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015"/>
  </bookViews>
  <sheets>
    <sheet name="cover" sheetId="54" r:id="rId1"/>
    <sheet name="index" sheetId="4" r:id="rId2"/>
    <sheet name="Ind_Summary" sheetId="6" r:id="rId3"/>
    <sheet name="Ind_Summary_fec" sheetId="7" r:id="rId4"/>
    <sheet name="Ind_Summary_ued" sheetId="8" r:id="rId5"/>
    <sheet name="Ind_Summary_emi" sheetId="9" r:id="rId6"/>
    <sheet name="ISI" sheetId="10" r:id="rId7"/>
    <sheet name="ISI_fec" sheetId="11" r:id="rId8"/>
    <sheet name="ISI_ued" sheetId="12" r:id="rId9"/>
    <sheet name="ISI_emi" sheetId="13" r:id="rId10"/>
    <sheet name="NFM" sheetId="14" r:id="rId11"/>
    <sheet name="NFM_fec" sheetId="15" r:id="rId12"/>
    <sheet name="NFM_ued" sheetId="16" r:id="rId13"/>
    <sheet name="NFM_emi" sheetId="17" r:id="rId14"/>
    <sheet name="CHI" sheetId="18" r:id="rId15"/>
    <sheet name="CHI_fec" sheetId="19" r:id="rId16"/>
    <sheet name="CHI_ued" sheetId="20" r:id="rId17"/>
    <sheet name="CHI_emi" sheetId="21" r:id="rId18"/>
    <sheet name="NMM" sheetId="22" r:id="rId19"/>
    <sheet name="NMM_fec" sheetId="23" r:id="rId20"/>
    <sheet name="NMM_ued" sheetId="24" r:id="rId21"/>
    <sheet name="NMM_emi" sheetId="25" r:id="rId22"/>
    <sheet name="PPA" sheetId="26" r:id="rId23"/>
    <sheet name="PPA_fec" sheetId="27" r:id="rId24"/>
    <sheet name="PPA_ued" sheetId="28" r:id="rId25"/>
    <sheet name="PPA_emi" sheetId="29" r:id="rId26"/>
    <sheet name="FBT" sheetId="30" r:id="rId27"/>
    <sheet name="FBT_fec" sheetId="31" r:id="rId28"/>
    <sheet name="FBT_ued" sheetId="32" r:id="rId29"/>
    <sheet name="FBT_emi" sheetId="33" r:id="rId30"/>
    <sheet name="TRE" sheetId="34" r:id="rId31"/>
    <sheet name="TRE_fec" sheetId="35" r:id="rId32"/>
    <sheet name="TRE_ued" sheetId="36" r:id="rId33"/>
    <sheet name="TRE_emi" sheetId="37" r:id="rId34"/>
    <sheet name="MAE" sheetId="38" r:id="rId35"/>
    <sheet name="MAE_fec" sheetId="39" r:id="rId36"/>
    <sheet name="MAE_ued" sheetId="40" r:id="rId37"/>
    <sheet name="MAE_emi" sheetId="41" r:id="rId38"/>
    <sheet name="TEL" sheetId="42" r:id="rId39"/>
    <sheet name="TEL_fec" sheetId="43" r:id="rId40"/>
    <sheet name="TEL_ued" sheetId="44" r:id="rId41"/>
    <sheet name="TEL_emi" sheetId="45" r:id="rId42"/>
    <sheet name="WWP" sheetId="46" r:id="rId43"/>
    <sheet name="WWP_fec" sheetId="47" r:id="rId44"/>
    <sheet name="WWP_ued" sheetId="48" r:id="rId45"/>
    <sheet name="WWP_emi" sheetId="49" r:id="rId46"/>
    <sheet name="OIS" sheetId="50" r:id="rId47"/>
    <sheet name="OIS_fec" sheetId="51" r:id="rId48"/>
    <sheet name="OIS_ued" sheetId="52" r:id="rId49"/>
    <sheet name="OIS_emi" sheetId="53" r:id="rId50"/>
  </sheets>
  <definedNames>
    <definedName name="_xlnm.Print_Area" localSheetId="2">Ind_Summary!$A$1:$L$127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45621"/>
</workbook>
</file>

<file path=xl/calcChain.xml><?xml version="1.0" encoding="utf-8"?>
<calcChain xmlns="http://schemas.openxmlformats.org/spreadsheetml/2006/main">
  <c r="Q5" i="14" l="1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P9" i="42" l="1"/>
  <c r="P9" i="30"/>
  <c r="O8" i="30"/>
  <c r="B9" i="50"/>
  <c r="B9" i="46"/>
  <c r="B9" i="42"/>
  <c r="B9" i="38"/>
  <c r="E9" i="34"/>
  <c r="D9" i="34"/>
  <c r="B9" i="34"/>
  <c r="C9" i="50" l="1"/>
  <c r="C8" i="50"/>
  <c r="P8" i="46"/>
  <c r="Q9" i="46"/>
  <c r="Q8" i="46"/>
  <c r="H8" i="42"/>
  <c r="E9" i="46"/>
  <c r="E8" i="46"/>
  <c r="I8" i="50"/>
  <c r="I9" i="50"/>
  <c r="C8" i="46"/>
  <c r="C9" i="46"/>
  <c r="M9" i="50"/>
  <c r="G9" i="46"/>
  <c r="G8" i="46"/>
  <c r="J8" i="46"/>
  <c r="J9" i="46"/>
  <c r="J8" i="38"/>
  <c r="J9" i="38"/>
  <c r="L9" i="38"/>
  <c r="L8" i="38"/>
  <c r="F9" i="34"/>
  <c r="F8" i="34"/>
  <c r="O9" i="38"/>
  <c r="O8" i="38"/>
  <c r="Q9" i="38"/>
  <c r="Q8" i="38"/>
  <c r="Q9" i="42"/>
  <c r="Q8" i="42"/>
  <c r="K9" i="38"/>
  <c r="K8" i="38"/>
  <c r="M9" i="38"/>
  <c r="M8" i="38"/>
  <c r="N9" i="50"/>
  <c r="N8" i="50"/>
  <c r="P9" i="38"/>
  <c r="P8" i="38"/>
  <c r="I9" i="34"/>
  <c r="I8" i="34"/>
  <c r="Q9" i="50"/>
  <c r="J8" i="34"/>
  <c r="J9" i="34"/>
  <c r="C9" i="30"/>
  <c r="K9" i="46"/>
  <c r="K8" i="46"/>
  <c r="D8" i="42"/>
  <c r="D9" i="42"/>
  <c r="E8" i="30"/>
  <c r="E9" i="30"/>
  <c r="M9" i="46"/>
  <c r="M8" i="46"/>
  <c r="N8" i="34"/>
  <c r="N9" i="34"/>
  <c r="G9" i="30"/>
  <c r="G8" i="30"/>
  <c r="I8" i="42"/>
  <c r="I9" i="42"/>
  <c r="J9" i="30"/>
  <c r="J8" i="30"/>
  <c r="L8" i="42"/>
  <c r="L9" i="42"/>
  <c r="I8" i="38"/>
  <c r="I9" i="38"/>
  <c r="K8" i="50"/>
  <c r="J8" i="50"/>
  <c r="J9" i="50"/>
  <c r="L8" i="50"/>
  <c r="M8" i="50"/>
  <c r="L9" i="50"/>
  <c r="F9" i="46"/>
  <c r="F8" i="46"/>
  <c r="P8" i="50"/>
  <c r="O9" i="50"/>
  <c r="O8" i="50"/>
  <c r="H9" i="46"/>
  <c r="H8" i="46"/>
  <c r="I9" i="46"/>
  <c r="I8" i="46"/>
  <c r="K9" i="34"/>
  <c r="K8" i="34"/>
  <c r="L8" i="34"/>
  <c r="L9" i="34"/>
  <c r="E8" i="42"/>
  <c r="E9" i="42"/>
  <c r="F8" i="42"/>
  <c r="F9" i="42"/>
  <c r="O8" i="34"/>
  <c r="O9" i="34"/>
  <c r="P8" i="34"/>
  <c r="P9" i="34"/>
  <c r="Q8" i="34"/>
  <c r="Q9" i="34"/>
  <c r="C9" i="38"/>
  <c r="C8" i="38"/>
  <c r="D8" i="38"/>
  <c r="D9" i="38"/>
  <c r="D8" i="50"/>
  <c r="D9" i="50"/>
  <c r="E9" i="38"/>
  <c r="E8" i="38"/>
  <c r="P8" i="42"/>
  <c r="O8" i="42"/>
  <c r="O9" i="42"/>
  <c r="Q8" i="30"/>
  <c r="Q9" i="30"/>
  <c r="C8" i="34"/>
  <c r="C9" i="34"/>
  <c r="D8" i="46"/>
  <c r="D9" i="46"/>
  <c r="N9" i="38"/>
  <c r="N8" i="38"/>
  <c r="G9" i="34"/>
  <c r="G8" i="34"/>
  <c r="H9" i="34"/>
  <c r="H8" i="34"/>
  <c r="Q8" i="50"/>
  <c r="P9" i="50"/>
  <c r="C8" i="42"/>
  <c r="C9" i="42"/>
  <c r="D8" i="30"/>
  <c r="D9" i="30"/>
  <c r="L9" i="46"/>
  <c r="L8" i="46"/>
  <c r="M8" i="34"/>
  <c r="M9" i="34"/>
  <c r="F8" i="30"/>
  <c r="F9" i="30"/>
  <c r="N8" i="46"/>
  <c r="N9" i="46"/>
  <c r="G8" i="42"/>
  <c r="G9" i="42"/>
  <c r="H9" i="30"/>
  <c r="H8" i="30"/>
  <c r="I9" i="30"/>
  <c r="I8" i="30"/>
  <c r="O8" i="46"/>
  <c r="J9" i="42"/>
  <c r="J8" i="42"/>
  <c r="K8" i="30"/>
  <c r="K9" i="30"/>
  <c r="K9" i="42"/>
  <c r="K8" i="42"/>
  <c r="L8" i="30"/>
  <c r="L9" i="30"/>
  <c r="M8" i="30"/>
  <c r="M9" i="30"/>
  <c r="M9" i="42"/>
  <c r="M8" i="42"/>
  <c r="E8" i="50"/>
  <c r="E9" i="50"/>
  <c r="N9" i="30"/>
  <c r="N8" i="30"/>
  <c r="F9" i="38"/>
  <c r="F8" i="38"/>
  <c r="N8" i="42"/>
  <c r="N9" i="42"/>
  <c r="F8" i="50"/>
  <c r="F9" i="50"/>
  <c r="G9" i="38"/>
  <c r="G8" i="38"/>
  <c r="G8" i="50"/>
  <c r="G9" i="50"/>
  <c r="H8" i="38"/>
  <c r="H9" i="38"/>
  <c r="H8" i="50"/>
  <c r="H9" i="50"/>
  <c r="O9" i="46"/>
  <c r="D8" i="34"/>
  <c r="O9" i="30"/>
  <c r="P8" i="30"/>
  <c r="E8" i="34"/>
  <c r="K9" i="50"/>
  <c r="H9" i="42"/>
  <c r="P9" i="46"/>
  <c r="G4" i="18"/>
  <c r="E4" i="18"/>
  <c r="E3" i="18" s="1"/>
  <c r="E12" i="14"/>
  <c r="I4" i="18" l="1"/>
  <c r="I3" i="18" s="1"/>
  <c r="K4" i="18"/>
  <c r="K3" i="18" s="1"/>
  <c r="O4" i="18"/>
  <c r="O3" i="18" s="1"/>
  <c r="M4" i="18"/>
  <c r="M3" i="18" s="1"/>
  <c r="P4" i="18"/>
  <c r="P3" i="18" s="1"/>
  <c r="N4" i="18"/>
  <c r="N3" i="18" s="1"/>
  <c r="Q4" i="18"/>
  <c r="Q3" i="18" s="1"/>
  <c r="J4" i="18"/>
  <c r="J3" i="18" s="1"/>
  <c r="L4" i="18"/>
  <c r="L3" i="18" s="1"/>
  <c r="C4" i="18"/>
  <c r="C3" i="18" s="1"/>
  <c r="G12" i="14"/>
  <c r="F12" i="14"/>
  <c r="H12" i="14"/>
  <c r="J12" i="14"/>
  <c r="B19" i="14"/>
  <c r="L12" i="14"/>
  <c r="I12" i="14"/>
  <c r="Q12" i="14"/>
  <c r="Q30" i="14"/>
  <c r="C12" i="14"/>
  <c r="P19" i="14"/>
  <c r="Q33" i="14"/>
  <c r="O19" i="14"/>
  <c r="I19" i="14"/>
  <c r="M33" i="14"/>
  <c r="E30" i="14"/>
  <c r="E33" i="14"/>
  <c r="K19" i="14"/>
  <c r="K25" i="14"/>
  <c r="M19" i="14"/>
  <c r="I30" i="14"/>
  <c r="M30" i="14"/>
  <c r="G33" i="14"/>
  <c r="J19" i="14"/>
  <c r="D19" i="14"/>
  <c r="N12" i="14"/>
  <c r="G3" i="18"/>
  <c r="K12" i="14"/>
  <c r="M12" i="14"/>
  <c r="D4" i="18"/>
  <c r="D3" i="18" s="1"/>
  <c r="O12" i="14"/>
  <c r="F4" i="18"/>
  <c r="F3" i="18" s="1"/>
  <c r="P12" i="14"/>
  <c r="D12" i="14"/>
  <c r="H4" i="18"/>
  <c r="H3" i="18" s="1"/>
  <c r="Q29" i="26"/>
  <c r="P29" i="26"/>
  <c r="O29" i="26"/>
  <c r="N29" i="26"/>
  <c r="M29" i="26"/>
  <c r="L29" i="26"/>
  <c r="K29" i="26"/>
  <c r="J29" i="26"/>
  <c r="I29" i="26"/>
  <c r="H29" i="26"/>
  <c r="G29" i="26"/>
  <c r="L28" i="26"/>
  <c r="K28" i="26"/>
  <c r="J28" i="26"/>
  <c r="I28" i="26"/>
  <c r="H28" i="26"/>
  <c r="G28" i="26"/>
  <c r="F28" i="26"/>
  <c r="E28" i="26"/>
  <c r="D28" i="26"/>
  <c r="C28" i="26"/>
  <c r="B28" i="26"/>
  <c r="Q27" i="26"/>
  <c r="P27" i="26"/>
  <c r="O27" i="26"/>
  <c r="N27" i="26"/>
  <c r="H27" i="26"/>
  <c r="G27" i="26"/>
  <c r="F27" i="26"/>
  <c r="C27" i="26"/>
  <c r="F29" i="26"/>
  <c r="Q28" i="26"/>
  <c r="P28" i="26"/>
  <c r="O28" i="26"/>
  <c r="N28" i="26"/>
  <c r="M28" i="26"/>
  <c r="E27" i="26"/>
  <c r="D27" i="26"/>
  <c r="B29" i="26"/>
  <c r="B27" i="26"/>
  <c r="Q4" i="26"/>
  <c r="Q3" i="26" s="1"/>
  <c r="P4" i="26"/>
  <c r="P3" i="26" s="1"/>
  <c r="O4" i="26"/>
  <c r="O3" i="26" s="1"/>
  <c r="N4" i="26"/>
  <c r="N3" i="26" s="1"/>
  <c r="M4" i="26"/>
  <c r="M3" i="26" s="1"/>
  <c r="L4" i="26"/>
  <c r="L3" i="26" s="1"/>
  <c r="K4" i="26"/>
  <c r="K3" i="26" s="1"/>
  <c r="J4" i="26"/>
  <c r="J3" i="26" s="1"/>
  <c r="I4" i="26"/>
  <c r="I3" i="26" s="1"/>
  <c r="H4" i="26"/>
  <c r="H3" i="26" s="1"/>
  <c r="G4" i="26"/>
  <c r="G3" i="26" s="1"/>
  <c r="F4" i="26"/>
  <c r="F3" i="26" s="1"/>
  <c r="E4" i="26"/>
  <c r="E3" i="26" s="1"/>
  <c r="D4" i="26"/>
  <c r="D3" i="26" s="1"/>
  <c r="C4" i="26"/>
  <c r="C3" i="26" s="1"/>
  <c r="B4" i="26"/>
  <c r="B3" i="26" s="1"/>
  <c r="Q27" i="22"/>
  <c r="E27" i="22"/>
  <c r="Q26" i="22"/>
  <c r="M26" i="22"/>
  <c r="E26" i="22"/>
  <c r="Q28" i="22"/>
  <c r="I27" i="22"/>
  <c r="H27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N29" i="18"/>
  <c r="M29" i="18"/>
  <c r="L29" i="18"/>
  <c r="K29" i="18"/>
  <c r="J29" i="18"/>
  <c r="I29" i="18"/>
  <c r="E28" i="18"/>
  <c r="D28" i="18"/>
  <c r="C28" i="18"/>
  <c r="Q27" i="18"/>
  <c r="P27" i="18"/>
  <c r="O27" i="18"/>
  <c r="N27" i="18"/>
  <c r="M27" i="18"/>
  <c r="L27" i="18"/>
  <c r="K27" i="18"/>
  <c r="J27" i="18"/>
  <c r="I27" i="18"/>
  <c r="B4" i="18"/>
  <c r="B3" i="18" s="1"/>
  <c r="O25" i="18"/>
  <c r="H29" i="18"/>
  <c r="G29" i="18"/>
  <c r="F29" i="18"/>
  <c r="E29" i="18"/>
  <c r="D29" i="18"/>
  <c r="C29" i="18"/>
  <c r="Q28" i="18"/>
  <c r="F24" i="18"/>
  <c r="B29" i="18"/>
  <c r="B27" i="18"/>
  <c r="P40" i="14"/>
  <c r="N40" i="14"/>
  <c r="L40" i="14"/>
  <c r="J40" i="14"/>
  <c r="H40" i="14"/>
  <c r="F40" i="14"/>
  <c r="D40" i="14"/>
  <c r="N36" i="14"/>
  <c r="H36" i="14"/>
  <c r="D36" i="14"/>
  <c r="O33" i="14"/>
  <c r="I33" i="14"/>
  <c r="C36" i="14"/>
  <c r="B39" i="14"/>
  <c r="B38" i="14"/>
  <c r="C30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2" i="14"/>
  <c r="D22" i="10"/>
  <c r="C22" i="10"/>
  <c r="Q21" i="10"/>
  <c r="P21" i="10"/>
  <c r="O21" i="10"/>
  <c r="N21" i="10"/>
  <c r="M21" i="10"/>
  <c r="L21" i="10"/>
  <c r="K21" i="10"/>
  <c r="Q22" i="10"/>
  <c r="P22" i="10"/>
  <c r="O22" i="10"/>
  <c r="N22" i="10"/>
  <c r="M22" i="10"/>
  <c r="L22" i="10"/>
  <c r="K22" i="10"/>
  <c r="J22" i="10"/>
  <c r="H22" i="10"/>
  <c r="J21" i="10"/>
  <c r="I21" i="10"/>
  <c r="H21" i="10"/>
  <c r="G21" i="10"/>
  <c r="F21" i="10"/>
  <c r="E21" i="10"/>
  <c r="D21" i="10"/>
  <c r="C21" i="10"/>
  <c r="B22" i="10"/>
  <c r="B21" i="10"/>
  <c r="J25" i="14" l="1"/>
  <c r="E19" i="10"/>
  <c r="C24" i="26"/>
  <c r="P25" i="14"/>
  <c r="D25" i="14"/>
  <c r="O25" i="14"/>
  <c r="B37" i="14"/>
  <c r="F19" i="10"/>
  <c r="C23" i="26"/>
  <c r="E25" i="14"/>
  <c r="E19" i="14"/>
  <c r="P25" i="18"/>
  <c r="D25" i="26"/>
  <c r="H24" i="18"/>
  <c r="J23" i="26"/>
  <c r="K23" i="22"/>
  <c r="D18" i="10"/>
  <c r="Q23" i="26"/>
  <c r="M19" i="10"/>
  <c r="E24" i="26"/>
  <c r="J19" i="10"/>
  <c r="G25" i="26"/>
  <c r="O23" i="26"/>
  <c r="I24" i="18"/>
  <c r="L23" i="26"/>
  <c r="K24" i="18"/>
  <c r="K25" i="26"/>
  <c r="L25" i="26"/>
  <c r="I18" i="10"/>
  <c r="Q25" i="18"/>
  <c r="D22" i="22"/>
  <c r="K19" i="10"/>
  <c r="N23" i="26"/>
  <c r="C23" i="18"/>
  <c r="G23" i="18"/>
  <c r="K18" i="10"/>
  <c r="H24" i="26"/>
  <c r="M23" i="22"/>
  <c r="O19" i="10"/>
  <c r="I23" i="18"/>
  <c r="J24" i="22"/>
  <c r="M25" i="14"/>
  <c r="I22" i="10"/>
  <c r="H25" i="26"/>
  <c r="J25" i="26"/>
  <c r="D24" i="22"/>
  <c r="P19" i="10"/>
  <c r="E24" i="22"/>
  <c r="F24" i="26"/>
  <c r="F28" i="18"/>
  <c r="J24" i="26"/>
  <c r="N23" i="22"/>
  <c r="F22" i="22"/>
  <c r="P23" i="22"/>
  <c r="N19" i="10"/>
  <c r="B28" i="18"/>
  <c r="Q19" i="10"/>
  <c r="O25" i="26"/>
  <c r="P25" i="26"/>
  <c r="O29" i="18"/>
  <c r="L18" i="10"/>
  <c r="M18" i="10"/>
  <c r="L24" i="22"/>
  <c r="K24" i="26"/>
  <c r="C25" i="26"/>
  <c r="B27" i="22"/>
  <c r="B9" i="30"/>
  <c r="C8" i="30"/>
  <c r="L19" i="10"/>
  <c r="O24" i="18"/>
  <c r="M25" i="26"/>
  <c r="Q24" i="18"/>
  <c r="N25" i="26"/>
  <c r="M22" i="22"/>
  <c r="J18" i="10"/>
  <c r="H24" i="22"/>
  <c r="F25" i="18"/>
  <c r="P22" i="22"/>
  <c r="N23" i="18"/>
  <c r="J28" i="18"/>
  <c r="L24" i="26"/>
  <c r="D23" i="26"/>
  <c r="H19" i="14"/>
  <c r="H25" i="14"/>
  <c r="I25" i="14"/>
  <c r="M23" i="26"/>
  <c r="P23" i="26"/>
  <c r="F23" i="18"/>
  <c r="D24" i="26"/>
  <c r="Q25" i="26"/>
  <c r="H28" i="18"/>
  <c r="Q22" i="22"/>
  <c r="C27" i="18"/>
  <c r="J24" i="18"/>
  <c r="E28" i="22"/>
  <c r="E23" i="22"/>
  <c r="N24" i="22"/>
  <c r="M24" i="26"/>
  <c r="I27" i="26"/>
  <c r="Q19" i="14"/>
  <c r="Q25" i="14"/>
  <c r="I25" i="26"/>
  <c r="E18" i="10"/>
  <c r="J22" i="22"/>
  <c r="G18" i="10"/>
  <c r="K23" i="18"/>
  <c r="P29" i="18"/>
  <c r="P27" i="22"/>
  <c r="K28" i="18"/>
  <c r="O24" i="22"/>
  <c r="E23" i="26"/>
  <c r="N24" i="26"/>
  <c r="F23" i="26"/>
  <c r="J27" i="26"/>
  <c r="L19" i="14"/>
  <c r="L25" i="14"/>
  <c r="G19" i="10"/>
  <c r="H19" i="10"/>
  <c r="K23" i="26"/>
  <c r="P24" i="18"/>
  <c r="I26" i="22"/>
  <c r="H23" i="18"/>
  <c r="G24" i="22"/>
  <c r="D25" i="18"/>
  <c r="G24" i="26"/>
  <c r="L23" i="18"/>
  <c r="G25" i="18"/>
  <c r="M27" i="22"/>
  <c r="J25" i="18"/>
  <c r="L28" i="18"/>
  <c r="Q23" i="18"/>
  <c r="M28" i="18"/>
  <c r="C19" i="10"/>
  <c r="I19" i="10"/>
  <c r="E22" i="10"/>
  <c r="C24" i="18"/>
  <c r="L25" i="18"/>
  <c r="L24" i="18"/>
  <c r="F27" i="18"/>
  <c r="N28" i="18"/>
  <c r="M28" i="22"/>
  <c r="G23" i="22"/>
  <c r="P24" i="22"/>
  <c r="O24" i="26"/>
  <c r="K27" i="26"/>
  <c r="C29" i="26"/>
  <c r="G24" i="18"/>
  <c r="L23" i="22"/>
  <c r="E22" i="22"/>
  <c r="C18" i="10"/>
  <c r="Q23" i="22"/>
  <c r="H18" i="10"/>
  <c r="C25" i="18"/>
  <c r="N22" i="22"/>
  <c r="E25" i="18"/>
  <c r="G28" i="18"/>
  <c r="I28" i="18"/>
  <c r="O18" i="10"/>
  <c r="I25" i="18"/>
  <c r="P23" i="18"/>
  <c r="Q18" i="10"/>
  <c r="D19" i="10"/>
  <c r="F22" i="10"/>
  <c r="D24" i="18"/>
  <c r="M25" i="18"/>
  <c r="M24" i="18"/>
  <c r="G27" i="18"/>
  <c r="O28" i="18"/>
  <c r="H23" i="22"/>
  <c r="G23" i="26"/>
  <c r="P24" i="26"/>
  <c r="L27" i="26"/>
  <c r="D29" i="26"/>
  <c r="F19" i="14"/>
  <c r="F25" i="14"/>
  <c r="C19" i="14"/>
  <c r="F25" i="26"/>
  <c r="E23" i="18"/>
  <c r="F18" i="10"/>
  <c r="N19" i="14"/>
  <c r="N25" i="14"/>
  <c r="J23" i="18"/>
  <c r="I24" i="26"/>
  <c r="M23" i="18"/>
  <c r="Q29" i="18"/>
  <c r="N18" i="10"/>
  <c r="H25" i="18"/>
  <c r="O23" i="18"/>
  <c r="P18" i="10"/>
  <c r="D27" i="18"/>
  <c r="K25" i="18"/>
  <c r="E27" i="18"/>
  <c r="I28" i="22"/>
  <c r="G22" i="10"/>
  <c r="E24" i="18"/>
  <c r="N25" i="18"/>
  <c r="D23" i="18"/>
  <c r="N24" i="18"/>
  <c r="H27" i="18"/>
  <c r="P28" i="18"/>
  <c r="I23" i="22"/>
  <c r="H23" i="26"/>
  <c r="Q24" i="26"/>
  <c r="I23" i="26"/>
  <c r="E25" i="26"/>
  <c r="M27" i="26"/>
  <c r="E29" i="26"/>
  <c r="G19" i="14"/>
  <c r="G25" i="14"/>
  <c r="C25" i="14"/>
  <c r="L36" i="14"/>
  <c r="P30" i="14"/>
  <c r="P36" i="14"/>
  <c r="D32" i="14"/>
  <c r="C38" i="14"/>
  <c r="G38" i="14"/>
  <c r="K38" i="14"/>
  <c r="P32" i="14"/>
  <c r="O38" i="14"/>
  <c r="D33" i="14"/>
  <c r="D39" i="14"/>
  <c r="H33" i="14"/>
  <c r="H39" i="14"/>
  <c r="L39" i="14"/>
  <c r="P33" i="14"/>
  <c r="P39" i="14"/>
  <c r="F34" i="14"/>
  <c r="E34" i="14"/>
  <c r="E40" i="14"/>
  <c r="J34" i="14"/>
  <c r="I34" i="14"/>
  <c r="I40" i="14"/>
  <c r="N34" i="14"/>
  <c r="M34" i="14"/>
  <c r="M40" i="14"/>
  <c r="Q34" i="14"/>
  <c r="Q40" i="14"/>
  <c r="K30" i="14"/>
  <c r="J36" i="14"/>
  <c r="C34" i="14"/>
  <c r="B40" i="14"/>
  <c r="E38" i="14"/>
  <c r="J32" i="14"/>
  <c r="I38" i="14"/>
  <c r="M38" i="14"/>
  <c r="Q38" i="14"/>
  <c r="F39" i="14"/>
  <c r="J39" i="14"/>
  <c r="J33" i="14"/>
  <c r="N39" i="14"/>
  <c r="C40" i="14"/>
  <c r="D34" i="14"/>
  <c r="G34" i="14"/>
  <c r="G40" i="14"/>
  <c r="H34" i="14"/>
  <c r="K34" i="14"/>
  <c r="K40" i="14"/>
  <c r="L34" i="14"/>
  <c r="O34" i="14"/>
  <c r="O40" i="14"/>
  <c r="P34" i="14"/>
  <c r="G30" i="14"/>
  <c r="O30" i="14"/>
  <c r="K33" i="14"/>
  <c r="F36" i="14"/>
  <c r="D30" i="14"/>
  <c r="H30" i="14"/>
  <c r="L30" i="14"/>
  <c r="L33" i="14"/>
  <c r="G36" i="14"/>
  <c r="K36" i="14"/>
  <c r="O36" i="14"/>
  <c r="D38" i="14"/>
  <c r="D37" i="14" s="1"/>
  <c r="H38" i="14"/>
  <c r="H37" i="14" s="1"/>
  <c r="L38" i="14"/>
  <c r="L37" i="14" s="1"/>
  <c r="P38" i="14"/>
  <c r="E39" i="14"/>
  <c r="I39" i="14"/>
  <c r="M39" i="14"/>
  <c r="Q39" i="14"/>
  <c r="F30" i="14"/>
  <c r="J30" i="14"/>
  <c r="N30" i="14"/>
  <c r="N33" i="14"/>
  <c r="E36" i="14"/>
  <c r="I36" i="14"/>
  <c r="M36" i="14"/>
  <c r="Q36" i="14"/>
  <c r="F38" i="14"/>
  <c r="J38" i="14"/>
  <c r="N38" i="14"/>
  <c r="C39" i="14"/>
  <c r="G39" i="14"/>
  <c r="K39" i="14"/>
  <c r="O39" i="14"/>
  <c r="C33" i="14"/>
  <c r="C32" i="14"/>
  <c r="B36" i="14"/>
  <c r="F24" i="22"/>
  <c r="F28" i="22"/>
  <c r="J28" i="22"/>
  <c r="N28" i="22"/>
  <c r="D28" i="22"/>
  <c r="H28" i="22"/>
  <c r="L28" i="22"/>
  <c r="P28" i="22"/>
  <c r="K24" i="22"/>
  <c r="C28" i="22"/>
  <c r="G28" i="22"/>
  <c r="K28" i="22"/>
  <c r="O28" i="22"/>
  <c r="I24" i="22"/>
  <c r="M24" i="22"/>
  <c r="Q24" i="22"/>
  <c r="F23" i="22"/>
  <c r="F27" i="22"/>
  <c r="N27" i="22"/>
  <c r="C27" i="22"/>
  <c r="D23" i="22"/>
  <c r="O23" i="22"/>
  <c r="O27" i="22"/>
  <c r="J23" i="22"/>
  <c r="J27" i="22"/>
  <c r="G27" i="22"/>
  <c r="K27" i="22"/>
  <c r="D27" i="22"/>
  <c r="L27" i="22"/>
  <c r="F26" i="22"/>
  <c r="J26" i="22"/>
  <c r="N26" i="22"/>
  <c r="D26" i="22"/>
  <c r="H26" i="22"/>
  <c r="H22" i="22"/>
  <c r="L26" i="22"/>
  <c r="L22" i="22"/>
  <c r="P26" i="22"/>
  <c r="G22" i="22"/>
  <c r="K22" i="22"/>
  <c r="O22" i="22"/>
  <c r="C26" i="22"/>
  <c r="G26" i="22"/>
  <c r="K26" i="22"/>
  <c r="O26" i="22"/>
  <c r="I22" i="22"/>
  <c r="C22" i="22"/>
  <c r="C24" i="22"/>
  <c r="B26" i="22"/>
  <c r="B28" i="22"/>
  <c r="P37" i="14" l="1"/>
  <c r="C23" i="22"/>
  <c r="Q37" i="14"/>
  <c r="N32" i="14"/>
  <c r="I37" i="14"/>
  <c r="E37" i="14"/>
  <c r="F32" i="14"/>
  <c r="M37" i="14"/>
  <c r="L32" i="14"/>
  <c r="O37" i="14"/>
  <c r="J37" i="14"/>
  <c r="F37" i="14"/>
  <c r="H32" i="14"/>
  <c r="H31" i="14" s="1"/>
  <c r="L31" i="14"/>
  <c r="K37" i="14"/>
  <c r="G37" i="14"/>
  <c r="C37" i="14"/>
  <c r="N37" i="14"/>
  <c r="P31" i="14"/>
  <c r="J31" i="14"/>
  <c r="N31" i="14"/>
  <c r="F33" i="14"/>
  <c r="F31" i="14" s="1"/>
  <c r="C31" i="14"/>
  <c r="D31" i="14"/>
  <c r="Q32" i="14"/>
  <c r="Q31" i="14" s="1"/>
  <c r="M32" i="14"/>
  <c r="M31" i="14" s="1"/>
  <c r="I32" i="14"/>
  <c r="I31" i="14" s="1"/>
  <c r="E32" i="14"/>
  <c r="E31" i="14" s="1"/>
  <c r="O32" i="14"/>
  <c r="O31" i="14" s="1"/>
  <c r="K32" i="14"/>
  <c r="K31" i="14" s="1"/>
  <c r="G32" i="14"/>
  <c r="G31" i="14" s="1"/>
  <c r="Q20" i="10" l="1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G96" i="53" l="1"/>
  <c r="G97" i="53"/>
  <c r="G98" i="53"/>
  <c r="G99" i="53"/>
  <c r="C77" i="53"/>
  <c r="M77" i="53"/>
  <c r="C78" i="53"/>
  <c r="E78" i="53"/>
  <c r="G78" i="53"/>
  <c r="C79" i="53"/>
  <c r="E79" i="53"/>
  <c r="I79" i="53"/>
  <c r="K79" i="53"/>
  <c r="M79" i="53"/>
  <c r="O79" i="53"/>
  <c r="Q79" i="53"/>
  <c r="B80" i="53"/>
  <c r="C80" i="53"/>
  <c r="D80" i="53"/>
  <c r="E80" i="53"/>
  <c r="F80" i="53"/>
  <c r="G80" i="53"/>
  <c r="B81" i="53"/>
  <c r="C81" i="53"/>
  <c r="D81" i="53"/>
  <c r="E81" i="53"/>
  <c r="F81" i="53"/>
  <c r="G81" i="53"/>
  <c r="H81" i="53"/>
  <c r="I81" i="53"/>
  <c r="J81" i="53"/>
  <c r="K81" i="53"/>
  <c r="L81" i="53"/>
  <c r="M81" i="53"/>
  <c r="N81" i="53"/>
  <c r="O81" i="53"/>
  <c r="P81" i="53"/>
  <c r="Q81" i="53"/>
  <c r="B82" i="53"/>
  <c r="C82" i="53"/>
  <c r="E82" i="53"/>
  <c r="G82" i="53"/>
  <c r="K82" i="53"/>
  <c r="B83" i="53"/>
  <c r="C83" i="53"/>
  <c r="D83" i="53"/>
  <c r="E83" i="53"/>
  <c r="F83" i="53"/>
  <c r="G83" i="53"/>
  <c r="H83" i="53"/>
  <c r="J83" i="53"/>
  <c r="K83" i="53"/>
  <c r="M83" i="53"/>
  <c r="N83" i="53"/>
  <c r="O83" i="53"/>
  <c r="P83" i="53"/>
  <c r="Q83" i="53"/>
  <c r="B84" i="53"/>
  <c r="C84" i="53"/>
  <c r="D84" i="53"/>
  <c r="E84" i="53"/>
  <c r="F84" i="53"/>
  <c r="G84" i="53"/>
  <c r="H84" i="53"/>
  <c r="J84" i="53"/>
  <c r="K84" i="53"/>
  <c r="B85" i="53"/>
  <c r="C85" i="53"/>
  <c r="D85" i="53"/>
  <c r="E85" i="53"/>
  <c r="F85" i="53"/>
  <c r="G85" i="53"/>
  <c r="H85" i="53"/>
  <c r="I85" i="53"/>
  <c r="J85" i="53"/>
  <c r="K85" i="53"/>
  <c r="L85" i="53"/>
  <c r="M85" i="53"/>
  <c r="N85" i="53"/>
  <c r="O85" i="53"/>
  <c r="P85" i="53"/>
  <c r="Q85" i="53"/>
  <c r="C86" i="53"/>
  <c r="E86" i="53"/>
  <c r="G86" i="53"/>
  <c r="K86" i="53"/>
  <c r="M86" i="53"/>
  <c r="O86" i="53"/>
  <c r="B87" i="53"/>
  <c r="C87" i="53"/>
  <c r="D87" i="53"/>
  <c r="E87" i="53"/>
  <c r="F87" i="53"/>
  <c r="G87" i="53"/>
  <c r="B88" i="53"/>
  <c r="C88" i="53"/>
  <c r="D88" i="53"/>
  <c r="E88" i="53"/>
  <c r="F88" i="53"/>
  <c r="G88" i="53"/>
  <c r="H88" i="53"/>
  <c r="J88" i="53"/>
  <c r="K88" i="53"/>
  <c r="B89" i="53"/>
  <c r="C89" i="53"/>
  <c r="D89" i="53"/>
  <c r="E89" i="53"/>
  <c r="F89" i="53"/>
  <c r="G89" i="53"/>
  <c r="H89" i="53"/>
  <c r="I89" i="53"/>
  <c r="J89" i="53"/>
  <c r="K89" i="53"/>
  <c r="L89" i="53"/>
  <c r="M89" i="53"/>
  <c r="N89" i="53"/>
  <c r="O89" i="53"/>
  <c r="P89" i="53"/>
  <c r="Q89" i="53"/>
  <c r="C90" i="53"/>
  <c r="E90" i="53"/>
  <c r="K90" i="53"/>
  <c r="M90" i="53"/>
  <c r="O90" i="53"/>
  <c r="C106" i="53"/>
  <c r="G91" i="53"/>
  <c r="C91" i="53"/>
  <c r="B80" i="52"/>
  <c r="P78" i="52"/>
  <c r="J73" i="52"/>
  <c r="L73" i="52"/>
  <c r="F97" i="52"/>
  <c r="L74" i="52"/>
  <c r="E75" i="52"/>
  <c r="K75" i="52"/>
  <c r="L75" i="52"/>
  <c r="P75" i="52"/>
  <c r="Q75" i="52"/>
  <c r="B99" i="52"/>
  <c r="L76" i="52"/>
  <c r="H77" i="52"/>
  <c r="L77" i="52"/>
  <c r="M77" i="52"/>
  <c r="K78" i="52"/>
  <c r="L78" i="52"/>
  <c r="D79" i="52"/>
  <c r="E79" i="52"/>
  <c r="H79" i="52"/>
  <c r="I79" i="52"/>
  <c r="L79" i="52"/>
  <c r="P79" i="52"/>
  <c r="F80" i="52"/>
  <c r="H80" i="52"/>
  <c r="J80" i="52"/>
  <c r="K80" i="52"/>
  <c r="L80" i="52"/>
  <c r="M80" i="52"/>
  <c r="F81" i="52"/>
  <c r="G81" i="52"/>
  <c r="H81" i="52"/>
  <c r="I81" i="52"/>
  <c r="J81" i="52"/>
  <c r="K81" i="52"/>
  <c r="L81" i="52"/>
  <c r="M81" i="52"/>
  <c r="H82" i="52"/>
  <c r="L82" i="52"/>
  <c r="P82" i="52"/>
  <c r="B83" i="52"/>
  <c r="C83" i="52"/>
  <c r="D83" i="52"/>
  <c r="E83" i="52"/>
  <c r="K83" i="52"/>
  <c r="L83" i="52"/>
  <c r="M83" i="52"/>
  <c r="N83" i="52"/>
  <c r="O83" i="52"/>
  <c r="P83" i="52"/>
  <c r="Q83" i="52"/>
  <c r="B84" i="52"/>
  <c r="C84" i="52"/>
  <c r="E84" i="52"/>
  <c r="F84" i="52"/>
  <c r="I84" i="52"/>
  <c r="J84" i="52"/>
  <c r="K84" i="52"/>
  <c r="L84" i="52"/>
  <c r="M84" i="52"/>
  <c r="N84" i="52"/>
  <c r="O84" i="52"/>
  <c r="P84" i="52"/>
  <c r="Q84" i="52"/>
  <c r="G85" i="52"/>
  <c r="H85" i="52"/>
  <c r="I85" i="52"/>
  <c r="J85" i="52"/>
  <c r="K85" i="52"/>
  <c r="L85" i="52"/>
  <c r="M85" i="52"/>
  <c r="N85" i="52"/>
  <c r="O85" i="52"/>
  <c r="P85" i="52"/>
  <c r="Q85" i="52"/>
  <c r="B86" i="52"/>
  <c r="E86" i="52"/>
  <c r="L86" i="52"/>
  <c r="F87" i="52"/>
  <c r="G87" i="52"/>
  <c r="H87" i="52"/>
  <c r="I87" i="52"/>
  <c r="J87" i="52"/>
  <c r="K87" i="52"/>
  <c r="L87" i="52"/>
  <c r="M87" i="52"/>
  <c r="F88" i="52"/>
  <c r="G88" i="52"/>
  <c r="H88" i="52"/>
  <c r="I88" i="52"/>
  <c r="J88" i="52"/>
  <c r="K88" i="52"/>
  <c r="L88" i="52"/>
  <c r="M88" i="52"/>
  <c r="N88" i="52"/>
  <c r="O88" i="52"/>
  <c r="Q88" i="52"/>
  <c r="G89" i="52"/>
  <c r="H89" i="52"/>
  <c r="I89" i="52"/>
  <c r="J89" i="52"/>
  <c r="K89" i="52"/>
  <c r="L89" i="52"/>
  <c r="M89" i="52"/>
  <c r="O89" i="52"/>
  <c r="L90" i="52"/>
  <c r="P90" i="52"/>
  <c r="B91" i="52"/>
  <c r="D91" i="52"/>
  <c r="E91" i="52"/>
  <c r="G91" i="52"/>
  <c r="H91" i="52"/>
  <c r="L91" i="52"/>
  <c r="P91" i="52"/>
  <c r="H74" i="52"/>
  <c r="P74" i="52"/>
  <c r="J75" i="52"/>
  <c r="B76" i="52"/>
  <c r="H76" i="52"/>
  <c r="P76" i="52"/>
  <c r="H78" i="52"/>
  <c r="J79" i="52"/>
  <c r="J83" i="52"/>
  <c r="H84" i="52"/>
  <c r="H86" i="52"/>
  <c r="P86" i="52"/>
  <c r="P88" i="52"/>
  <c r="N89" i="52"/>
  <c r="F91" i="52"/>
  <c r="J91" i="52"/>
  <c r="N91" i="52"/>
  <c r="B95" i="52"/>
  <c r="A3" i="51"/>
  <c r="E73" i="51"/>
  <c r="F73" i="51"/>
  <c r="I73" i="51"/>
  <c r="J88" i="51"/>
  <c r="M78" i="51"/>
  <c r="N77" i="51"/>
  <c r="O90" i="51"/>
  <c r="N73" i="51"/>
  <c r="B74" i="51"/>
  <c r="C74" i="51"/>
  <c r="F74" i="51"/>
  <c r="B75" i="51"/>
  <c r="E75" i="51"/>
  <c r="G75" i="51"/>
  <c r="Q75" i="51"/>
  <c r="F77" i="51"/>
  <c r="G77" i="51"/>
  <c r="I77" i="51"/>
  <c r="O100" i="51"/>
  <c r="J78" i="51"/>
  <c r="B79" i="51"/>
  <c r="E79" i="51"/>
  <c r="F79" i="51"/>
  <c r="H102" i="51"/>
  <c r="I79" i="51"/>
  <c r="J79" i="51"/>
  <c r="L102" i="51"/>
  <c r="M79" i="51"/>
  <c r="N79" i="51"/>
  <c r="O79" i="51"/>
  <c r="Q79" i="51"/>
  <c r="L81" i="51"/>
  <c r="B103" i="53"/>
  <c r="E82" i="51"/>
  <c r="F82" i="51"/>
  <c r="G103" i="51"/>
  <c r="I82" i="51"/>
  <c r="C83" i="51"/>
  <c r="D83" i="51"/>
  <c r="E83" i="51"/>
  <c r="F83" i="51"/>
  <c r="G83" i="51"/>
  <c r="I83" i="51"/>
  <c r="J83" i="51"/>
  <c r="L83" i="51"/>
  <c r="M83" i="51"/>
  <c r="N83" i="51"/>
  <c r="O83" i="51"/>
  <c r="P83" i="51"/>
  <c r="Q83" i="51"/>
  <c r="B84" i="51"/>
  <c r="C84" i="51"/>
  <c r="D84" i="51"/>
  <c r="E84" i="51"/>
  <c r="F84" i="51"/>
  <c r="G84" i="51"/>
  <c r="I84" i="51"/>
  <c r="J84" i="51"/>
  <c r="M84" i="51"/>
  <c r="N84" i="51"/>
  <c r="O84" i="51"/>
  <c r="C85" i="51"/>
  <c r="D85" i="51"/>
  <c r="F85" i="51"/>
  <c r="G85" i="51"/>
  <c r="I85" i="51"/>
  <c r="B86" i="51"/>
  <c r="C104" i="51"/>
  <c r="E86" i="51"/>
  <c r="F86" i="51"/>
  <c r="G86" i="51"/>
  <c r="H104" i="51"/>
  <c r="I86" i="51"/>
  <c r="J86" i="51"/>
  <c r="M86" i="51"/>
  <c r="N86" i="51"/>
  <c r="C87" i="51"/>
  <c r="L87" i="51"/>
  <c r="C88" i="51"/>
  <c r="D88" i="51"/>
  <c r="E88" i="51"/>
  <c r="F88" i="51"/>
  <c r="G88" i="51"/>
  <c r="I88" i="51"/>
  <c r="C89" i="51"/>
  <c r="L89" i="51"/>
  <c r="M89" i="51"/>
  <c r="N89" i="51"/>
  <c r="B105" i="52"/>
  <c r="E90" i="51"/>
  <c r="F90" i="51"/>
  <c r="G90" i="51"/>
  <c r="I105" i="52"/>
  <c r="B91" i="51"/>
  <c r="C91" i="51"/>
  <c r="M91" i="51"/>
  <c r="N91" i="51"/>
  <c r="Q91" i="51"/>
  <c r="A70" i="51"/>
  <c r="B73" i="51"/>
  <c r="F75" i="51"/>
  <c r="I75" i="51"/>
  <c r="J75" i="51"/>
  <c r="K75" i="51"/>
  <c r="N75" i="51"/>
  <c r="B76" i="51"/>
  <c r="F76" i="51"/>
  <c r="J76" i="51"/>
  <c r="M76" i="51"/>
  <c r="N76" i="51"/>
  <c r="B77" i="51"/>
  <c r="E77" i="51"/>
  <c r="B80" i="51"/>
  <c r="C80" i="51"/>
  <c r="F80" i="51"/>
  <c r="J80" i="51"/>
  <c r="N80" i="51"/>
  <c r="B81" i="51"/>
  <c r="C81" i="51"/>
  <c r="F81" i="51"/>
  <c r="J81" i="51"/>
  <c r="M81" i="51"/>
  <c r="N81" i="51"/>
  <c r="O81" i="51"/>
  <c r="B83" i="51"/>
  <c r="B85" i="51"/>
  <c r="E85" i="51"/>
  <c r="J85" i="51"/>
  <c r="B87" i="51"/>
  <c r="F87" i="51"/>
  <c r="J87" i="51"/>
  <c r="M87" i="51"/>
  <c r="N87" i="51"/>
  <c r="B88" i="51"/>
  <c r="B89" i="51"/>
  <c r="E91" i="51"/>
  <c r="F91" i="51"/>
  <c r="I91" i="51"/>
  <c r="J91" i="51"/>
  <c r="A93" i="51"/>
  <c r="K96" i="51"/>
  <c r="O97" i="51"/>
  <c r="O98" i="51"/>
  <c r="K99" i="51"/>
  <c r="G100" i="51"/>
  <c r="C102" i="51"/>
  <c r="F101" i="51"/>
  <c r="G101" i="51"/>
  <c r="K100" i="51"/>
  <c r="L105" i="51"/>
  <c r="N101" i="51"/>
  <c r="B37" i="50"/>
  <c r="E37" i="50"/>
  <c r="F34" i="50"/>
  <c r="H34" i="50"/>
  <c r="J37" i="50"/>
  <c r="K35" i="50"/>
  <c r="O35" i="50"/>
  <c r="C35" i="50"/>
  <c r="H35" i="50"/>
  <c r="I35" i="50"/>
  <c r="K36" i="50"/>
  <c r="H57" i="49"/>
  <c r="K57" i="49"/>
  <c r="M56" i="49"/>
  <c r="B52" i="49"/>
  <c r="C52" i="49"/>
  <c r="D52" i="49"/>
  <c r="G52" i="49"/>
  <c r="I52" i="49"/>
  <c r="J52" i="49"/>
  <c r="N52" i="49"/>
  <c r="O52" i="49"/>
  <c r="P52" i="49"/>
  <c r="Q52" i="49"/>
  <c r="B53" i="49"/>
  <c r="D53" i="49"/>
  <c r="E53" i="49"/>
  <c r="G53" i="49"/>
  <c r="H53" i="49"/>
  <c r="I53" i="49"/>
  <c r="J53" i="49"/>
  <c r="K53" i="49"/>
  <c r="M53" i="49"/>
  <c r="N53" i="49"/>
  <c r="O53" i="49"/>
  <c r="P53" i="49"/>
  <c r="Q53" i="49"/>
  <c r="D54" i="49"/>
  <c r="E54" i="49"/>
  <c r="F54" i="49"/>
  <c r="G54" i="49"/>
  <c r="H71" i="49"/>
  <c r="I54" i="49"/>
  <c r="J54" i="49"/>
  <c r="K71" i="49"/>
  <c r="L71" i="49"/>
  <c r="M71" i="49"/>
  <c r="N54" i="49"/>
  <c r="Q54" i="49"/>
  <c r="C72" i="49"/>
  <c r="E72" i="49"/>
  <c r="F55" i="49"/>
  <c r="G55" i="49"/>
  <c r="I55" i="49"/>
  <c r="J55" i="49"/>
  <c r="O55" i="49"/>
  <c r="Q55" i="49"/>
  <c r="F56" i="49"/>
  <c r="H56" i="49"/>
  <c r="I56" i="49"/>
  <c r="K56" i="49"/>
  <c r="C57" i="49"/>
  <c r="D57" i="49"/>
  <c r="O57" i="49"/>
  <c r="P57" i="49"/>
  <c r="B58" i="49"/>
  <c r="C75" i="49"/>
  <c r="D58" i="49"/>
  <c r="E75" i="49"/>
  <c r="F58" i="49"/>
  <c r="H75" i="49"/>
  <c r="K75" i="49"/>
  <c r="L75" i="49"/>
  <c r="M75" i="49"/>
  <c r="N58" i="49"/>
  <c r="P75" i="49"/>
  <c r="B59" i="49"/>
  <c r="C59" i="49"/>
  <c r="D59" i="49"/>
  <c r="B60" i="49"/>
  <c r="C60" i="49"/>
  <c r="F60" i="49"/>
  <c r="H60" i="49"/>
  <c r="I60" i="49"/>
  <c r="K60" i="49"/>
  <c r="L60" i="49"/>
  <c r="B61" i="49"/>
  <c r="D61" i="49"/>
  <c r="E61" i="49"/>
  <c r="F61" i="49"/>
  <c r="I61" i="49"/>
  <c r="L61" i="49"/>
  <c r="B62" i="49"/>
  <c r="C62" i="49"/>
  <c r="D62" i="49"/>
  <c r="F62" i="49"/>
  <c r="G62" i="49"/>
  <c r="I62" i="49"/>
  <c r="J62" i="49"/>
  <c r="K62" i="49"/>
  <c r="N62" i="49"/>
  <c r="O62" i="49"/>
  <c r="P62" i="49"/>
  <c r="Q62" i="49"/>
  <c r="B63" i="49"/>
  <c r="F63" i="49"/>
  <c r="G63" i="49"/>
  <c r="H63" i="49"/>
  <c r="I63" i="49"/>
  <c r="J63" i="49"/>
  <c r="K63" i="49"/>
  <c r="L63" i="49"/>
  <c r="M63" i="49"/>
  <c r="N63" i="49"/>
  <c r="O63" i="49"/>
  <c r="Q63" i="49"/>
  <c r="C77" i="49"/>
  <c r="D77" i="49"/>
  <c r="E77" i="49"/>
  <c r="H77" i="49"/>
  <c r="K77" i="49"/>
  <c r="L64" i="49"/>
  <c r="M77" i="49"/>
  <c r="P77" i="49"/>
  <c r="E52" i="49"/>
  <c r="H52" i="49"/>
  <c r="K52" i="49"/>
  <c r="L52" i="49"/>
  <c r="M52" i="49"/>
  <c r="C54" i="49"/>
  <c r="L54" i="49"/>
  <c r="M54" i="49"/>
  <c r="P54" i="49"/>
  <c r="E55" i="49"/>
  <c r="H55" i="49"/>
  <c r="K55" i="49"/>
  <c r="L55" i="49"/>
  <c r="M55" i="49"/>
  <c r="P55" i="49"/>
  <c r="C56" i="49"/>
  <c r="D56" i="49"/>
  <c r="E56" i="49"/>
  <c r="C58" i="49"/>
  <c r="E58" i="49"/>
  <c r="M58" i="49"/>
  <c r="P58" i="49"/>
  <c r="E59" i="49"/>
  <c r="H59" i="49"/>
  <c r="K59" i="49"/>
  <c r="L59" i="49"/>
  <c r="M59" i="49"/>
  <c r="D60" i="49"/>
  <c r="E60" i="49"/>
  <c r="C61" i="49"/>
  <c r="H61" i="49"/>
  <c r="K61" i="49"/>
  <c r="E62" i="49"/>
  <c r="H62" i="49"/>
  <c r="L62" i="49"/>
  <c r="M62" i="49"/>
  <c r="C63" i="49"/>
  <c r="D63" i="49"/>
  <c r="E63" i="49"/>
  <c r="P63" i="49"/>
  <c r="C64" i="49"/>
  <c r="D64" i="49"/>
  <c r="E64" i="49"/>
  <c r="H64" i="49"/>
  <c r="K64" i="49"/>
  <c r="P64" i="49"/>
  <c r="K68" i="49"/>
  <c r="B69" i="49"/>
  <c r="C69" i="49"/>
  <c r="D69" i="49"/>
  <c r="E69" i="49"/>
  <c r="G69" i="49"/>
  <c r="H69" i="49"/>
  <c r="I69" i="49"/>
  <c r="J69" i="49"/>
  <c r="K69" i="49"/>
  <c r="L69" i="49"/>
  <c r="M69" i="49"/>
  <c r="P69" i="49"/>
  <c r="Q69" i="49"/>
  <c r="B70" i="49"/>
  <c r="D70" i="49"/>
  <c r="E70" i="49"/>
  <c r="H70" i="49"/>
  <c r="M70" i="49"/>
  <c r="N70" i="49"/>
  <c r="O70" i="49"/>
  <c r="P70" i="49"/>
  <c r="Q70" i="49"/>
  <c r="C71" i="49"/>
  <c r="D71" i="49"/>
  <c r="E71" i="49"/>
  <c r="F71" i="49"/>
  <c r="N71" i="49"/>
  <c r="P71" i="49"/>
  <c r="Q71" i="49"/>
  <c r="G72" i="49"/>
  <c r="H72" i="49"/>
  <c r="I72" i="49"/>
  <c r="J72" i="49"/>
  <c r="K72" i="49"/>
  <c r="L72" i="49"/>
  <c r="M72" i="49"/>
  <c r="O72" i="49"/>
  <c r="P72" i="49"/>
  <c r="Q72" i="49"/>
  <c r="B75" i="49"/>
  <c r="D75" i="49"/>
  <c r="D52" i="48"/>
  <c r="G52" i="48"/>
  <c r="H52" i="48"/>
  <c r="K68" i="48"/>
  <c r="M68" i="48"/>
  <c r="O68" i="48"/>
  <c r="K69" i="48"/>
  <c r="Q52" i="48"/>
  <c r="D53" i="48"/>
  <c r="G53" i="48"/>
  <c r="H53" i="48"/>
  <c r="D54" i="48"/>
  <c r="E71" i="48"/>
  <c r="F54" i="48"/>
  <c r="G71" i="48"/>
  <c r="H54" i="48"/>
  <c r="I54" i="48"/>
  <c r="K54" i="48"/>
  <c r="L54" i="48"/>
  <c r="M71" i="48"/>
  <c r="O54" i="48"/>
  <c r="B56" i="48"/>
  <c r="G56" i="48"/>
  <c r="H56" i="48"/>
  <c r="K57" i="48"/>
  <c r="B58" i="48"/>
  <c r="C58" i="48"/>
  <c r="E58" i="48"/>
  <c r="G58" i="48"/>
  <c r="H58" i="48"/>
  <c r="J58" i="48"/>
  <c r="K58" i="48"/>
  <c r="L58" i="48"/>
  <c r="O58" i="48"/>
  <c r="P58" i="48"/>
  <c r="Q59" i="48"/>
  <c r="B60" i="48"/>
  <c r="C60" i="48"/>
  <c r="D60" i="48"/>
  <c r="E60" i="48"/>
  <c r="F60" i="48"/>
  <c r="G60" i="48"/>
  <c r="H60" i="48"/>
  <c r="D61" i="48"/>
  <c r="H61" i="48"/>
  <c r="B62" i="48"/>
  <c r="K62" i="48"/>
  <c r="Q62" i="48"/>
  <c r="B63" i="48"/>
  <c r="C63" i="48"/>
  <c r="D63" i="48"/>
  <c r="E63" i="48"/>
  <c r="F63" i="48"/>
  <c r="G63" i="48"/>
  <c r="H63" i="48"/>
  <c r="J63" i="48"/>
  <c r="K63" i="48"/>
  <c r="M63" i="48"/>
  <c r="N63" i="48"/>
  <c r="O63" i="48"/>
  <c r="Q63" i="48"/>
  <c r="B64" i="48"/>
  <c r="C64" i="48"/>
  <c r="D64" i="48"/>
  <c r="E64" i="48"/>
  <c r="G64" i="48"/>
  <c r="H64" i="48"/>
  <c r="I77" i="48"/>
  <c r="J64" i="48"/>
  <c r="K64" i="48"/>
  <c r="L64" i="48"/>
  <c r="O64" i="48"/>
  <c r="P64" i="48"/>
  <c r="Q53" i="48"/>
  <c r="Q54" i="48"/>
  <c r="D55" i="48"/>
  <c r="G55" i="48"/>
  <c r="Q55" i="48"/>
  <c r="L56" i="48"/>
  <c r="Q56" i="48"/>
  <c r="D57" i="48"/>
  <c r="G57" i="48"/>
  <c r="H57" i="48"/>
  <c r="I57" i="48"/>
  <c r="L57" i="48"/>
  <c r="Q57" i="48"/>
  <c r="D58" i="48"/>
  <c r="Q58" i="48"/>
  <c r="Q60" i="48"/>
  <c r="I61" i="48"/>
  <c r="L61" i="48"/>
  <c r="Q61" i="48"/>
  <c r="D62" i="48"/>
  <c r="H62" i="48"/>
  <c r="I62" i="48"/>
  <c r="L62" i="48"/>
  <c r="I63" i="48"/>
  <c r="L63" i="48"/>
  <c r="P63" i="48"/>
  <c r="I64" i="48"/>
  <c r="Q64" i="48"/>
  <c r="A3" i="47"/>
  <c r="C59" i="47"/>
  <c r="F60" i="47"/>
  <c r="G60" i="47"/>
  <c r="E52" i="47"/>
  <c r="F69" i="48"/>
  <c r="H69" i="47"/>
  <c r="M52" i="47"/>
  <c r="N52" i="47"/>
  <c r="O52" i="47"/>
  <c r="B70" i="47"/>
  <c r="N70" i="47"/>
  <c r="B71" i="47"/>
  <c r="E54" i="47"/>
  <c r="F54" i="47"/>
  <c r="G54" i="47"/>
  <c r="H71" i="47"/>
  <c r="I54" i="47"/>
  <c r="K54" i="47"/>
  <c r="M54" i="47"/>
  <c r="N54" i="47"/>
  <c r="O54" i="47"/>
  <c r="Q71" i="48"/>
  <c r="G72" i="48"/>
  <c r="M55" i="47"/>
  <c r="N55" i="47"/>
  <c r="O55" i="47"/>
  <c r="P72" i="47"/>
  <c r="Q72" i="48"/>
  <c r="D73" i="47"/>
  <c r="M56" i="47"/>
  <c r="O56" i="47"/>
  <c r="B74" i="47"/>
  <c r="F57" i="47"/>
  <c r="H74" i="48"/>
  <c r="K57" i="47"/>
  <c r="M57" i="47"/>
  <c r="N74" i="47"/>
  <c r="O57" i="47"/>
  <c r="B75" i="47"/>
  <c r="C58" i="47"/>
  <c r="E58" i="47"/>
  <c r="F58" i="47"/>
  <c r="G58" i="47"/>
  <c r="I58" i="47"/>
  <c r="J75" i="47"/>
  <c r="M58" i="47"/>
  <c r="N58" i="47"/>
  <c r="E59" i="47"/>
  <c r="F59" i="47"/>
  <c r="G59" i="47"/>
  <c r="J76" i="47"/>
  <c r="K59" i="47"/>
  <c r="L76" i="49"/>
  <c r="M59" i="47"/>
  <c r="O59" i="47"/>
  <c r="Q76" i="48"/>
  <c r="L60" i="47"/>
  <c r="M60" i="47"/>
  <c r="N60" i="47"/>
  <c r="P60" i="47"/>
  <c r="K61" i="47"/>
  <c r="L61" i="47"/>
  <c r="M61" i="47"/>
  <c r="N61" i="47"/>
  <c r="O61" i="47"/>
  <c r="P61" i="47"/>
  <c r="E62" i="47"/>
  <c r="F62" i="47"/>
  <c r="G62" i="47"/>
  <c r="L62" i="47"/>
  <c r="N62" i="47"/>
  <c r="P62" i="47"/>
  <c r="B63" i="47"/>
  <c r="D63" i="47"/>
  <c r="E63" i="47"/>
  <c r="H63" i="47"/>
  <c r="I63" i="47"/>
  <c r="J63" i="47"/>
  <c r="K63" i="47"/>
  <c r="L63" i="47"/>
  <c r="M63" i="47"/>
  <c r="N63" i="47"/>
  <c r="O63" i="47"/>
  <c r="P63" i="47"/>
  <c r="Q63" i="47"/>
  <c r="B77" i="47"/>
  <c r="C64" i="47"/>
  <c r="D77" i="47"/>
  <c r="E64" i="47"/>
  <c r="G64" i="47"/>
  <c r="I64" i="47"/>
  <c r="J77" i="47"/>
  <c r="Q64" i="47"/>
  <c r="A49" i="47"/>
  <c r="G52" i="47"/>
  <c r="K52" i="47"/>
  <c r="E53" i="47"/>
  <c r="F53" i="47"/>
  <c r="G53" i="47"/>
  <c r="K53" i="47"/>
  <c r="O53" i="47"/>
  <c r="F55" i="47"/>
  <c r="K55" i="47"/>
  <c r="F56" i="47"/>
  <c r="K56" i="47"/>
  <c r="K58" i="47"/>
  <c r="O58" i="47"/>
  <c r="K60" i="47"/>
  <c r="O60" i="47"/>
  <c r="K62" i="47"/>
  <c r="M62" i="47"/>
  <c r="O62" i="47"/>
  <c r="C63" i="47"/>
  <c r="F63" i="47"/>
  <c r="G63" i="47"/>
  <c r="F64" i="47"/>
  <c r="K64" i="47"/>
  <c r="M64" i="47"/>
  <c r="N64" i="47"/>
  <c r="O64" i="47"/>
  <c r="A66" i="47"/>
  <c r="B72" i="47"/>
  <c r="J73" i="47"/>
  <c r="N77" i="47"/>
  <c r="H34" i="46"/>
  <c r="I34" i="46"/>
  <c r="J34" i="46"/>
  <c r="L34" i="46"/>
  <c r="E72" i="47"/>
  <c r="H70" i="47"/>
  <c r="B37" i="46"/>
  <c r="P34" i="46"/>
  <c r="J37" i="46"/>
  <c r="L37" i="46"/>
  <c r="K34" i="46"/>
  <c r="H35" i="46"/>
  <c r="J35" i="46"/>
  <c r="L35" i="46"/>
  <c r="B36" i="46"/>
  <c r="D36" i="46"/>
  <c r="F36" i="46"/>
  <c r="H36" i="46"/>
  <c r="J36" i="46"/>
  <c r="L36" i="46"/>
  <c r="N36" i="46"/>
  <c r="H37" i="46"/>
  <c r="P37" i="46"/>
  <c r="B67" i="45"/>
  <c r="D67" i="45"/>
  <c r="O72" i="45"/>
  <c r="P68" i="45"/>
  <c r="Q72" i="45"/>
  <c r="I81" i="45"/>
  <c r="K81" i="45"/>
  <c r="L81" i="45"/>
  <c r="N81" i="45"/>
  <c r="G64" i="45"/>
  <c r="L64" i="45"/>
  <c r="M64" i="45"/>
  <c r="E83" i="45"/>
  <c r="P65" i="45"/>
  <c r="Q65" i="45"/>
  <c r="B84" i="45"/>
  <c r="C84" i="45"/>
  <c r="D84" i="45"/>
  <c r="E66" i="45"/>
  <c r="F84" i="45"/>
  <c r="G84" i="45"/>
  <c r="H66" i="45"/>
  <c r="I66" i="45"/>
  <c r="Q84" i="45"/>
  <c r="K67" i="45"/>
  <c r="P67" i="45"/>
  <c r="Q67" i="45"/>
  <c r="E68" i="45"/>
  <c r="D69" i="45"/>
  <c r="H69" i="45"/>
  <c r="L69" i="45"/>
  <c r="O69" i="45"/>
  <c r="P69" i="45"/>
  <c r="Q69" i="45"/>
  <c r="D70" i="45"/>
  <c r="E70" i="45"/>
  <c r="F70" i="45"/>
  <c r="H70" i="45"/>
  <c r="I70" i="45"/>
  <c r="J70" i="45"/>
  <c r="K70" i="45"/>
  <c r="L70" i="45"/>
  <c r="M70" i="45"/>
  <c r="N70" i="45"/>
  <c r="O70" i="45"/>
  <c r="P70" i="45"/>
  <c r="B71" i="45"/>
  <c r="C71" i="45"/>
  <c r="D71" i="45"/>
  <c r="H71" i="45"/>
  <c r="K71" i="45"/>
  <c r="N71" i="45"/>
  <c r="O89" i="45"/>
  <c r="P71" i="45"/>
  <c r="Q71" i="45"/>
  <c r="E72" i="45"/>
  <c r="G72" i="45"/>
  <c r="H72" i="45"/>
  <c r="I72" i="45"/>
  <c r="J72" i="45"/>
  <c r="H73" i="45"/>
  <c r="J73" i="45"/>
  <c r="K73" i="45"/>
  <c r="N73" i="45"/>
  <c r="O73" i="45"/>
  <c r="B74" i="45"/>
  <c r="C74" i="45"/>
  <c r="D74" i="45"/>
  <c r="F74" i="45"/>
  <c r="G74" i="45"/>
  <c r="H74" i="45"/>
  <c r="I74" i="45"/>
  <c r="J74" i="45"/>
  <c r="K74" i="45"/>
  <c r="L74" i="45"/>
  <c r="M74" i="45"/>
  <c r="N74" i="45"/>
  <c r="O74" i="45"/>
  <c r="P74" i="45"/>
  <c r="Q74" i="45"/>
  <c r="B75" i="45"/>
  <c r="C75" i="45"/>
  <c r="D75" i="45"/>
  <c r="E75" i="45"/>
  <c r="F75" i="45"/>
  <c r="G75" i="45"/>
  <c r="H75" i="45"/>
  <c r="I75" i="45"/>
  <c r="J75" i="45"/>
  <c r="L75" i="45"/>
  <c r="O75" i="45"/>
  <c r="P75" i="45"/>
  <c r="B90" i="45"/>
  <c r="C90" i="45"/>
  <c r="D76" i="45"/>
  <c r="E90" i="45"/>
  <c r="F90" i="45"/>
  <c r="H76" i="45"/>
  <c r="I90" i="45"/>
  <c r="J90" i="45"/>
  <c r="K90" i="45"/>
  <c r="L76" i="45"/>
  <c r="M90" i="45"/>
  <c r="N90" i="45"/>
  <c r="O90" i="45"/>
  <c r="P76" i="45"/>
  <c r="Q90" i="45"/>
  <c r="J63" i="45"/>
  <c r="K63" i="45"/>
  <c r="L63" i="45"/>
  <c r="M63" i="45"/>
  <c r="N63" i="45"/>
  <c r="O63" i="45"/>
  <c r="P63" i="45"/>
  <c r="Q63" i="45"/>
  <c r="B64" i="45"/>
  <c r="D64" i="45"/>
  <c r="E64" i="45"/>
  <c r="F64" i="45"/>
  <c r="H64" i="45"/>
  <c r="I64" i="45"/>
  <c r="J64" i="45"/>
  <c r="K64" i="45"/>
  <c r="E65" i="45"/>
  <c r="F65" i="45"/>
  <c r="G65" i="45"/>
  <c r="H65" i="45"/>
  <c r="I65" i="45"/>
  <c r="J65" i="45"/>
  <c r="K65" i="45"/>
  <c r="L65" i="45"/>
  <c r="M65" i="45"/>
  <c r="N65" i="45"/>
  <c r="Q66" i="45"/>
  <c r="E67" i="45"/>
  <c r="F67" i="45"/>
  <c r="H67" i="45"/>
  <c r="I67" i="45"/>
  <c r="J67" i="45"/>
  <c r="L67" i="45"/>
  <c r="M67" i="45"/>
  <c r="N67" i="45"/>
  <c r="F68" i="45"/>
  <c r="H68" i="45"/>
  <c r="I68" i="45"/>
  <c r="Q68" i="45"/>
  <c r="B69" i="45"/>
  <c r="C69" i="45"/>
  <c r="E69" i="45"/>
  <c r="F69" i="45"/>
  <c r="I69" i="45"/>
  <c r="J69" i="45"/>
  <c r="K69" i="45"/>
  <c r="M69" i="45"/>
  <c r="N69" i="45"/>
  <c r="B70" i="45"/>
  <c r="C70" i="45"/>
  <c r="Q70" i="45"/>
  <c r="E71" i="45"/>
  <c r="F71" i="45"/>
  <c r="I71" i="45"/>
  <c r="B72" i="45"/>
  <c r="F72" i="45"/>
  <c r="B73" i="45"/>
  <c r="E73" i="45"/>
  <c r="F73" i="45"/>
  <c r="I73" i="45"/>
  <c r="M73" i="45"/>
  <c r="E74" i="45"/>
  <c r="K75" i="45"/>
  <c r="M75" i="45"/>
  <c r="N75" i="45"/>
  <c r="Q75" i="45"/>
  <c r="B76" i="45"/>
  <c r="C76" i="45"/>
  <c r="E76" i="45"/>
  <c r="F76" i="45"/>
  <c r="I76" i="45"/>
  <c r="M76" i="45"/>
  <c r="O76" i="45"/>
  <c r="Q76" i="45"/>
  <c r="J81" i="45"/>
  <c r="M81" i="45"/>
  <c r="O81" i="45"/>
  <c r="P81" i="45"/>
  <c r="Q81" i="45"/>
  <c r="B82" i="45"/>
  <c r="D82" i="45"/>
  <c r="E82" i="45"/>
  <c r="F82" i="45"/>
  <c r="H82" i="45"/>
  <c r="I82" i="45"/>
  <c r="J82" i="45"/>
  <c r="K82" i="45"/>
  <c r="L82" i="45"/>
  <c r="M82" i="45"/>
  <c r="F83" i="45"/>
  <c r="G83" i="45"/>
  <c r="H83" i="45"/>
  <c r="I83" i="45"/>
  <c r="J83" i="45"/>
  <c r="K83" i="45"/>
  <c r="L83" i="45"/>
  <c r="M83" i="45"/>
  <c r="N83" i="45"/>
  <c r="B88" i="45"/>
  <c r="C88" i="45"/>
  <c r="E88" i="45"/>
  <c r="F88" i="45"/>
  <c r="I88" i="45"/>
  <c r="J88" i="45"/>
  <c r="K88" i="45"/>
  <c r="M88" i="45"/>
  <c r="N88" i="45"/>
  <c r="O88" i="45"/>
  <c r="Q88" i="45"/>
  <c r="G89" i="45"/>
  <c r="D67" i="44"/>
  <c r="I36" i="42"/>
  <c r="M36" i="42"/>
  <c r="N72" i="44"/>
  <c r="O36" i="42"/>
  <c r="P63" i="44"/>
  <c r="G63" i="44"/>
  <c r="J63" i="44"/>
  <c r="F64" i="44"/>
  <c r="G64" i="44"/>
  <c r="H64" i="44"/>
  <c r="J64" i="44"/>
  <c r="K64" i="44"/>
  <c r="L64" i="44"/>
  <c r="N65" i="44"/>
  <c r="Q65" i="44"/>
  <c r="D66" i="44"/>
  <c r="E66" i="44"/>
  <c r="F66" i="44"/>
  <c r="G66" i="44"/>
  <c r="H66" i="44"/>
  <c r="J67" i="44"/>
  <c r="P67" i="44"/>
  <c r="Q67" i="44"/>
  <c r="J68" i="44"/>
  <c r="K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F70" i="44"/>
  <c r="G70" i="44"/>
  <c r="H70" i="44"/>
  <c r="Q70" i="44"/>
  <c r="B71" i="44"/>
  <c r="C71" i="44"/>
  <c r="J71" i="44"/>
  <c r="M71" i="44"/>
  <c r="Q71" i="44"/>
  <c r="D72" i="44"/>
  <c r="J72" i="44"/>
  <c r="K72" i="44"/>
  <c r="G73" i="44"/>
  <c r="H73" i="44"/>
  <c r="J73" i="44"/>
  <c r="M73" i="44"/>
  <c r="B74" i="44"/>
  <c r="C74" i="44"/>
  <c r="D74" i="44"/>
  <c r="E74" i="44"/>
  <c r="G74" i="44"/>
  <c r="H74" i="44"/>
  <c r="J74" i="44"/>
  <c r="K74" i="44"/>
  <c r="L74" i="44"/>
  <c r="Q74" i="44"/>
  <c r="B75" i="44"/>
  <c r="C75" i="44"/>
  <c r="D75" i="44"/>
  <c r="E75" i="44"/>
  <c r="F75" i="44"/>
  <c r="G75" i="44"/>
  <c r="H75" i="44"/>
  <c r="I75" i="44"/>
  <c r="J75" i="44"/>
  <c r="K75" i="44"/>
  <c r="M75" i="44"/>
  <c r="N75" i="44"/>
  <c r="Q75" i="44"/>
  <c r="D76" i="44"/>
  <c r="E76" i="44"/>
  <c r="F76" i="44"/>
  <c r="G76" i="44"/>
  <c r="Q76" i="44"/>
  <c r="D63" i="44"/>
  <c r="L63" i="44"/>
  <c r="D64" i="44"/>
  <c r="D65" i="44"/>
  <c r="H65" i="44"/>
  <c r="J65" i="44"/>
  <c r="K65" i="44"/>
  <c r="L65" i="44"/>
  <c r="O65" i="44"/>
  <c r="P65" i="44"/>
  <c r="O67" i="44"/>
  <c r="D68" i="44"/>
  <c r="G68" i="44"/>
  <c r="H68" i="44"/>
  <c r="L68" i="44"/>
  <c r="D70" i="44"/>
  <c r="D71" i="44"/>
  <c r="G71" i="44"/>
  <c r="H72" i="44"/>
  <c r="L72" i="44"/>
  <c r="O72" i="44"/>
  <c r="P72" i="44"/>
  <c r="D73" i="44"/>
  <c r="F73" i="44"/>
  <c r="L75" i="44"/>
  <c r="O75" i="44"/>
  <c r="P75" i="44"/>
  <c r="O76" i="44"/>
  <c r="M81" i="44"/>
  <c r="E83" i="44"/>
  <c r="E85" i="44"/>
  <c r="E86" i="44"/>
  <c r="A3" i="43"/>
  <c r="E80" i="45"/>
  <c r="I80" i="45"/>
  <c r="M80" i="45"/>
  <c r="Q80" i="45"/>
  <c r="B63" i="43"/>
  <c r="F63" i="43"/>
  <c r="G81" i="44"/>
  <c r="B64" i="43"/>
  <c r="E64" i="43"/>
  <c r="F64" i="43"/>
  <c r="G82" i="44"/>
  <c r="I64" i="43"/>
  <c r="N64" i="43"/>
  <c r="B65" i="43"/>
  <c r="E65" i="43"/>
  <c r="F65" i="43"/>
  <c r="G83" i="44"/>
  <c r="M83" i="44"/>
  <c r="O83" i="44"/>
  <c r="B66" i="43"/>
  <c r="E66" i="43"/>
  <c r="F66" i="43"/>
  <c r="G84" i="44"/>
  <c r="H66" i="43"/>
  <c r="I66" i="43"/>
  <c r="O84" i="44"/>
  <c r="D85" i="44"/>
  <c r="G67" i="43"/>
  <c r="L85" i="44"/>
  <c r="N85" i="44"/>
  <c r="O85" i="44"/>
  <c r="D86" i="44"/>
  <c r="G86" i="44"/>
  <c r="O86" i="44"/>
  <c r="P86" i="44"/>
  <c r="B70" i="43"/>
  <c r="D88" i="43"/>
  <c r="F70" i="43"/>
  <c r="H70" i="43"/>
  <c r="L88" i="43"/>
  <c r="O88" i="44"/>
  <c r="D89" i="44"/>
  <c r="B72" i="43"/>
  <c r="E72" i="43"/>
  <c r="F72" i="43"/>
  <c r="G72" i="43"/>
  <c r="B73" i="43"/>
  <c r="C73" i="43"/>
  <c r="E73" i="43"/>
  <c r="F73" i="43"/>
  <c r="H73" i="43"/>
  <c r="B74" i="43"/>
  <c r="C74" i="43"/>
  <c r="E74" i="43"/>
  <c r="F74" i="43"/>
  <c r="G74" i="43"/>
  <c r="H74" i="43"/>
  <c r="I74" i="43"/>
  <c r="K74" i="43"/>
  <c r="L74" i="43"/>
  <c r="M74" i="43"/>
  <c r="N74" i="43"/>
  <c r="O74" i="43"/>
  <c r="B75" i="43"/>
  <c r="C75" i="43"/>
  <c r="D75" i="43"/>
  <c r="E75" i="43"/>
  <c r="F75" i="43"/>
  <c r="G75" i="43"/>
  <c r="H75" i="43"/>
  <c r="I75" i="43"/>
  <c r="J75" i="43"/>
  <c r="L75" i="43"/>
  <c r="M75" i="43"/>
  <c r="N75" i="43"/>
  <c r="O75" i="43"/>
  <c r="P75" i="43"/>
  <c r="Q75" i="43"/>
  <c r="B76" i="43"/>
  <c r="F76" i="43"/>
  <c r="H76" i="43"/>
  <c r="O90" i="44"/>
  <c r="A60" i="43"/>
  <c r="C65" i="43"/>
  <c r="G65" i="43"/>
  <c r="G68" i="43"/>
  <c r="K68" i="43"/>
  <c r="O68" i="43"/>
  <c r="C69" i="43"/>
  <c r="C71" i="43"/>
  <c r="G71" i="43"/>
  <c r="C72" i="43"/>
  <c r="K75" i="43"/>
  <c r="A78" i="43"/>
  <c r="L84" i="43"/>
  <c r="D89" i="43"/>
  <c r="G36" i="42"/>
  <c r="H81" i="43"/>
  <c r="C37" i="42"/>
  <c r="F37" i="42"/>
  <c r="G37" i="42"/>
  <c r="H37" i="42"/>
  <c r="B34" i="42"/>
  <c r="C34" i="42"/>
  <c r="E34" i="42"/>
  <c r="Q35" i="42"/>
  <c r="K36" i="42"/>
  <c r="G56" i="41"/>
  <c r="K65" i="41"/>
  <c r="L65" i="41"/>
  <c r="N65" i="41"/>
  <c r="P55" i="41"/>
  <c r="B51" i="41"/>
  <c r="D72" i="41"/>
  <c r="E51" i="41"/>
  <c r="I51" i="41"/>
  <c r="J72" i="41"/>
  <c r="K72" i="41"/>
  <c r="L72" i="41"/>
  <c r="N72" i="41"/>
  <c r="O72" i="41"/>
  <c r="P72" i="41"/>
  <c r="B73" i="41"/>
  <c r="C73" i="41"/>
  <c r="D73" i="41"/>
  <c r="F73" i="41"/>
  <c r="H52" i="41"/>
  <c r="I52" i="41"/>
  <c r="J52" i="41"/>
  <c r="K52" i="41"/>
  <c r="L52" i="41"/>
  <c r="M52" i="41"/>
  <c r="N52" i="41"/>
  <c r="P52" i="41"/>
  <c r="Q52" i="41"/>
  <c r="C53" i="41"/>
  <c r="D53" i="41"/>
  <c r="J74" i="41"/>
  <c r="N74" i="41"/>
  <c r="B75" i="41"/>
  <c r="E54" i="41"/>
  <c r="H54" i="41"/>
  <c r="I54" i="41"/>
  <c r="L54" i="41"/>
  <c r="M54" i="41"/>
  <c r="P54" i="41"/>
  <c r="Q54" i="41"/>
  <c r="C55" i="41"/>
  <c r="D55" i="41"/>
  <c r="P56" i="41"/>
  <c r="Q56" i="41"/>
  <c r="B57" i="41"/>
  <c r="C57" i="41"/>
  <c r="D57" i="41"/>
  <c r="G57" i="41"/>
  <c r="B58" i="41"/>
  <c r="C58" i="41"/>
  <c r="D58" i="41"/>
  <c r="E58" i="41"/>
  <c r="F58" i="41"/>
  <c r="G58" i="41"/>
  <c r="I58" i="41"/>
  <c r="J58" i="41"/>
  <c r="M58" i="41"/>
  <c r="N58" i="41"/>
  <c r="O58" i="41"/>
  <c r="P58" i="41"/>
  <c r="Q58" i="41"/>
  <c r="H59" i="41"/>
  <c r="J59" i="41"/>
  <c r="K59" i="41"/>
  <c r="L59" i="41"/>
  <c r="P60" i="41"/>
  <c r="Q60" i="41"/>
  <c r="B61" i="41"/>
  <c r="C61" i="41"/>
  <c r="D61" i="41"/>
  <c r="E61" i="41"/>
  <c r="F61" i="41"/>
  <c r="G61" i="41"/>
  <c r="H61" i="41"/>
  <c r="I61" i="41"/>
  <c r="J61" i="41"/>
  <c r="M61" i="41"/>
  <c r="Q61" i="41"/>
  <c r="B62" i="41"/>
  <c r="E62" i="41"/>
  <c r="F62" i="41"/>
  <c r="G62" i="41"/>
  <c r="H62" i="41"/>
  <c r="I62" i="41"/>
  <c r="J62" i="41"/>
  <c r="K62" i="41"/>
  <c r="L62" i="41"/>
  <c r="M62" i="41"/>
  <c r="N62" i="41"/>
  <c r="O62" i="41"/>
  <c r="P62" i="41"/>
  <c r="Q62" i="41"/>
  <c r="P63" i="41"/>
  <c r="Q63" i="41"/>
  <c r="B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C65" i="41"/>
  <c r="D65" i="41"/>
  <c r="G65" i="41"/>
  <c r="J65" i="41"/>
  <c r="E66" i="41"/>
  <c r="F81" i="41"/>
  <c r="I66" i="41"/>
  <c r="M66" i="41"/>
  <c r="Q66" i="41"/>
  <c r="B67" i="41"/>
  <c r="C67" i="41"/>
  <c r="D82" i="41"/>
  <c r="E67" i="41"/>
  <c r="F67" i="41"/>
  <c r="H67" i="41"/>
  <c r="I67" i="41"/>
  <c r="J82" i="41"/>
  <c r="M67" i="41"/>
  <c r="Q67" i="41"/>
  <c r="D51" i="41"/>
  <c r="F51" i="41"/>
  <c r="G51" i="41"/>
  <c r="H51" i="41"/>
  <c r="J51" i="41"/>
  <c r="K51" i="41"/>
  <c r="L51" i="41"/>
  <c r="O51" i="41"/>
  <c r="P51" i="41"/>
  <c r="C52" i="41"/>
  <c r="D52" i="41"/>
  <c r="F52" i="41"/>
  <c r="G52" i="41"/>
  <c r="B53" i="41"/>
  <c r="P53" i="41"/>
  <c r="B54" i="41"/>
  <c r="C54" i="41"/>
  <c r="D54" i="41"/>
  <c r="F54" i="41"/>
  <c r="G54" i="41"/>
  <c r="J54" i="41"/>
  <c r="N54" i="41"/>
  <c r="O54" i="41"/>
  <c r="C56" i="41"/>
  <c r="D56" i="41"/>
  <c r="H58" i="41"/>
  <c r="K58" i="41"/>
  <c r="L58" i="41"/>
  <c r="B59" i="41"/>
  <c r="C59" i="41"/>
  <c r="D59" i="41"/>
  <c r="G59" i="41"/>
  <c r="C60" i="41"/>
  <c r="D60" i="41"/>
  <c r="H60" i="41"/>
  <c r="K61" i="41"/>
  <c r="L61" i="41"/>
  <c r="N61" i="41"/>
  <c r="O61" i="41"/>
  <c r="P61" i="41"/>
  <c r="C62" i="41"/>
  <c r="D62" i="41"/>
  <c r="D63" i="41"/>
  <c r="G63" i="41"/>
  <c r="H63" i="41"/>
  <c r="J63" i="41"/>
  <c r="L63" i="41"/>
  <c r="C64" i="41"/>
  <c r="D64" i="41"/>
  <c r="O65" i="41"/>
  <c r="B66" i="41"/>
  <c r="C66" i="41"/>
  <c r="D66" i="41"/>
  <c r="G66" i="41"/>
  <c r="H66" i="41"/>
  <c r="J67" i="41"/>
  <c r="K67" i="41"/>
  <c r="L67" i="41"/>
  <c r="N67" i="41"/>
  <c r="O67" i="41"/>
  <c r="P67" i="41"/>
  <c r="B72" i="41"/>
  <c r="E72" i="41"/>
  <c r="F72" i="41"/>
  <c r="G72" i="41"/>
  <c r="H72" i="41"/>
  <c r="I72" i="41"/>
  <c r="G73" i="41"/>
  <c r="H73" i="41"/>
  <c r="I73" i="41"/>
  <c r="J73" i="41"/>
  <c r="K73" i="41"/>
  <c r="L73" i="41"/>
  <c r="M73" i="41"/>
  <c r="N73" i="41"/>
  <c r="P73" i="41"/>
  <c r="Q73" i="41"/>
  <c r="B74" i="41"/>
  <c r="C74" i="41"/>
  <c r="D74" i="41"/>
  <c r="P74" i="41"/>
  <c r="C75" i="41"/>
  <c r="D75" i="41"/>
  <c r="E75" i="41"/>
  <c r="F75" i="41"/>
  <c r="G75" i="41"/>
  <c r="I75" i="41"/>
  <c r="J75" i="41"/>
  <c r="L75" i="41"/>
  <c r="M75" i="41"/>
  <c r="N75" i="41"/>
  <c r="O75" i="41"/>
  <c r="P75" i="41"/>
  <c r="Q75" i="41"/>
  <c r="H79" i="41"/>
  <c r="B81" i="41"/>
  <c r="C81" i="41"/>
  <c r="D81" i="41"/>
  <c r="G81" i="41"/>
  <c r="H81" i="41"/>
  <c r="K82" i="41"/>
  <c r="L82" i="41"/>
  <c r="N82" i="41"/>
  <c r="O82" i="41"/>
  <c r="P82" i="41"/>
  <c r="B36" i="38"/>
  <c r="D64" i="40"/>
  <c r="H52" i="40"/>
  <c r="J36" i="38"/>
  <c r="K66" i="40"/>
  <c r="L57" i="40"/>
  <c r="O57" i="40"/>
  <c r="H51" i="40"/>
  <c r="N51" i="40"/>
  <c r="O51" i="40"/>
  <c r="P51" i="40"/>
  <c r="D52" i="40"/>
  <c r="E52" i="40"/>
  <c r="P52" i="40"/>
  <c r="Q52" i="40"/>
  <c r="B53" i="40"/>
  <c r="E53" i="40"/>
  <c r="F53" i="40"/>
  <c r="G53" i="40"/>
  <c r="H53" i="40"/>
  <c r="I53" i="40"/>
  <c r="J53" i="40"/>
  <c r="K53" i="40"/>
  <c r="L53" i="40"/>
  <c r="O53" i="40"/>
  <c r="H54" i="40"/>
  <c r="N54" i="40"/>
  <c r="O54" i="40"/>
  <c r="Q54" i="40"/>
  <c r="P55" i="40"/>
  <c r="H56" i="40"/>
  <c r="P56" i="40"/>
  <c r="Q56" i="40"/>
  <c r="E57" i="40"/>
  <c r="H57" i="40"/>
  <c r="P57" i="40"/>
  <c r="Q57" i="40"/>
  <c r="B58" i="40"/>
  <c r="E58" i="40"/>
  <c r="P58" i="40"/>
  <c r="F59" i="40"/>
  <c r="J59" i="40"/>
  <c r="K59" i="40"/>
  <c r="L59" i="40"/>
  <c r="N59" i="40"/>
  <c r="Q59" i="40"/>
  <c r="H60" i="40"/>
  <c r="O60" i="40"/>
  <c r="P60" i="40"/>
  <c r="E61" i="40"/>
  <c r="N61" i="40"/>
  <c r="P61" i="40"/>
  <c r="B62" i="40"/>
  <c r="C62" i="40"/>
  <c r="D62" i="40"/>
  <c r="F62" i="40"/>
  <c r="H62" i="40"/>
  <c r="J62" i="40"/>
  <c r="K62" i="40"/>
  <c r="L62" i="40"/>
  <c r="M62" i="40"/>
  <c r="N62" i="40"/>
  <c r="Q62" i="40"/>
  <c r="H63" i="40"/>
  <c r="N63" i="40"/>
  <c r="O63" i="40"/>
  <c r="P63" i="40"/>
  <c r="Q63" i="40"/>
  <c r="H64" i="40"/>
  <c r="N64" i="40"/>
  <c r="N65" i="40"/>
  <c r="P65" i="40"/>
  <c r="H66" i="40"/>
  <c r="J66" i="40"/>
  <c r="C67" i="40"/>
  <c r="D67" i="40"/>
  <c r="G67" i="40"/>
  <c r="H67" i="40"/>
  <c r="N67" i="40"/>
  <c r="P67" i="40"/>
  <c r="Q67" i="40"/>
  <c r="C51" i="40"/>
  <c r="G52" i="40"/>
  <c r="I52" i="40"/>
  <c r="O52" i="40"/>
  <c r="M53" i="40"/>
  <c r="P53" i="40"/>
  <c r="P54" i="40"/>
  <c r="D55" i="40"/>
  <c r="E55" i="40"/>
  <c r="G55" i="40"/>
  <c r="H55" i="40"/>
  <c r="I55" i="40"/>
  <c r="L55" i="40"/>
  <c r="M55" i="40"/>
  <c r="O55" i="40"/>
  <c r="O56" i="40"/>
  <c r="O58" i="40"/>
  <c r="D59" i="40"/>
  <c r="E59" i="40"/>
  <c r="G59" i="40"/>
  <c r="H59" i="40"/>
  <c r="I59" i="40"/>
  <c r="M59" i="40"/>
  <c r="O59" i="40"/>
  <c r="P59" i="40"/>
  <c r="C60" i="40"/>
  <c r="G60" i="40"/>
  <c r="L61" i="40"/>
  <c r="O61" i="40"/>
  <c r="Q61" i="40"/>
  <c r="E62" i="40"/>
  <c r="G62" i="40"/>
  <c r="I62" i="40"/>
  <c r="O62" i="40"/>
  <c r="P62" i="40"/>
  <c r="E63" i="40"/>
  <c r="O64" i="40"/>
  <c r="P64" i="40"/>
  <c r="Q64" i="40"/>
  <c r="E65" i="40"/>
  <c r="I66" i="40"/>
  <c r="L66" i="40"/>
  <c r="M66" i="40"/>
  <c r="O66" i="40"/>
  <c r="P66" i="40"/>
  <c r="Q66" i="40"/>
  <c r="A3" i="39"/>
  <c r="F71" i="40"/>
  <c r="N71" i="40"/>
  <c r="E73" i="39"/>
  <c r="I73" i="39"/>
  <c r="L73" i="40"/>
  <c r="E74" i="39"/>
  <c r="E75" i="39"/>
  <c r="I75" i="39"/>
  <c r="L75" i="40"/>
  <c r="I77" i="39"/>
  <c r="M77" i="39"/>
  <c r="B57" i="39"/>
  <c r="D57" i="39"/>
  <c r="E57" i="39"/>
  <c r="N57" i="39"/>
  <c r="P57" i="39"/>
  <c r="Q57" i="39"/>
  <c r="B58" i="39"/>
  <c r="C58" i="39"/>
  <c r="D58" i="39"/>
  <c r="E58" i="39"/>
  <c r="E78" i="39"/>
  <c r="I78" i="39"/>
  <c r="O78" i="40"/>
  <c r="P59" i="39"/>
  <c r="Q78" i="39"/>
  <c r="N60" i="39"/>
  <c r="Q60" i="39"/>
  <c r="B61" i="39"/>
  <c r="C61" i="39"/>
  <c r="D61" i="39"/>
  <c r="E61" i="39"/>
  <c r="N61" i="39"/>
  <c r="P61" i="39"/>
  <c r="I79" i="39"/>
  <c r="L62" i="39"/>
  <c r="Q79" i="39"/>
  <c r="H63" i="39"/>
  <c r="I63" i="39"/>
  <c r="H64" i="39"/>
  <c r="I64" i="39"/>
  <c r="K64" i="39"/>
  <c r="N64" i="39"/>
  <c r="O64" i="39"/>
  <c r="P64" i="39"/>
  <c r="Q64" i="39"/>
  <c r="D65" i="39"/>
  <c r="E80" i="39"/>
  <c r="I66" i="39"/>
  <c r="Q66" i="39"/>
  <c r="E67" i="39"/>
  <c r="A48" i="39"/>
  <c r="D63" i="39"/>
  <c r="A69" i="39"/>
  <c r="E72" i="39"/>
  <c r="M73" i="39"/>
  <c r="I74" i="39"/>
  <c r="M75" i="39"/>
  <c r="E76" i="39"/>
  <c r="I76" i="39"/>
  <c r="M76" i="39"/>
  <c r="E77" i="39"/>
  <c r="I82" i="39"/>
  <c r="H34" i="38"/>
  <c r="K34" i="38"/>
  <c r="L34" i="38"/>
  <c r="O34" i="38"/>
  <c r="P34" i="38"/>
  <c r="E79" i="39"/>
  <c r="F36" i="38"/>
  <c r="G36" i="38"/>
  <c r="Q72" i="39"/>
  <c r="G34" i="38"/>
  <c r="M34" i="38"/>
  <c r="F37" i="38"/>
  <c r="G37" i="38"/>
  <c r="N36" i="38"/>
  <c r="H37" i="38"/>
  <c r="J37" i="38"/>
  <c r="K37" i="38"/>
  <c r="O37" i="38"/>
  <c r="C65" i="37"/>
  <c r="D57" i="37"/>
  <c r="E57" i="37"/>
  <c r="G55" i="37"/>
  <c r="C51" i="37"/>
  <c r="F72" i="37"/>
  <c r="G51" i="37"/>
  <c r="I72" i="37"/>
  <c r="L72" i="37"/>
  <c r="M72" i="37"/>
  <c r="C52" i="37"/>
  <c r="G52" i="37"/>
  <c r="K52" i="37"/>
  <c r="L52" i="37"/>
  <c r="M52" i="37"/>
  <c r="O52" i="37"/>
  <c r="D74" i="37"/>
  <c r="E53" i="37"/>
  <c r="F74" i="37"/>
  <c r="K53" i="37"/>
  <c r="O53" i="37"/>
  <c r="H54" i="37"/>
  <c r="I54" i="37"/>
  <c r="K54" i="37"/>
  <c r="P54" i="37"/>
  <c r="J55" i="37"/>
  <c r="N55" i="37"/>
  <c r="Q55" i="37"/>
  <c r="B56" i="37"/>
  <c r="D56" i="37"/>
  <c r="E56" i="37"/>
  <c r="H56" i="37"/>
  <c r="N56" i="37"/>
  <c r="J57" i="37"/>
  <c r="K57" i="37"/>
  <c r="L57" i="37"/>
  <c r="M57" i="37"/>
  <c r="N57" i="37"/>
  <c r="O57" i="37"/>
  <c r="P57" i="37"/>
  <c r="Q57" i="37"/>
  <c r="B58" i="37"/>
  <c r="C58" i="37"/>
  <c r="D58" i="37"/>
  <c r="F58" i="37"/>
  <c r="J58" i="37"/>
  <c r="K58" i="37"/>
  <c r="L58" i="37"/>
  <c r="M58" i="37"/>
  <c r="N58" i="37"/>
  <c r="O58" i="37"/>
  <c r="P58" i="37"/>
  <c r="Q58" i="37"/>
  <c r="B59" i="37"/>
  <c r="C59" i="37"/>
  <c r="D59" i="37"/>
  <c r="E59" i="37"/>
  <c r="G59" i="37"/>
  <c r="H59" i="37"/>
  <c r="J59" i="37"/>
  <c r="L59" i="37"/>
  <c r="M59" i="37"/>
  <c r="N59" i="37"/>
  <c r="O59" i="37"/>
  <c r="P59" i="37"/>
  <c r="B60" i="37"/>
  <c r="D60" i="37"/>
  <c r="E60" i="37"/>
  <c r="H60" i="37"/>
  <c r="I60" i="37"/>
  <c r="J60" i="37"/>
  <c r="K60" i="37"/>
  <c r="L60" i="37"/>
  <c r="M60" i="37"/>
  <c r="N60" i="37"/>
  <c r="O60" i="37"/>
  <c r="P60" i="37"/>
  <c r="Q60" i="37"/>
  <c r="B61" i="37"/>
  <c r="C61" i="37"/>
  <c r="D61" i="37"/>
  <c r="E61" i="37"/>
  <c r="F61" i="37"/>
  <c r="G61" i="37"/>
  <c r="H61" i="37"/>
  <c r="I61" i="37"/>
  <c r="J61" i="37"/>
  <c r="K61" i="37"/>
  <c r="L61" i="37"/>
  <c r="M61" i="37"/>
  <c r="N61" i="37"/>
  <c r="B62" i="37"/>
  <c r="F62" i="37"/>
  <c r="G62" i="37"/>
  <c r="J62" i="37"/>
  <c r="N62" i="37"/>
  <c r="B63" i="37"/>
  <c r="D63" i="37"/>
  <c r="E63" i="37"/>
  <c r="H63" i="37"/>
  <c r="B64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H65" i="37"/>
  <c r="B66" i="37"/>
  <c r="C81" i="37"/>
  <c r="D66" i="37"/>
  <c r="E81" i="37"/>
  <c r="F66" i="37"/>
  <c r="G81" i="37"/>
  <c r="H81" i="37"/>
  <c r="I81" i="37"/>
  <c r="K81" i="37"/>
  <c r="L81" i="37"/>
  <c r="Q81" i="37"/>
  <c r="B67" i="37"/>
  <c r="C67" i="37"/>
  <c r="F67" i="37"/>
  <c r="H67" i="37"/>
  <c r="I82" i="37"/>
  <c r="K82" i="37"/>
  <c r="L82" i="37"/>
  <c r="M67" i="37"/>
  <c r="N67" i="37"/>
  <c r="O67" i="37"/>
  <c r="P67" i="37"/>
  <c r="Q67" i="37"/>
  <c r="I51" i="37"/>
  <c r="L51" i="37"/>
  <c r="M51" i="37"/>
  <c r="P51" i="37"/>
  <c r="Q51" i="37"/>
  <c r="D52" i="37"/>
  <c r="H52" i="37"/>
  <c r="I52" i="37"/>
  <c r="H53" i="37"/>
  <c r="I53" i="37"/>
  <c r="L53" i="37"/>
  <c r="M53" i="37"/>
  <c r="P53" i="37"/>
  <c r="Q54" i="37"/>
  <c r="D55" i="37"/>
  <c r="E55" i="37"/>
  <c r="H55" i="37"/>
  <c r="K55" i="37"/>
  <c r="L55" i="37"/>
  <c r="M55" i="37"/>
  <c r="O55" i="37"/>
  <c r="P55" i="37"/>
  <c r="P56" i="37"/>
  <c r="H57" i="37"/>
  <c r="E58" i="37"/>
  <c r="G58" i="37"/>
  <c r="H58" i="37"/>
  <c r="I58" i="37"/>
  <c r="I59" i="37"/>
  <c r="K59" i="37"/>
  <c r="Q59" i="37"/>
  <c r="C60" i="37"/>
  <c r="O61" i="37"/>
  <c r="P61" i="37"/>
  <c r="Q61" i="37"/>
  <c r="C62" i="37"/>
  <c r="D62" i="37"/>
  <c r="E62" i="37"/>
  <c r="H62" i="37"/>
  <c r="K62" i="37"/>
  <c r="L62" i="37"/>
  <c r="M62" i="37"/>
  <c r="O62" i="37"/>
  <c r="P62" i="37"/>
  <c r="Q62" i="37"/>
  <c r="P63" i="37"/>
  <c r="P64" i="37"/>
  <c r="Q64" i="37"/>
  <c r="H66" i="37"/>
  <c r="K66" i="37"/>
  <c r="L66" i="37"/>
  <c r="P66" i="37"/>
  <c r="Q66" i="37"/>
  <c r="D67" i="37"/>
  <c r="E67" i="37"/>
  <c r="G67" i="37"/>
  <c r="P72" i="37"/>
  <c r="Q72" i="37"/>
  <c r="C73" i="37"/>
  <c r="D73" i="37"/>
  <c r="G73" i="37"/>
  <c r="H73" i="37"/>
  <c r="I73" i="37"/>
  <c r="H74" i="37"/>
  <c r="I74" i="37"/>
  <c r="K74" i="37"/>
  <c r="L74" i="37"/>
  <c r="M74" i="37"/>
  <c r="O74" i="37"/>
  <c r="P74" i="37"/>
  <c r="H75" i="37"/>
  <c r="I75" i="37"/>
  <c r="K75" i="37"/>
  <c r="Q75" i="37"/>
  <c r="B81" i="37"/>
  <c r="D81" i="37"/>
  <c r="P81" i="37"/>
  <c r="D82" i="37"/>
  <c r="E82" i="37"/>
  <c r="F82" i="37"/>
  <c r="G82" i="37"/>
  <c r="N82" i="37"/>
  <c r="P82" i="37"/>
  <c r="Q82" i="37"/>
  <c r="M51" i="36"/>
  <c r="K52" i="36"/>
  <c r="M52" i="36"/>
  <c r="O52" i="36"/>
  <c r="B53" i="36"/>
  <c r="C53" i="36"/>
  <c r="I53" i="36"/>
  <c r="M53" i="36"/>
  <c r="N53" i="36"/>
  <c r="G54" i="36"/>
  <c r="K54" i="36"/>
  <c r="K55" i="36"/>
  <c r="M55" i="36"/>
  <c r="N55" i="36"/>
  <c r="J77" i="36"/>
  <c r="M56" i="36"/>
  <c r="K57" i="36"/>
  <c r="M58" i="36"/>
  <c r="N58" i="36"/>
  <c r="Q58" i="36"/>
  <c r="B59" i="36"/>
  <c r="C59" i="36"/>
  <c r="E59" i="36"/>
  <c r="G59" i="36"/>
  <c r="I59" i="36"/>
  <c r="K59" i="36"/>
  <c r="K60" i="36"/>
  <c r="L60" i="36"/>
  <c r="M60" i="36"/>
  <c r="N60" i="36"/>
  <c r="Q60" i="36"/>
  <c r="Q61" i="36"/>
  <c r="C62" i="36"/>
  <c r="E62" i="36"/>
  <c r="G62" i="36"/>
  <c r="I62" i="36"/>
  <c r="J62" i="36"/>
  <c r="K62" i="36"/>
  <c r="M62" i="36"/>
  <c r="O62" i="36"/>
  <c r="M63" i="36"/>
  <c r="P63" i="36"/>
  <c r="Q63" i="36"/>
  <c r="F64" i="36"/>
  <c r="G64" i="36"/>
  <c r="J64" i="36"/>
  <c r="K64" i="36"/>
  <c r="L64" i="36"/>
  <c r="M64" i="36"/>
  <c r="N64" i="36"/>
  <c r="O64" i="36"/>
  <c r="P64" i="36"/>
  <c r="Q64" i="36"/>
  <c r="M65" i="36"/>
  <c r="Q65" i="36"/>
  <c r="K66" i="36"/>
  <c r="M66" i="36"/>
  <c r="O66" i="36"/>
  <c r="Q66" i="36"/>
  <c r="Q67" i="36"/>
  <c r="E56" i="36"/>
  <c r="E60" i="36"/>
  <c r="Q62" i="36"/>
  <c r="J73" i="36"/>
  <c r="B76" i="36"/>
  <c r="A3" i="35"/>
  <c r="H71" i="37"/>
  <c r="I54" i="35"/>
  <c r="K66" i="35"/>
  <c r="O58" i="35"/>
  <c r="P71" i="37"/>
  <c r="B72" i="36"/>
  <c r="C51" i="35"/>
  <c r="E51" i="35"/>
  <c r="G51" i="35"/>
  <c r="E52" i="35"/>
  <c r="G52" i="35"/>
  <c r="K52" i="35"/>
  <c r="M52" i="35"/>
  <c r="N52" i="35"/>
  <c r="C53" i="35"/>
  <c r="E53" i="35"/>
  <c r="I53" i="35"/>
  <c r="J53" i="35"/>
  <c r="K53" i="35"/>
  <c r="M53" i="35"/>
  <c r="O53" i="35"/>
  <c r="Q53" i="35"/>
  <c r="B75" i="35"/>
  <c r="C54" i="35"/>
  <c r="E54" i="35"/>
  <c r="Q54" i="35"/>
  <c r="C55" i="35"/>
  <c r="E55" i="35"/>
  <c r="G55" i="35"/>
  <c r="I76" i="37"/>
  <c r="M55" i="35"/>
  <c r="B77" i="35"/>
  <c r="E77" i="37"/>
  <c r="D57" i="35"/>
  <c r="E57" i="35"/>
  <c r="F57" i="35"/>
  <c r="H57" i="35"/>
  <c r="J57" i="35"/>
  <c r="K57" i="35"/>
  <c r="L57" i="35"/>
  <c r="M57" i="35"/>
  <c r="N57" i="35"/>
  <c r="B58" i="35"/>
  <c r="C58" i="35"/>
  <c r="D58" i="35"/>
  <c r="E58" i="35"/>
  <c r="F58" i="35"/>
  <c r="G58" i="35"/>
  <c r="H58" i="35"/>
  <c r="J58" i="35"/>
  <c r="K58" i="35"/>
  <c r="L58" i="35"/>
  <c r="N58" i="35"/>
  <c r="E59" i="35"/>
  <c r="I59" i="35"/>
  <c r="J78" i="35"/>
  <c r="K59" i="35"/>
  <c r="M59" i="35"/>
  <c r="N78" i="36"/>
  <c r="O59" i="35"/>
  <c r="Q78" i="37"/>
  <c r="B60" i="35"/>
  <c r="C60" i="35"/>
  <c r="D60" i="35"/>
  <c r="E60" i="35"/>
  <c r="F60" i="35"/>
  <c r="H60" i="35"/>
  <c r="I60" i="35"/>
  <c r="Q60" i="35"/>
  <c r="C61" i="35"/>
  <c r="D61" i="35"/>
  <c r="E61" i="35"/>
  <c r="F61" i="35"/>
  <c r="G61" i="35"/>
  <c r="H61" i="35"/>
  <c r="J61" i="35"/>
  <c r="K61" i="35"/>
  <c r="L61" i="35"/>
  <c r="M61" i="35"/>
  <c r="N61" i="35"/>
  <c r="C62" i="35"/>
  <c r="I62" i="35"/>
  <c r="K62" i="35"/>
  <c r="M62" i="35"/>
  <c r="O62" i="35"/>
  <c r="Q62" i="35"/>
  <c r="B63" i="35"/>
  <c r="C63" i="35"/>
  <c r="D63" i="35"/>
  <c r="E63" i="35"/>
  <c r="F63" i="35"/>
  <c r="G63" i="35"/>
  <c r="H63" i="35"/>
  <c r="Q63" i="35"/>
  <c r="B64" i="35"/>
  <c r="D64" i="35"/>
  <c r="E64" i="35"/>
  <c r="F64" i="35"/>
  <c r="H64" i="35"/>
  <c r="Q64" i="35"/>
  <c r="C65" i="35"/>
  <c r="E65" i="35"/>
  <c r="G65" i="35"/>
  <c r="K65" i="35"/>
  <c r="C66" i="35"/>
  <c r="E66" i="35"/>
  <c r="G66" i="35"/>
  <c r="Q66" i="35"/>
  <c r="E67" i="35"/>
  <c r="G67" i="35"/>
  <c r="K67" i="35"/>
  <c r="M67" i="35"/>
  <c r="A48" i="35"/>
  <c r="G53" i="35"/>
  <c r="G54" i="35"/>
  <c r="K55" i="35"/>
  <c r="O55" i="35"/>
  <c r="C56" i="35"/>
  <c r="G56" i="35"/>
  <c r="K56" i="35"/>
  <c r="O56" i="35"/>
  <c r="C57" i="35"/>
  <c r="G57" i="35"/>
  <c r="G59" i="35"/>
  <c r="G60" i="35"/>
  <c r="E62" i="35"/>
  <c r="G62" i="35"/>
  <c r="I63" i="35"/>
  <c r="C64" i="35"/>
  <c r="G64" i="35"/>
  <c r="K64" i="35"/>
  <c r="O64" i="35"/>
  <c r="O66" i="35"/>
  <c r="C67" i="35"/>
  <c r="A69" i="35"/>
  <c r="J74" i="35"/>
  <c r="N75" i="35"/>
  <c r="M34" i="34"/>
  <c r="N77" i="35"/>
  <c r="C34" i="34"/>
  <c r="G34" i="34"/>
  <c r="H34" i="34"/>
  <c r="I34" i="34"/>
  <c r="O34" i="34"/>
  <c r="P35" i="34"/>
  <c r="Q34" i="34"/>
  <c r="H35" i="34"/>
  <c r="J35" i="34"/>
  <c r="K35" i="34"/>
  <c r="N35" i="34"/>
  <c r="O35" i="34"/>
  <c r="L37" i="34"/>
  <c r="M105" i="33"/>
  <c r="O105" i="33"/>
  <c r="Q89" i="33"/>
  <c r="C84" i="33"/>
  <c r="E84" i="33"/>
  <c r="G113" i="33"/>
  <c r="K113" i="33"/>
  <c r="M113" i="33"/>
  <c r="O113" i="33"/>
  <c r="Q113" i="33"/>
  <c r="C85" i="33"/>
  <c r="E85" i="33"/>
  <c r="I85" i="33"/>
  <c r="O85" i="33"/>
  <c r="E86" i="33"/>
  <c r="G86" i="33"/>
  <c r="I86" i="33"/>
  <c r="K86" i="33"/>
  <c r="M86" i="33"/>
  <c r="O115" i="33"/>
  <c r="Q115" i="33"/>
  <c r="C116" i="33"/>
  <c r="E116" i="33"/>
  <c r="G116" i="33"/>
  <c r="I116" i="33"/>
  <c r="B88" i="33"/>
  <c r="C88" i="33"/>
  <c r="F88" i="33"/>
  <c r="G88" i="33"/>
  <c r="H88" i="33"/>
  <c r="I88" i="33"/>
  <c r="J88" i="33"/>
  <c r="K88" i="33"/>
  <c r="M88" i="33"/>
  <c r="N88" i="33"/>
  <c r="O88" i="33"/>
  <c r="Q88" i="33"/>
  <c r="F89" i="33"/>
  <c r="G89" i="33"/>
  <c r="H89" i="33"/>
  <c r="I89" i="33"/>
  <c r="K89" i="33"/>
  <c r="E90" i="33"/>
  <c r="G90" i="33"/>
  <c r="H90" i="33"/>
  <c r="J90" i="33"/>
  <c r="K90" i="33"/>
  <c r="M90" i="33"/>
  <c r="N90" i="33"/>
  <c r="O90" i="33"/>
  <c r="P90" i="33"/>
  <c r="Q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P91" i="33"/>
  <c r="B92" i="33"/>
  <c r="D92" i="33"/>
  <c r="F92" i="33"/>
  <c r="H92" i="33"/>
  <c r="J92" i="33"/>
  <c r="K92" i="33"/>
  <c r="L92" i="33"/>
  <c r="M92" i="33"/>
  <c r="N92" i="33"/>
  <c r="O92" i="33"/>
  <c r="P92" i="33"/>
  <c r="Q92" i="33"/>
  <c r="B93" i="33"/>
  <c r="C93" i="33"/>
  <c r="F93" i="33"/>
  <c r="H93" i="33"/>
  <c r="I93" i="33"/>
  <c r="E94" i="33"/>
  <c r="G94" i="33"/>
  <c r="H94" i="33"/>
  <c r="I94" i="33"/>
  <c r="J94" i="33"/>
  <c r="K94" i="33"/>
  <c r="M94" i="33"/>
  <c r="N94" i="33"/>
  <c r="O94" i="33"/>
  <c r="P94" i="33"/>
  <c r="Q94" i="33"/>
  <c r="B95" i="33"/>
  <c r="C95" i="33"/>
  <c r="D95" i="33"/>
  <c r="E95" i="33"/>
  <c r="F95" i="33"/>
  <c r="G95" i="33"/>
  <c r="H95" i="33"/>
  <c r="I95" i="33"/>
  <c r="J95" i="33"/>
  <c r="K95" i="33"/>
  <c r="L95" i="33"/>
  <c r="M95" i="33"/>
  <c r="N95" i="33"/>
  <c r="O95" i="33"/>
  <c r="P95" i="33"/>
  <c r="Q95" i="33"/>
  <c r="B96" i="33"/>
  <c r="D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B97" i="33"/>
  <c r="C97" i="33"/>
  <c r="D97" i="33"/>
  <c r="E97" i="33"/>
  <c r="F97" i="33"/>
  <c r="H97" i="33"/>
  <c r="H98" i="33"/>
  <c r="J98" i="33"/>
  <c r="L98" i="33"/>
  <c r="N98" i="33"/>
  <c r="O98" i="33"/>
  <c r="P98" i="33"/>
  <c r="Q98" i="33"/>
  <c r="B99" i="33"/>
  <c r="C99" i="33"/>
  <c r="E99" i="33"/>
  <c r="F99" i="33"/>
  <c r="G99" i="33"/>
  <c r="H99" i="33"/>
  <c r="I99" i="33"/>
  <c r="J99" i="33"/>
  <c r="Q99" i="33"/>
  <c r="G100" i="33"/>
  <c r="H100" i="33"/>
  <c r="I100" i="33"/>
  <c r="J100" i="33"/>
  <c r="K100" i="33"/>
  <c r="B101" i="33"/>
  <c r="C101" i="33"/>
  <c r="D101" i="33"/>
  <c r="E101" i="33"/>
  <c r="F101" i="33"/>
  <c r="H101" i="33"/>
  <c r="J101" i="33"/>
  <c r="L101" i="33"/>
  <c r="M101" i="33"/>
  <c r="N101" i="33"/>
  <c r="O101" i="33"/>
  <c r="P101" i="33"/>
  <c r="Q101" i="33"/>
  <c r="B102" i="33"/>
  <c r="D102" i="33"/>
  <c r="F102" i="33"/>
  <c r="G102" i="33"/>
  <c r="H102" i="33"/>
  <c r="I102" i="33"/>
  <c r="J102" i="33"/>
  <c r="L102" i="33"/>
  <c r="N102" i="33"/>
  <c r="O102" i="33"/>
  <c r="P102" i="33"/>
  <c r="Q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P103" i="33"/>
  <c r="H104" i="33"/>
  <c r="J104" i="33"/>
  <c r="L104" i="33"/>
  <c r="M104" i="33"/>
  <c r="N104" i="33"/>
  <c r="O104" i="33"/>
  <c r="P104" i="33"/>
  <c r="Q104" i="33"/>
  <c r="B105" i="33"/>
  <c r="C105" i="33"/>
  <c r="D105" i="33"/>
  <c r="E105" i="33"/>
  <c r="F105" i="33"/>
  <c r="G105" i="33"/>
  <c r="H105" i="33"/>
  <c r="I105" i="33"/>
  <c r="J105" i="33"/>
  <c r="K105" i="33"/>
  <c r="Q105" i="33"/>
  <c r="C106" i="33"/>
  <c r="G106" i="33"/>
  <c r="H106" i="33"/>
  <c r="I106" i="33"/>
  <c r="J106" i="33"/>
  <c r="K106" i="33"/>
  <c r="L106" i="33"/>
  <c r="M106" i="33"/>
  <c r="N106" i="33"/>
  <c r="O106" i="33"/>
  <c r="P106" i="33"/>
  <c r="Q106" i="33"/>
  <c r="B107" i="33"/>
  <c r="C107" i="33"/>
  <c r="D107" i="33"/>
  <c r="E107" i="33"/>
  <c r="F107" i="33"/>
  <c r="G107" i="33"/>
  <c r="H107" i="33"/>
  <c r="I107" i="33"/>
  <c r="J107" i="33"/>
  <c r="K107" i="33"/>
  <c r="L107" i="33"/>
  <c r="M107" i="33"/>
  <c r="N107" i="33"/>
  <c r="P107" i="33"/>
  <c r="C108" i="33"/>
  <c r="E108" i="33"/>
  <c r="G123" i="33"/>
  <c r="I108" i="33"/>
  <c r="K123" i="33"/>
  <c r="O123" i="33"/>
  <c r="Q123" i="33"/>
  <c r="M84" i="33"/>
  <c r="O84" i="33"/>
  <c r="Q84" i="33"/>
  <c r="G85" i="33"/>
  <c r="K85" i="33"/>
  <c r="M85" i="33"/>
  <c r="O86" i="33"/>
  <c r="Q86" i="33"/>
  <c r="C87" i="33"/>
  <c r="E87" i="33"/>
  <c r="G87" i="33"/>
  <c r="I87" i="33"/>
  <c r="K87" i="33"/>
  <c r="M87" i="33"/>
  <c r="O87" i="33"/>
  <c r="Q87" i="33"/>
  <c r="I90" i="33"/>
  <c r="O91" i="33"/>
  <c r="Q91" i="33"/>
  <c r="C92" i="33"/>
  <c r="E92" i="33"/>
  <c r="G92" i="33"/>
  <c r="I92" i="33"/>
  <c r="G93" i="33"/>
  <c r="K93" i="33"/>
  <c r="M93" i="33"/>
  <c r="O93" i="33"/>
  <c r="Q93" i="33"/>
  <c r="C94" i="33"/>
  <c r="C96" i="33"/>
  <c r="E96" i="33"/>
  <c r="G97" i="33"/>
  <c r="I97" i="33"/>
  <c r="K97" i="33"/>
  <c r="M97" i="33"/>
  <c r="O97" i="33"/>
  <c r="Q97" i="33"/>
  <c r="C98" i="33"/>
  <c r="E98" i="33"/>
  <c r="G98" i="33"/>
  <c r="I98" i="33"/>
  <c r="K98" i="33"/>
  <c r="M98" i="33"/>
  <c r="K99" i="33"/>
  <c r="G101" i="33"/>
  <c r="I101" i="33"/>
  <c r="K101" i="33"/>
  <c r="C102" i="33"/>
  <c r="E102" i="33"/>
  <c r="K102" i="33"/>
  <c r="M102" i="33"/>
  <c r="O103" i="33"/>
  <c r="Q103" i="33"/>
  <c r="E104" i="33"/>
  <c r="G104" i="33"/>
  <c r="I104" i="33"/>
  <c r="K104" i="33"/>
  <c r="O107" i="33"/>
  <c r="Q107" i="33"/>
  <c r="G108" i="33"/>
  <c r="O108" i="33"/>
  <c r="Q108" i="33"/>
  <c r="C113" i="33"/>
  <c r="E113" i="33"/>
  <c r="C114" i="33"/>
  <c r="E114" i="33"/>
  <c r="G114" i="33"/>
  <c r="I114" i="33"/>
  <c r="K114" i="33"/>
  <c r="M114" i="33"/>
  <c r="I115" i="33"/>
  <c r="K115" i="33"/>
  <c r="K116" i="33"/>
  <c r="M116" i="33"/>
  <c r="O116" i="33"/>
  <c r="Q116" i="33"/>
  <c r="N120" i="33"/>
  <c r="C123" i="33"/>
  <c r="E123" i="33"/>
  <c r="B87" i="32"/>
  <c r="C94" i="32"/>
  <c r="E85" i="32"/>
  <c r="P105" i="32"/>
  <c r="Q93" i="32"/>
  <c r="H85" i="32"/>
  <c r="I85" i="32"/>
  <c r="J85" i="32"/>
  <c r="L85" i="32"/>
  <c r="M85" i="32"/>
  <c r="N85" i="32"/>
  <c r="O85" i="32"/>
  <c r="P85" i="32"/>
  <c r="Q114" i="32"/>
  <c r="B86" i="32"/>
  <c r="C86" i="32"/>
  <c r="D86" i="32"/>
  <c r="E86" i="32"/>
  <c r="F87" i="32"/>
  <c r="G87" i="32"/>
  <c r="H87" i="32"/>
  <c r="I87" i="32"/>
  <c r="J87" i="32"/>
  <c r="L87" i="32"/>
  <c r="L88" i="32"/>
  <c r="M88" i="32"/>
  <c r="N88" i="32"/>
  <c r="O88" i="32"/>
  <c r="P88" i="32"/>
  <c r="Q88" i="32"/>
  <c r="D89" i="32"/>
  <c r="J89" i="32"/>
  <c r="M89" i="32"/>
  <c r="F90" i="32"/>
  <c r="H90" i="32"/>
  <c r="I90" i="32"/>
  <c r="J90" i="32"/>
  <c r="L90" i="32"/>
  <c r="Q91" i="32"/>
  <c r="B92" i="32"/>
  <c r="C92" i="32"/>
  <c r="D92" i="32"/>
  <c r="E92" i="32"/>
  <c r="F92" i="32"/>
  <c r="G92" i="32"/>
  <c r="H92" i="32"/>
  <c r="I92" i="32"/>
  <c r="J92" i="32"/>
  <c r="L92" i="32"/>
  <c r="C93" i="32"/>
  <c r="D93" i="32"/>
  <c r="F93" i="32"/>
  <c r="G93" i="32"/>
  <c r="H93" i="32"/>
  <c r="I93" i="32"/>
  <c r="J93" i="32"/>
  <c r="L93" i="32"/>
  <c r="M93" i="32"/>
  <c r="O93" i="32"/>
  <c r="F94" i="32"/>
  <c r="G94" i="32"/>
  <c r="H94" i="32"/>
  <c r="N94" i="32"/>
  <c r="Q94" i="32"/>
  <c r="O95" i="32"/>
  <c r="P95" i="32"/>
  <c r="Q95" i="32"/>
  <c r="B96" i="32"/>
  <c r="C96" i="32"/>
  <c r="D96" i="32"/>
  <c r="E96" i="32"/>
  <c r="F96" i="32"/>
  <c r="G96" i="32"/>
  <c r="H96" i="32"/>
  <c r="O96" i="32"/>
  <c r="P96" i="32"/>
  <c r="Q96" i="32"/>
  <c r="D97" i="32"/>
  <c r="F97" i="32"/>
  <c r="I97" i="32"/>
  <c r="J97" i="32"/>
  <c r="K97" i="32"/>
  <c r="L97" i="32"/>
  <c r="M97" i="32"/>
  <c r="N97" i="32"/>
  <c r="O97" i="32"/>
  <c r="C98" i="32"/>
  <c r="D98" i="32"/>
  <c r="E98" i="32"/>
  <c r="F98" i="32"/>
  <c r="G98" i="32"/>
  <c r="H98" i="32"/>
  <c r="I98" i="32"/>
  <c r="J98" i="32"/>
  <c r="L98" i="32"/>
  <c r="B99" i="32"/>
  <c r="C99" i="32"/>
  <c r="D99" i="32"/>
  <c r="E99" i="32"/>
  <c r="F99" i="32"/>
  <c r="G99" i="32"/>
  <c r="H99" i="32"/>
  <c r="I99" i="32"/>
  <c r="J99" i="32"/>
  <c r="O99" i="32"/>
  <c r="C100" i="32"/>
  <c r="D100" i="32"/>
  <c r="F100" i="32"/>
  <c r="G100" i="32"/>
  <c r="H100" i="32"/>
  <c r="I100" i="32"/>
  <c r="J100" i="32"/>
  <c r="L100" i="32"/>
  <c r="B101" i="32"/>
  <c r="C101" i="32"/>
  <c r="D101" i="32"/>
  <c r="N101" i="32"/>
  <c r="Q101" i="32"/>
  <c r="C102" i="32"/>
  <c r="D102" i="32"/>
  <c r="F102" i="32"/>
  <c r="G102" i="32"/>
  <c r="H102" i="32"/>
  <c r="I102" i="32"/>
  <c r="J102" i="32"/>
  <c r="L102" i="32"/>
  <c r="M102" i="32"/>
  <c r="N102" i="32"/>
  <c r="O102" i="32"/>
  <c r="J103" i="32"/>
  <c r="P103" i="32"/>
  <c r="B104" i="32"/>
  <c r="C104" i="32"/>
  <c r="D104" i="32"/>
  <c r="E104" i="32"/>
  <c r="F104" i="32"/>
  <c r="G104" i="32"/>
  <c r="I105" i="32"/>
  <c r="M105" i="32"/>
  <c r="O105" i="32"/>
  <c r="F106" i="32"/>
  <c r="G106" i="32"/>
  <c r="H106" i="32"/>
  <c r="C107" i="32"/>
  <c r="D107" i="32"/>
  <c r="E107" i="32"/>
  <c r="F107" i="32"/>
  <c r="G107" i="32"/>
  <c r="H107" i="32"/>
  <c r="I107" i="32"/>
  <c r="J107" i="32"/>
  <c r="L107" i="32"/>
  <c r="M107" i="32"/>
  <c r="F108" i="32"/>
  <c r="G108" i="32"/>
  <c r="H108" i="32"/>
  <c r="I108" i="32"/>
  <c r="J108" i="32"/>
  <c r="L108" i="32"/>
  <c r="N108" i="32"/>
  <c r="F84" i="32"/>
  <c r="I84" i="32"/>
  <c r="J84" i="32"/>
  <c r="B85" i="32"/>
  <c r="F85" i="32"/>
  <c r="F86" i="32"/>
  <c r="G86" i="32"/>
  <c r="H86" i="32"/>
  <c r="I86" i="32"/>
  <c r="J86" i="32"/>
  <c r="L86" i="32"/>
  <c r="M86" i="32"/>
  <c r="F88" i="32"/>
  <c r="G88" i="32"/>
  <c r="H88" i="32"/>
  <c r="I88" i="32"/>
  <c r="J88" i="32"/>
  <c r="C91" i="32"/>
  <c r="F91" i="32"/>
  <c r="I91" i="32"/>
  <c r="J91" i="32"/>
  <c r="L91" i="32"/>
  <c r="M91" i="32"/>
  <c r="N91" i="32"/>
  <c r="O91" i="32"/>
  <c r="P91" i="32"/>
  <c r="N93" i="32"/>
  <c r="D95" i="32"/>
  <c r="E95" i="32"/>
  <c r="F95" i="32"/>
  <c r="G95" i="32"/>
  <c r="H95" i="32"/>
  <c r="I95" i="32"/>
  <c r="J95" i="32"/>
  <c r="J96" i="32"/>
  <c r="M96" i="32"/>
  <c r="N96" i="32"/>
  <c r="E97" i="32"/>
  <c r="G97" i="32"/>
  <c r="H97" i="32"/>
  <c r="Q98" i="32"/>
  <c r="C103" i="32"/>
  <c r="D103" i="32"/>
  <c r="H104" i="32"/>
  <c r="I104" i="32"/>
  <c r="J104" i="32"/>
  <c r="L104" i="32"/>
  <c r="C105" i="32"/>
  <c r="D105" i="32"/>
  <c r="F105" i="32"/>
  <c r="J105" i="32"/>
  <c r="L105" i="32"/>
  <c r="N105" i="32"/>
  <c r="N107" i="32"/>
  <c r="O107" i="32"/>
  <c r="Q107" i="32"/>
  <c r="C95" i="31"/>
  <c r="K112" i="33"/>
  <c r="B113" i="31"/>
  <c r="D84" i="31"/>
  <c r="E84" i="31"/>
  <c r="F84" i="31"/>
  <c r="K84" i="31"/>
  <c r="M84" i="31"/>
  <c r="Q113" i="32"/>
  <c r="F85" i="31"/>
  <c r="H85" i="31"/>
  <c r="B86" i="31"/>
  <c r="C86" i="31"/>
  <c r="F86" i="31"/>
  <c r="I115" i="32"/>
  <c r="K86" i="31"/>
  <c r="L86" i="31"/>
  <c r="M115" i="32"/>
  <c r="N86" i="31"/>
  <c r="O86" i="31"/>
  <c r="P86" i="31"/>
  <c r="D87" i="31"/>
  <c r="H87" i="31"/>
  <c r="I87" i="31"/>
  <c r="J87" i="31"/>
  <c r="K87" i="31"/>
  <c r="Q116" i="32"/>
  <c r="F88" i="31"/>
  <c r="L88" i="31"/>
  <c r="M117" i="33"/>
  <c r="O117" i="33"/>
  <c r="B118" i="31"/>
  <c r="D89" i="31"/>
  <c r="E89" i="31"/>
  <c r="F89" i="31"/>
  <c r="H89" i="31"/>
  <c r="I89" i="31"/>
  <c r="J89" i="31"/>
  <c r="K89" i="31"/>
  <c r="M89" i="31"/>
  <c r="Q118" i="33"/>
  <c r="F90" i="31"/>
  <c r="L90" i="31"/>
  <c r="Q90" i="31"/>
  <c r="E91" i="31"/>
  <c r="F91" i="31"/>
  <c r="H91" i="31"/>
  <c r="I91" i="31"/>
  <c r="J91" i="31"/>
  <c r="K91" i="31"/>
  <c r="L91" i="31"/>
  <c r="M91" i="31"/>
  <c r="O91" i="31"/>
  <c r="P91" i="31"/>
  <c r="Q91" i="31"/>
  <c r="B92" i="31"/>
  <c r="L92" i="31"/>
  <c r="N92" i="31"/>
  <c r="H93" i="31"/>
  <c r="I93" i="31"/>
  <c r="J93" i="31"/>
  <c r="M93" i="31"/>
  <c r="O119" i="33"/>
  <c r="H94" i="31"/>
  <c r="K94" i="31"/>
  <c r="M94" i="31"/>
  <c r="Q94" i="31"/>
  <c r="F95" i="31"/>
  <c r="K95" i="31"/>
  <c r="M95" i="31"/>
  <c r="O95" i="31"/>
  <c r="P95" i="31"/>
  <c r="Q95" i="31"/>
  <c r="C96" i="31"/>
  <c r="E96" i="31"/>
  <c r="H96" i="31"/>
  <c r="K96" i="31"/>
  <c r="N96" i="31"/>
  <c r="H97" i="31"/>
  <c r="I120" i="33"/>
  <c r="J97" i="31"/>
  <c r="K120" i="33"/>
  <c r="O120" i="33"/>
  <c r="B98" i="31"/>
  <c r="E121" i="33"/>
  <c r="F98" i="31"/>
  <c r="G121" i="33"/>
  <c r="L98" i="31"/>
  <c r="N98" i="31"/>
  <c r="K99" i="31"/>
  <c r="D100" i="31"/>
  <c r="E100" i="31"/>
  <c r="F100" i="31"/>
  <c r="K100" i="31"/>
  <c r="L100" i="31"/>
  <c r="M100" i="31"/>
  <c r="B101" i="31"/>
  <c r="N101" i="31"/>
  <c r="P101" i="31"/>
  <c r="Q101" i="31"/>
  <c r="D102" i="31"/>
  <c r="E102" i="31"/>
  <c r="F102" i="31"/>
  <c r="K102" i="31"/>
  <c r="M102" i="31"/>
  <c r="C103" i="31"/>
  <c r="E103" i="31"/>
  <c r="F103" i="31"/>
  <c r="H103" i="31"/>
  <c r="I103" i="31"/>
  <c r="K103" i="31"/>
  <c r="O103" i="31"/>
  <c r="P103" i="31"/>
  <c r="B104" i="31"/>
  <c r="C122" i="33"/>
  <c r="E122" i="33"/>
  <c r="G122" i="33"/>
  <c r="L104" i="31"/>
  <c r="N104" i="31"/>
  <c r="P104" i="31"/>
  <c r="D105" i="31"/>
  <c r="E105" i="31"/>
  <c r="F105" i="31"/>
  <c r="H105" i="31"/>
  <c r="I105" i="31"/>
  <c r="J105" i="31"/>
  <c r="K105" i="31"/>
  <c r="L105" i="31"/>
  <c r="M105" i="31"/>
  <c r="F106" i="31"/>
  <c r="H106" i="31"/>
  <c r="O106" i="31"/>
  <c r="D107" i="31"/>
  <c r="E107" i="31"/>
  <c r="F107" i="31"/>
  <c r="H107" i="31"/>
  <c r="I107" i="31"/>
  <c r="J107" i="31"/>
  <c r="K107" i="31"/>
  <c r="M107" i="31"/>
  <c r="E108" i="31"/>
  <c r="F108" i="31"/>
  <c r="H108" i="31"/>
  <c r="I108" i="31"/>
  <c r="J108" i="31"/>
  <c r="K108" i="31"/>
  <c r="L108" i="31"/>
  <c r="B84" i="31"/>
  <c r="C84" i="31"/>
  <c r="L84" i="31"/>
  <c r="D85" i="31"/>
  <c r="E85" i="31"/>
  <c r="K85" i="31"/>
  <c r="L85" i="31"/>
  <c r="M85" i="31"/>
  <c r="O85" i="31"/>
  <c r="P85" i="31"/>
  <c r="Q85" i="31"/>
  <c r="D86" i="31"/>
  <c r="E86" i="31"/>
  <c r="M86" i="31"/>
  <c r="L87" i="31"/>
  <c r="M87" i="31"/>
  <c r="O87" i="31"/>
  <c r="P87" i="31"/>
  <c r="Q87" i="31"/>
  <c r="C88" i="31"/>
  <c r="D88" i="31"/>
  <c r="E88" i="31"/>
  <c r="O88" i="31"/>
  <c r="P88" i="31"/>
  <c r="Q88" i="31"/>
  <c r="C89" i="31"/>
  <c r="L89" i="31"/>
  <c r="P89" i="31"/>
  <c r="D90" i="31"/>
  <c r="E90" i="31"/>
  <c r="K90" i="31"/>
  <c r="M90" i="31"/>
  <c r="O90" i="31"/>
  <c r="P90" i="31"/>
  <c r="D91" i="31"/>
  <c r="D92" i="31"/>
  <c r="E92" i="31"/>
  <c r="F92" i="31"/>
  <c r="K92" i="31"/>
  <c r="M92" i="31"/>
  <c r="O92" i="31"/>
  <c r="P92" i="31"/>
  <c r="Q92" i="31"/>
  <c r="B93" i="31"/>
  <c r="C93" i="31"/>
  <c r="D93" i="31"/>
  <c r="E93" i="31"/>
  <c r="F93" i="31"/>
  <c r="L93" i="31"/>
  <c r="D94" i="31"/>
  <c r="L94" i="31"/>
  <c r="O94" i="31"/>
  <c r="P94" i="31"/>
  <c r="D95" i="31"/>
  <c r="E95" i="31"/>
  <c r="H95" i="31"/>
  <c r="I95" i="31"/>
  <c r="J95" i="31"/>
  <c r="L95" i="31"/>
  <c r="D96" i="31"/>
  <c r="F96" i="31"/>
  <c r="L96" i="31"/>
  <c r="M96" i="31"/>
  <c r="O96" i="31"/>
  <c r="P96" i="31"/>
  <c r="Q96" i="31"/>
  <c r="B97" i="31"/>
  <c r="D97" i="31"/>
  <c r="E97" i="31"/>
  <c r="F97" i="31"/>
  <c r="L97" i="31"/>
  <c r="M97" i="31"/>
  <c r="D98" i="31"/>
  <c r="K98" i="31"/>
  <c r="M98" i="31"/>
  <c r="P98" i="31"/>
  <c r="Q98" i="31"/>
  <c r="B99" i="31"/>
  <c r="D99" i="31"/>
  <c r="E99" i="31"/>
  <c r="F99" i="31"/>
  <c r="H99" i="31"/>
  <c r="L99" i="31"/>
  <c r="M99" i="31"/>
  <c r="O99" i="31"/>
  <c r="P99" i="31"/>
  <c r="Q99" i="31"/>
  <c r="D101" i="31"/>
  <c r="H101" i="31"/>
  <c r="I101" i="31"/>
  <c r="J101" i="31"/>
  <c r="K101" i="31"/>
  <c r="L101" i="31"/>
  <c r="M101" i="31"/>
  <c r="O101" i="31"/>
  <c r="L102" i="31"/>
  <c r="D103" i="31"/>
  <c r="J103" i="31"/>
  <c r="L103" i="31"/>
  <c r="M103" i="31"/>
  <c r="Q103" i="31"/>
  <c r="D104" i="31"/>
  <c r="E104" i="31"/>
  <c r="F104" i="31"/>
  <c r="K104" i="31"/>
  <c r="M104" i="31"/>
  <c r="O104" i="31"/>
  <c r="P105" i="31"/>
  <c r="D106" i="31"/>
  <c r="E106" i="31"/>
  <c r="K106" i="31"/>
  <c r="L106" i="31"/>
  <c r="M106" i="31"/>
  <c r="P106" i="31"/>
  <c r="Q106" i="31"/>
  <c r="B107" i="31"/>
  <c r="C107" i="31"/>
  <c r="L107" i="31"/>
  <c r="D108" i="31"/>
  <c r="M108" i="31"/>
  <c r="O108" i="31"/>
  <c r="P108" i="31"/>
  <c r="Q108" i="31"/>
  <c r="B114" i="31"/>
  <c r="B115" i="31"/>
  <c r="B116" i="31"/>
  <c r="B119" i="31"/>
  <c r="B123" i="31"/>
  <c r="G36" i="30"/>
  <c r="H36" i="30"/>
  <c r="O36" i="30"/>
  <c r="D37" i="30"/>
  <c r="F35" i="30"/>
  <c r="G37" i="30"/>
  <c r="G174" i="6" s="1"/>
  <c r="J34" i="30"/>
  <c r="P34" i="30"/>
  <c r="B34" i="30"/>
  <c r="F34" i="30"/>
  <c r="N34" i="30"/>
  <c r="B35" i="30"/>
  <c r="C36" i="30"/>
  <c r="B57" i="26"/>
  <c r="E57" i="26"/>
  <c r="M100" i="29"/>
  <c r="O100" i="29"/>
  <c r="D96" i="29"/>
  <c r="H96" i="29"/>
  <c r="I96" i="29"/>
  <c r="K96" i="29"/>
  <c r="L96" i="29"/>
  <c r="N134" i="29"/>
  <c r="O96" i="29"/>
  <c r="P96" i="29"/>
  <c r="Q96" i="29"/>
  <c r="C97" i="29"/>
  <c r="D97" i="29"/>
  <c r="E97" i="29"/>
  <c r="G97" i="29"/>
  <c r="H97" i="29"/>
  <c r="I97" i="29"/>
  <c r="L97" i="29"/>
  <c r="M97" i="29"/>
  <c r="P97" i="29"/>
  <c r="D98" i="29"/>
  <c r="F136" i="29"/>
  <c r="H98" i="29"/>
  <c r="I98" i="29"/>
  <c r="L98" i="29"/>
  <c r="M98" i="29"/>
  <c r="N136" i="29"/>
  <c r="O98" i="29"/>
  <c r="P98" i="29"/>
  <c r="Q98" i="29"/>
  <c r="C99" i="29"/>
  <c r="D99" i="29"/>
  <c r="H99" i="29"/>
  <c r="L99" i="29"/>
  <c r="M137" i="29"/>
  <c r="N137" i="29"/>
  <c r="O137" i="29"/>
  <c r="P99" i="29"/>
  <c r="Q99" i="29"/>
  <c r="B100" i="29"/>
  <c r="C100" i="29"/>
  <c r="E100" i="29"/>
  <c r="G100" i="29"/>
  <c r="D101" i="29"/>
  <c r="H101" i="29"/>
  <c r="L101" i="29"/>
  <c r="M101" i="29"/>
  <c r="P101" i="29"/>
  <c r="B102" i="29"/>
  <c r="B103" i="29"/>
  <c r="C103" i="29"/>
  <c r="D103" i="29"/>
  <c r="E103" i="29"/>
  <c r="G103" i="29"/>
  <c r="H103" i="29"/>
  <c r="I103" i="29"/>
  <c r="J103" i="29"/>
  <c r="K103" i="29"/>
  <c r="M103" i="29"/>
  <c r="N103" i="29"/>
  <c r="O103" i="29"/>
  <c r="P103" i="29"/>
  <c r="B104" i="29"/>
  <c r="C104" i="29"/>
  <c r="D104" i="29"/>
  <c r="E104" i="29"/>
  <c r="F104" i="29"/>
  <c r="G104" i="29"/>
  <c r="H104" i="29"/>
  <c r="I104" i="29"/>
  <c r="J104" i="29"/>
  <c r="L104" i="29"/>
  <c r="N104" i="29"/>
  <c r="P104" i="29"/>
  <c r="G105" i="29"/>
  <c r="I105" i="29"/>
  <c r="Q105" i="29"/>
  <c r="M58" i="26"/>
  <c r="P113" i="29"/>
  <c r="B108" i="29"/>
  <c r="C108" i="29"/>
  <c r="E108" i="29"/>
  <c r="F108" i="29"/>
  <c r="G108" i="29"/>
  <c r="H144" i="29"/>
  <c r="I144" i="29"/>
  <c r="J108" i="29"/>
  <c r="K144" i="29"/>
  <c r="M144" i="29"/>
  <c r="N108" i="29"/>
  <c r="O144" i="29"/>
  <c r="B109" i="29"/>
  <c r="E145" i="29"/>
  <c r="F109" i="29"/>
  <c r="G145" i="29"/>
  <c r="H145" i="29"/>
  <c r="I145" i="29"/>
  <c r="J109" i="29"/>
  <c r="K145" i="29"/>
  <c r="N109" i="29"/>
  <c r="P145" i="29"/>
  <c r="B110" i="29"/>
  <c r="F110" i="29"/>
  <c r="H146" i="29"/>
  <c r="J110" i="29"/>
  <c r="M110" i="29"/>
  <c r="N110" i="29"/>
  <c r="O110" i="29"/>
  <c r="Q110" i="29"/>
  <c r="B111" i="29"/>
  <c r="C111" i="29"/>
  <c r="E111" i="29"/>
  <c r="F111" i="29"/>
  <c r="G111" i="29"/>
  <c r="J111" i="29"/>
  <c r="K147" i="29"/>
  <c r="M147" i="29"/>
  <c r="N111" i="29"/>
  <c r="O147" i="29"/>
  <c r="P147" i="29"/>
  <c r="Q147" i="29"/>
  <c r="H112" i="29"/>
  <c r="M112" i="29"/>
  <c r="O112" i="29"/>
  <c r="P112" i="29"/>
  <c r="K113" i="29"/>
  <c r="E114" i="29"/>
  <c r="F114" i="29"/>
  <c r="G114" i="29"/>
  <c r="H114" i="29"/>
  <c r="I114" i="29"/>
  <c r="J114" i="29"/>
  <c r="K114" i="29"/>
  <c r="L114" i="29"/>
  <c r="M114" i="29"/>
  <c r="N114" i="29"/>
  <c r="O114" i="29"/>
  <c r="P114" i="29"/>
  <c r="Q114" i="29"/>
  <c r="B115" i="29"/>
  <c r="C115" i="29"/>
  <c r="D115" i="29"/>
  <c r="E115" i="29"/>
  <c r="F115" i="29"/>
  <c r="G115" i="29"/>
  <c r="J115" i="29"/>
  <c r="L115" i="29"/>
  <c r="N115" i="29"/>
  <c r="P115" i="29"/>
  <c r="E116" i="29"/>
  <c r="H116" i="29"/>
  <c r="M116" i="29"/>
  <c r="O116" i="29"/>
  <c r="P116" i="29"/>
  <c r="Q116" i="29"/>
  <c r="B117" i="29"/>
  <c r="C117" i="29"/>
  <c r="E117" i="29"/>
  <c r="F117" i="29"/>
  <c r="G117" i="29"/>
  <c r="H117" i="29"/>
  <c r="I117" i="29"/>
  <c r="J117" i="29"/>
  <c r="L117" i="29"/>
  <c r="N117" i="29"/>
  <c r="P117" i="29"/>
  <c r="B118" i="29"/>
  <c r="D118" i="29"/>
  <c r="E118" i="29"/>
  <c r="F118" i="29"/>
  <c r="G118" i="29"/>
  <c r="H118" i="29"/>
  <c r="I118" i="29"/>
  <c r="J118" i="29"/>
  <c r="K118" i="29"/>
  <c r="L118" i="29"/>
  <c r="M118" i="29"/>
  <c r="N118" i="29"/>
  <c r="O118" i="29"/>
  <c r="P118" i="29"/>
  <c r="Q118" i="29"/>
  <c r="B119" i="29"/>
  <c r="C119" i="29"/>
  <c r="G119" i="29"/>
  <c r="H119" i="29"/>
  <c r="I119" i="29"/>
  <c r="K119" i="29"/>
  <c r="M119" i="29"/>
  <c r="O119" i="29"/>
  <c r="P119" i="29"/>
  <c r="E120" i="29"/>
  <c r="F120" i="29"/>
  <c r="G120" i="29"/>
  <c r="H120" i="29"/>
  <c r="I120" i="29"/>
  <c r="J120" i="29"/>
  <c r="L120" i="29"/>
  <c r="B121" i="29"/>
  <c r="D121" i="29"/>
  <c r="E121" i="29"/>
  <c r="F121" i="29"/>
  <c r="I121" i="29"/>
  <c r="J121" i="29"/>
  <c r="L121" i="29"/>
  <c r="N121" i="29"/>
  <c r="B59" i="26"/>
  <c r="G128" i="29"/>
  <c r="E124" i="29"/>
  <c r="K124" i="29"/>
  <c r="M124" i="29"/>
  <c r="O124" i="29"/>
  <c r="B125" i="29"/>
  <c r="E125" i="29"/>
  <c r="F125" i="29"/>
  <c r="G125" i="29"/>
  <c r="J125" i="29"/>
  <c r="Q125" i="29"/>
  <c r="B126" i="29"/>
  <c r="C126" i="29"/>
  <c r="F126" i="29"/>
  <c r="G156" i="29"/>
  <c r="I156" i="29"/>
  <c r="J126" i="29"/>
  <c r="K156" i="29"/>
  <c r="M126" i="29"/>
  <c r="N126" i="29"/>
  <c r="B127" i="29"/>
  <c r="E127" i="29"/>
  <c r="F127" i="29"/>
  <c r="G127" i="29"/>
  <c r="I127" i="29"/>
  <c r="J127" i="29"/>
  <c r="M127" i="29"/>
  <c r="N127" i="29"/>
  <c r="O157" i="29"/>
  <c r="Q157" i="29"/>
  <c r="B128" i="29"/>
  <c r="B159" i="29"/>
  <c r="D129" i="29"/>
  <c r="E129" i="29"/>
  <c r="F159" i="29"/>
  <c r="H129" i="29"/>
  <c r="J159" i="29"/>
  <c r="L129" i="29"/>
  <c r="M129" i="29"/>
  <c r="N159" i="29"/>
  <c r="O159" i="29"/>
  <c r="P129" i="29"/>
  <c r="Q159" i="29"/>
  <c r="C96" i="29"/>
  <c r="E96" i="29"/>
  <c r="G96" i="29"/>
  <c r="K97" i="29"/>
  <c r="O97" i="29"/>
  <c r="Q97" i="29"/>
  <c r="C98" i="29"/>
  <c r="G98" i="29"/>
  <c r="K98" i="29"/>
  <c r="E99" i="29"/>
  <c r="G99" i="29"/>
  <c r="I99" i="29"/>
  <c r="K99" i="29"/>
  <c r="M99" i="29"/>
  <c r="O99" i="29"/>
  <c r="I100" i="29"/>
  <c r="C101" i="29"/>
  <c r="E101" i="29"/>
  <c r="G101" i="29"/>
  <c r="I101" i="29"/>
  <c r="K101" i="29"/>
  <c r="O101" i="29"/>
  <c r="Q101" i="29"/>
  <c r="C102" i="29"/>
  <c r="E102" i="29"/>
  <c r="G102" i="29"/>
  <c r="M102" i="29"/>
  <c r="O102" i="29"/>
  <c r="Q103" i="29"/>
  <c r="K104" i="29"/>
  <c r="M104" i="29"/>
  <c r="O104" i="29"/>
  <c r="Q104" i="29"/>
  <c r="C105" i="29"/>
  <c r="Q108" i="29"/>
  <c r="C109" i="29"/>
  <c r="E109" i="29"/>
  <c r="G109" i="29"/>
  <c r="H109" i="29"/>
  <c r="I109" i="29"/>
  <c r="K109" i="29"/>
  <c r="O109" i="29"/>
  <c r="P109" i="29"/>
  <c r="Q109" i="29"/>
  <c r="C110" i="29"/>
  <c r="E110" i="29"/>
  <c r="G110" i="29"/>
  <c r="H110" i="29"/>
  <c r="I110" i="29"/>
  <c r="K110" i="29"/>
  <c r="Q111" i="29"/>
  <c r="C112" i="29"/>
  <c r="E112" i="29"/>
  <c r="G112" i="29"/>
  <c r="I112" i="29"/>
  <c r="K112" i="29"/>
  <c r="C113" i="29"/>
  <c r="E113" i="29"/>
  <c r="G113" i="29"/>
  <c r="H113" i="29"/>
  <c r="I113" i="29"/>
  <c r="M113" i="29"/>
  <c r="O113" i="29"/>
  <c r="H115" i="29"/>
  <c r="I115" i="29"/>
  <c r="K115" i="29"/>
  <c r="M115" i="29"/>
  <c r="O115" i="29"/>
  <c r="Q115" i="29"/>
  <c r="C116" i="29"/>
  <c r="G116" i="29"/>
  <c r="I116" i="29"/>
  <c r="K116" i="29"/>
  <c r="K117" i="29"/>
  <c r="M117" i="29"/>
  <c r="O117" i="29"/>
  <c r="C118" i="29"/>
  <c r="E119" i="29"/>
  <c r="K120" i="29"/>
  <c r="M120" i="29"/>
  <c r="O120" i="29"/>
  <c r="P120" i="29"/>
  <c r="C121" i="29"/>
  <c r="G121" i="29"/>
  <c r="H121" i="29"/>
  <c r="K121" i="29"/>
  <c r="M121" i="29"/>
  <c r="O121" i="29"/>
  <c r="P121" i="29"/>
  <c r="Q121" i="29"/>
  <c r="C125" i="29"/>
  <c r="I125" i="29"/>
  <c r="K125" i="29"/>
  <c r="K126" i="29"/>
  <c r="O126" i="29"/>
  <c r="Q126" i="29"/>
  <c r="C127" i="29"/>
  <c r="K127" i="29"/>
  <c r="C128" i="29"/>
  <c r="I128" i="29"/>
  <c r="K128" i="29"/>
  <c r="O128" i="29"/>
  <c r="C129" i="29"/>
  <c r="Q129" i="29"/>
  <c r="B134" i="29"/>
  <c r="C134" i="29"/>
  <c r="D134" i="29"/>
  <c r="E134" i="29"/>
  <c r="F134" i="29"/>
  <c r="G134" i="29"/>
  <c r="H134" i="29"/>
  <c r="I134" i="29"/>
  <c r="J134" i="29"/>
  <c r="K134" i="29"/>
  <c r="L134" i="29"/>
  <c r="O134" i="29"/>
  <c r="P134" i="29"/>
  <c r="Q134" i="29"/>
  <c r="B135" i="29"/>
  <c r="C135" i="29"/>
  <c r="E135" i="29"/>
  <c r="F135" i="29"/>
  <c r="G135" i="29"/>
  <c r="H135" i="29"/>
  <c r="I135" i="29"/>
  <c r="J135" i="29"/>
  <c r="K135" i="29"/>
  <c r="L135" i="29"/>
  <c r="M135" i="29"/>
  <c r="N135" i="29"/>
  <c r="O135" i="29"/>
  <c r="P135" i="29"/>
  <c r="Q135" i="29"/>
  <c r="B136" i="29"/>
  <c r="C136" i="29"/>
  <c r="D136" i="29"/>
  <c r="G136" i="29"/>
  <c r="H136" i="29"/>
  <c r="I136" i="29"/>
  <c r="J136" i="29"/>
  <c r="K136" i="29"/>
  <c r="O136" i="29"/>
  <c r="P136" i="29"/>
  <c r="Q136" i="29"/>
  <c r="B137" i="29"/>
  <c r="C137" i="29"/>
  <c r="D137" i="29"/>
  <c r="E137" i="29"/>
  <c r="F137" i="29"/>
  <c r="G137" i="29"/>
  <c r="H137" i="29"/>
  <c r="I137" i="29"/>
  <c r="J137" i="29"/>
  <c r="K137" i="29"/>
  <c r="L137" i="29"/>
  <c r="P137" i="29"/>
  <c r="Q137" i="29"/>
  <c r="C139" i="29"/>
  <c r="E139" i="29"/>
  <c r="G139" i="29"/>
  <c r="I139" i="29"/>
  <c r="K139" i="29"/>
  <c r="M139" i="29"/>
  <c r="O139" i="29"/>
  <c r="Q139" i="29"/>
  <c r="C141" i="29"/>
  <c r="G141" i="29"/>
  <c r="I141" i="29"/>
  <c r="Q144" i="29"/>
  <c r="C145" i="29"/>
  <c r="O145" i="29"/>
  <c r="Q145" i="29"/>
  <c r="C146" i="29"/>
  <c r="E146" i="29"/>
  <c r="G146" i="29"/>
  <c r="I146" i="29"/>
  <c r="K146" i="29"/>
  <c r="M146" i="29"/>
  <c r="Q146" i="29"/>
  <c r="C147" i="29"/>
  <c r="C155" i="29"/>
  <c r="E155" i="29"/>
  <c r="F155" i="29"/>
  <c r="G155" i="29"/>
  <c r="I155" i="29"/>
  <c r="K155" i="29"/>
  <c r="Q155" i="29"/>
  <c r="C156" i="29"/>
  <c r="F156" i="29"/>
  <c r="M156" i="29"/>
  <c r="N156" i="29"/>
  <c r="O156" i="29"/>
  <c r="Q156" i="29"/>
  <c r="C157" i="29"/>
  <c r="E157" i="29"/>
  <c r="G157" i="29"/>
  <c r="K157" i="29"/>
  <c r="M157" i="29"/>
  <c r="C159" i="29"/>
  <c r="E96" i="28"/>
  <c r="F96" i="28"/>
  <c r="G96" i="28"/>
  <c r="H96" i="28"/>
  <c r="I101" i="28"/>
  <c r="K104" i="28"/>
  <c r="L100" i="28"/>
  <c r="Q97" i="28"/>
  <c r="D97" i="28"/>
  <c r="E97" i="28"/>
  <c r="F97" i="28"/>
  <c r="G97" i="28"/>
  <c r="H97" i="28"/>
  <c r="I97" i="28"/>
  <c r="D98" i="28"/>
  <c r="E98" i="28"/>
  <c r="F98" i="28"/>
  <c r="H98" i="28"/>
  <c r="J98" i="28"/>
  <c r="L98" i="28"/>
  <c r="M98" i="28"/>
  <c r="N98" i="28"/>
  <c r="P99" i="28"/>
  <c r="Q99" i="28"/>
  <c r="B100" i="28"/>
  <c r="D100" i="28"/>
  <c r="E138" i="28"/>
  <c r="F100" i="28"/>
  <c r="H100" i="28"/>
  <c r="B101" i="28"/>
  <c r="D102" i="28"/>
  <c r="F102" i="28"/>
  <c r="G102" i="28"/>
  <c r="H102" i="28"/>
  <c r="D103" i="28"/>
  <c r="E103" i="28"/>
  <c r="F103" i="28"/>
  <c r="L103" i="28"/>
  <c r="M103" i="28"/>
  <c r="N103" i="28"/>
  <c r="O103" i="28"/>
  <c r="D104" i="28"/>
  <c r="E104" i="28"/>
  <c r="F104" i="28"/>
  <c r="G104" i="28"/>
  <c r="H104" i="28"/>
  <c r="L104" i="28"/>
  <c r="N105" i="28"/>
  <c r="Q115" i="28"/>
  <c r="B108" i="28"/>
  <c r="D108" i="28"/>
  <c r="F108" i="28"/>
  <c r="I108" i="28"/>
  <c r="C109" i="28"/>
  <c r="D109" i="28"/>
  <c r="F109" i="28"/>
  <c r="H109" i="28"/>
  <c r="L109" i="28"/>
  <c r="N109" i="28"/>
  <c r="P109" i="28"/>
  <c r="B110" i="28"/>
  <c r="O110" i="28"/>
  <c r="B111" i="28"/>
  <c r="D111" i="28"/>
  <c r="F111" i="28"/>
  <c r="H111" i="28"/>
  <c r="D112" i="28"/>
  <c r="E112" i="28"/>
  <c r="I112" i="28"/>
  <c r="J112" i="28"/>
  <c r="K112" i="28"/>
  <c r="L112" i="28"/>
  <c r="M148" i="28"/>
  <c r="N112" i="28"/>
  <c r="O148" i="28"/>
  <c r="P112" i="28"/>
  <c r="B113" i="28"/>
  <c r="D113" i="28"/>
  <c r="E113" i="28"/>
  <c r="F113" i="28"/>
  <c r="L113" i="28"/>
  <c r="D114" i="28"/>
  <c r="E114" i="28"/>
  <c r="F114" i="28"/>
  <c r="K114" i="28"/>
  <c r="L114" i="28"/>
  <c r="M114" i="28"/>
  <c r="N114" i="28"/>
  <c r="O114" i="28"/>
  <c r="B115" i="28"/>
  <c r="C115" i="28"/>
  <c r="D115" i="28"/>
  <c r="E115" i="28"/>
  <c r="F115" i="28"/>
  <c r="G115" i="28"/>
  <c r="D116" i="28"/>
  <c r="F116" i="28"/>
  <c r="N116" i="28"/>
  <c r="P116" i="28"/>
  <c r="B117" i="28"/>
  <c r="C117" i="28"/>
  <c r="D117" i="28"/>
  <c r="F118" i="28"/>
  <c r="H118" i="28"/>
  <c r="I118" i="28"/>
  <c r="J118" i="28"/>
  <c r="K118" i="28"/>
  <c r="L118" i="28"/>
  <c r="M118" i="28"/>
  <c r="N118" i="28"/>
  <c r="O118" i="28"/>
  <c r="P118" i="28"/>
  <c r="Q118" i="28"/>
  <c r="C119" i="28"/>
  <c r="D119" i="28"/>
  <c r="F119" i="28"/>
  <c r="G119" i="28"/>
  <c r="L119" i="28"/>
  <c r="M119" i="28"/>
  <c r="N119" i="28"/>
  <c r="O119" i="28"/>
  <c r="B120" i="28"/>
  <c r="C120" i="28"/>
  <c r="D120" i="28"/>
  <c r="E120" i="28"/>
  <c r="F120" i="28"/>
  <c r="G120" i="28"/>
  <c r="H120" i="28"/>
  <c r="I120" i="28"/>
  <c r="J120" i="28"/>
  <c r="K120" i="28"/>
  <c r="H121" i="28"/>
  <c r="I121" i="28"/>
  <c r="J121" i="28"/>
  <c r="K121" i="28"/>
  <c r="C128" i="28"/>
  <c r="E125" i="28"/>
  <c r="F128" i="28"/>
  <c r="N72" i="26"/>
  <c r="H124" i="28"/>
  <c r="J124" i="28"/>
  <c r="K124" i="28"/>
  <c r="L124" i="28"/>
  <c r="N124" i="28"/>
  <c r="O124" i="28"/>
  <c r="P124" i="28"/>
  <c r="Q124" i="28"/>
  <c r="N125" i="28"/>
  <c r="P125" i="28"/>
  <c r="B126" i="28"/>
  <c r="E126" i="28"/>
  <c r="F126" i="28"/>
  <c r="G126" i="28"/>
  <c r="H126" i="28"/>
  <c r="I126" i="28"/>
  <c r="N127" i="28"/>
  <c r="P127" i="28"/>
  <c r="P128" i="28"/>
  <c r="E129" i="28"/>
  <c r="F129" i="28"/>
  <c r="J129" i="28"/>
  <c r="L129" i="28"/>
  <c r="M129" i="28"/>
  <c r="N129" i="28"/>
  <c r="O129" i="28"/>
  <c r="P129" i="28"/>
  <c r="B96" i="28"/>
  <c r="M96" i="28"/>
  <c r="N96" i="28"/>
  <c r="O96" i="28"/>
  <c r="N97" i="28"/>
  <c r="B98" i="28"/>
  <c r="O98" i="28"/>
  <c r="D99" i="28"/>
  <c r="E99" i="28"/>
  <c r="F99" i="28"/>
  <c r="G99" i="28"/>
  <c r="H99" i="28"/>
  <c r="I99" i="28"/>
  <c r="J99" i="28"/>
  <c r="K99" i="28"/>
  <c r="L99" i="28"/>
  <c r="M99" i="28"/>
  <c r="N99" i="28"/>
  <c r="E101" i="28"/>
  <c r="L101" i="28"/>
  <c r="M101" i="28"/>
  <c r="N101" i="28"/>
  <c r="O101" i="28"/>
  <c r="P101" i="28"/>
  <c r="Q101" i="28"/>
  <c r="B102" i="28"/>
  <c r="E102" i="28"/>
  <c r="B103" i="28"/>
  <c r="G103" i="28"/>
  <c r="H103" i="28"/>
  <c r="I103" i="28"/>
  <c r="J103" i="28"/>
  <c r="K103" i="28"/>
  <c r="B105" i="28"/>
  <c r="D105" i="28"/>
  <c r="E105" i="28"/>
  <c r="F105" i="28"/>
  <c r="G105" i="28"/>
  <c r="H105" i="28"/>
  <c r="I105" i="28"/>
  <c r="J105" i="28"/>
  <c r="K105" i="28"/>
  <c r="L105" i="28"/>
  <c r="M105" i="28"/>
  <c r="O105" i="28"/>
  <c r="H108" i="28"/>
  <c r="J108" i="28"/>
  <c r="L108" i="28"/>
  <c r="B109" i="28"/>
  <c r="G109" i="28"/>
  <c r="D110" i="28"/>
  <c r="E110" i="28"/>
  <c r="F110" i="28"/>
  <c r="G110" i="28"/>
  <c r="H110" i="28"/>
  <c r="I110" i="28"/>
  <c r="J110" i="28"/>
  <c r="K110" i="28"/>
  <c r="L110" i="28"/>
  <c r="M110" i="28"/>
  <c r="N110" i="28"/>
  <c r="P110" i="28"/>
  <c r="B112" i="28"/>
  <c r="C112" i="28"/>
  <c r="F112" i="28"/>
  <c r="G112" i="28"/>
  <c r="H112" i="28"/>
  <c r="G113" i="28"/>
  <c r="M113" i="28"/>
  <c r="B114" i="28"/>
  <c r="G114" i="28"/>
  <c r="H114" i="28"/>
  <c r="I114" i="28"/>
  <c r="J114" i="28"/>
  <c r="H115" i="28"/>
  <c r="I115" i="28"/>
  <c r="J115" i="28"/>
  <c r="K115" i="28"/>
  <c r="L115" i="28"/>
  <c r="M115" i="28"/>
  <c r="N115" i="28"/>
  <c r="B116" i="28"/>
  <c r="C116" i="28"/>
  <c r="E117" i="28"/>
  <c r="F117" i="28"/>
  <c r="G117" i="28"/>
  <c r="H117" i="28"/>
  <c r="I117" i="28"/>
  <c r="J117" i="28"/>
  <c r="K117" i="28"/>
  <c r="L117" i="28"/>
  <c r="M117" i="28"/>
  <c r="N117" i="28"/>
  <c r="O117" i="28"/>
  <c r="P117" i="28"/>
  <c r="Q117" i="28"/>
  <c r="B118" i="28"/>
  <c r="C118" i="28"/>
  <c r="D118" i="28"/>
  <c r="E118" i="28"/>
  <c r="G118" i="28"/>
  <c r="B119" i="28"/>
  <c r="H119" i="28"/>
  <c r="I119" i="28"/>
  <c r="J119" i="28"/>
  <c r="L120" i="28"/>
  <c r="M120" i="28"/>
  <c r="N120" i="28"/>
  <c r="B121" i="28"/>
  <c r="C121" i="28"/>
  <c r="D121" i="28"/>
  <c r="E121" i="28"/>
  <c r="F121" i="28"/>
  <c r="G121" i="28"/>
  <c r="I124" i="28"/>
  <c r="D125" i="28"/>
  <c r="G125" i="28"/>
  <c r="D126" i="28"/>
  <c r="J126" i="28"/>
  <c r="K126" i="28"/>
  <c r="L126" i="28"/>
  <c r="M126" i="28"/>
  <c r="N126" i="28"/>
  <c r="O126" i="28"/>
  <c r="P126" i="28"/>
  <c r="D128" i="28"/>
  <c r="E128" i="28"/>
  <c r="G128" i="28"/>
  <c r="H128" i="28"/>
  <c r="I128" i="28"/>
  <c r="J128" i="28"/>
  <c r="K128" i="28"/>
  <c r="M128" i="28"/>
  <c r="N128" i="28"/>
  <c r="O128" i="28"/>
  <c r="D129" i="28"/>
  <c r="B133" i="28"/>
  <c r="C101" i="27"/>
  <c r="D133" i="28"/>
  <c r="E101" i="27"/>
  <c r="F133" i="28"/>
  <c r="G100" i="27"/>
  <c r="H133" i="28"/>
  <c r="I100" i="27"/>
  <c r="M96" i="27"/>
  <c r="O96" i="27"/>
  <c r="E135" i="27"/>
  <c r="M97" i="27"/>
  <c r="O97" i="27"/>
  <c r="I98" i="27"/>
  <c r="K98" i="27"/>
  <c r="O98" i="27"/>
  <c r="E137" i="27"/>
  <c r="M99" i="27"/>
  <c r="O99" i="27"/>
  <c r="M138" i="29"/>
  <c r="Q138" i="29"/>
  <c r="E139" i="27"/>
  <c r="K101" i="27"/>
  <c r="M101" i="27"/>
  <c r="O101" i="27"/>
  <c r="G103" i="27"/>
  <c r="H103" i="27"/>
  <c r="I103" i="27"/>
  <c r="J103" i="27"/>
  <c r="K103" i="27"/>
  <c r="L103" i="27"/>
  <c r="M103" i="27"/>
  <c r="N103" i="27"/>
  <c r="O103" i="27"/>
  <c r="P103" i="27"/>
  <c r="L104" i="27"/>
  <c r="M104" i="27"/>
  <c r="N104" i="27"/>
  <c r="O104" i="27"/>
  <c r="P104" i="27"/>
  <c r="C105" i="27"/>
  <c r="G105" i="27"/>
  <c r="I105" i="27"/>
  <c r="K105" i="27"/>
  <c r="M141" i="27"/>
  <c r="O105" i="27"/>
  <c r="D143" i="28"/>
  <c r="E143" i="29"/>
  <c r="F143" i="28"/>
  <c r="G143" i="29"/>
  <c r="H120" i="27"/>
  <c r="I143" i="29"/>
  <c r="K143" i="29"/>
  <c r="L114" i="27"/>
  <c r="M143" i="29"/>
  <c r="N114" i="27"/>
  <c r="O143" i="29"/>
  <c r="P114" i="27"/>
  <c r="Q143" i="29"/>
  <c r="P144" i="28"/>
  <c r="B145" i="28"/>
  <c r="D109" i="27"/>
  <c r="E109" i="27"/>
  <c r="G109" i="27"/>
  <c r="H109" i="27"/>
  <c r="K109" i="27"/>
  <c r="C110" i="27"/>
  <c r="D146" i="28"/>
  <c r="E110" i="27"/>
  <c r="F146" i="28"/>
  <c r="G110" i="27"/>
  <c r="I110" i="27"/>
  <c r="K110" i="27"/>
  <c r="L146" i="28"/>
  <c r="N146" i="28"/>
  <c r="O110" i="27"/>
  <c r="J147" i="28"/>
  <c r="P147" i="28"/>
  <c r="B148" i="28"/>
  <c r="C112" i="27"/>
  <c r="D148" i="28"/>
  <c r="E148" i="29"/>
  <c r="F148" i="28"/>
  <c r="G112" i="27"/>
  <c r="H148" i="28"/>
  <c r="I148" i="29"/>
  <c r="C113" i="27"/>
  <c r="L149" i="28"/>
  <c r="M149" i="29"/>
  <c r="N149" i="28"/>
  <c r="Q149" i="29"/>
  <c r="E114" i="27"/>
  <c r="F114" i="27"/>
  <c r="H114" i="27"/>
  <c r="I114" i="27"/>
  <c r="K114" i="27"/>
  <c r="C115" i="27"/>
  <c r="D115" i="27"/>
  <c r="B150" i="28"/>
  <c r="D116" i="27"/>
  <c r="E150" i="29"/>
  <c r="G116" i="27"/>
  <c r="H116" i="27"/>
  <c r="I150" i="29"/>
  <c r="K116" i="27"/>
  <c r="B117" i="27"/>
  <c r="C117" i="27"/>
  <c r="D117" i="27"/>
  <c r="E117" i="27"/>
  <c r="F117" i="27"/>
  <c r="G117" i="27"/>
  <c r="H117" i="27"/>
  <c r="I117" i="27"/>
  <c r="J117" i="27"/>
  <c r="K117" i="27"/>
  <c r="M117" i="27"/>
  <c r="B118" i="27"/>
  <c r="C118" i="27"/>
  <c r="E118" i="27"/>
  <c r="F118" i="27"/>
  <c r="I118" i="27"/>
  <c r="D119" i="27"/>
  <c r="E151" i="29"/>
  <c r="G119" i="27"/>
  <c r="H151" i="28"/>
  <c r="J151" i="28"/>
  <c r="K119" i="27"/>
  <c r="L151" i="28"/>
  <c r="M151" i="29"/>
  <c r="N151" i="28"/>
  <c r="O119" i="27"/>
  <c r="P151" i="28"/>
  <c r="Q151" i="29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C153" i="29"/>
  <c r="K153" i="29"/>
  <c r="L153" i="28"/>
  <c r="M153" i="29"/>
  <c r="O153" i="29"/>
  <c r="P153" i="28"/>
  <c r="Q124" i="27"/>
  <c r="C124" i="27"/>
  <c r="D124" i="27"/>
  <c r="E124" i="27"/>
  <c r="G124" i="27"/>
  <c r="I124" i="27"/>
  <c r="K124" i="27"/>
  <c r="M154" i="27"/>
  <c r="K125" i="27"/>
  <c r="L125" i="27"/>
  <c r="O125" i="27"/>
  <c r="Q125" i="27"/>
  <c r="C126" i="27"/>
  <c r="E126" i="27"/>
  <c r="G126" i="27"/>
  <c r="K126" i="27"/>
  <c r="L126" i="27"/>
  <c r="E127" i="27"/>
  <c r="H127" i="27"/>
  <c r="I127" i="27"/>
  <c r="K127" i="27"/>
  <c r="L127" i="27"/>
  <c r="E158" i="29"/>
  <c r="H128" i="27"/>
  <c r="I158" i="29"/>
  <c r="L128" i="27"/>
  <c r="O128" i="27"/>
  <c r="Q158" i="29"/>
  <c r="C129" i="27"/>
  <c r="D129" i="27"/>
  <c r="E129" i="27"/>
  <c r="G129" i="27"/>
  <c r="H129" i="27"/>
  <c r="K129" i="27"/>
  <c r="L129" i="27"/>
  <c r="Q97" i="27"/>
  <c r="M98" i="27"/>
  <c r="K100" i="27"/>
  <c r="M100" i="27"/>
  <c r="O100" i="27"/>
  <c r="Q100" i="27"/>
  <c r="G101" i="27"/>
  <c r="I101" i="27"/>
  <c r="O102" i="27"/>
  <c r="Q103" i="27"/>
  <c r="Q104" i="27"/>
  <c r="E105" i="27"/>
  <c r="P108" i="27"/>
  <c r="B109" i="27"/>
  <c r="D111" i="27"/>
  <c r="G111" i="27"/>
  <c r="O111" i="27"/>
  <c r="H112" i="27"/>
  <c r="J112" i="27"/>
  <c r="L112" i="27"/>
  <c r="O112" i="27"/>
  <c r="L113" i="27"/>
  <c r="D114" i="27"/>
  <c r="G114" i="27"/>
  <c r="B115" i="27"/>
  <c r="J116" i="27"/>
  <c r="L117" i="27"/>
  <c r="N117" i="27"/>
  <c r="O117" i="27"/>
  <c r="P117" i="27"/>
  <c r="D118" i="27"/>
  <c r="G118" i="27"/>
  <c r="H118" i="27"/>
  <c r="J118" i="27"/>
  <c r="L118" i="27"/>
  <c r="C119" i="27"/>
  <c r="D120" i="27"/>
  <c r="E125" i="27"/>
  <c r="O126" i="27"/>
  <c r="G127" i="27"/>
  <c r="M127" i="27"/>
  <c r="E128" i="27"/>
  <c r="G128" i="27"/>
  <c r="I128" i="27"/>
  <c r="K128" i="27"/>
  <c r="E136" i="27"/>
  <c r="E138" i="27"/>
  <c r="E140" i="27"/>
  <c r="E141" i="27"/>
  <c r="I147" i="27"/>
  <c r="H63" i="26"/>
  <c r="J63" i="26"/>
  <c r="B70" i="26"/>
  <c r="E134" i="27"/>
  <c r="F70" i="26"/>
  <c r="H62" i="26"/>
  <c r="K62" i="26"/>
  <c r="M135" i="27"/>
  <c r="O62" i="26"/>
  <c r="F72" i="26"/>
  <c r="G64" i="26"/>
  <c r="H64" i="26"/>
  <c r="J64" i="26"/>
  <c r="K64" i="26"/>
  <c r="B66" i="26"/>
  <c r="H66" i="26"/>
  <c r="D67" i="26"/>
  <c r="F67" i="26"/>
  <c r="J51" i="26"/>
  <c r="L67" i="26"/>
  <c r="N67" i="26"/>
  <c r="P67" i="26"/>
  <c r="B68" i="26"/>
  <c r="D68" i="26"/>
  <c r="N68" i="26"/>
  <c r="C57" i="26"/>
  <c r="G57" i="26"/>
  <c r="I57" i="26"/>
  <c r="M57" i="26"/>
  <c r="O57" i="26"/>
  <c r="E58" i="26"/>
  <c r="E75" i="26" s="1"/>
  <c r="G58" i="26"/>
  <c r="G75" i="26" s="1"/>
  <c r="G172" i="6" s="1"/>
  <c r="I58" i="26"/>
  <c r="I75" i="26" s="1"/>
  <c r="I172" i="6" s="1"/>
  <c r="K58" i="26"/>
  <c r="O58" i="26"/>
  <c r="O75" i="26" s="1"/>
  <c r="O172" i="6" s="1"/>
  <c r="Q58" i="26"/>
  <c r="C59" i="26"/>
  <c r="E59" i="26"/>
  <c r="G59" i="26"/>
  <c r="I59" i="26"/>
  <c r="I76" i="26" s="1"/>
  <c r="K59" i="26"/>
  <c r="M59" i="26"/>
  <c r="M76" i="26" s="1"/>
  <c r="O59" i="26"/>
  <c r="Q59" i="26"/>
  <c r="B62" i="26"/>
  <c r="J62" i="26"/>
  <c r="P62" i="26"/>
  <c r="B63" i="26"/>
  <c r="P64" i="26"/>
  <c r="B67" i="26"/>
  <c r="H67" i="26"/>
  <c r="J67" i="26"/>
  <c r="P68" i="26"/>
  <c r="B71" i="26"/>
  <c r="F71" i="26"/>
  <c r="J71" i="26"/>
  <c r="N71" i="26"/>
  <c r="F130" i="25"/>
  <c r="G130" i="25"/>
  <c r="I130" i="25"/>
  <c r="J130" i="25"/>
  <c r="K130" i="25"/>
  <c r="M181" i="25"/>
  <c r="N181" i="25"/>
  <c r="O181" i="25"/>
  <c r="Q181" i="25"/>
  <c r="B182" i="25"/>
  <c r="E182" i="25"/>
  <c r="F182" i="25"/>
  <c r="G182" i="25"/>
  <c r="I182" i="25"/>
  <c r="J182" i="25"/>
  <c r="K182" i="25"/>
  <c r="O182" i="25"/>
  <c r="B183" i="25"/>
  <c r="E183" i="25"/>
  <c r="F132" i="25"/>
  <c r="G132" i="25"/>
  <c r="I132" i="25"/>
  <c r="J132" i="25"/>
  <c r="M132" i="25"/>
  <c r="N132" i="25"/>
  <c r="O132" i="25"/>
  <c r="Q132" i="25"/>
  <c r="B133" i="25"/>
  <c r="E184" i="25"/>
  <c r="F133" i="25"/>
  <c r="G133" i="25"/>
  <c r="I184" i="25"/>
  <c r="J184" i="25"/>
  <c r="K184" i="25"/>
  <c r="M184" i="25"/>
  <c r="N184" i="25"/>
  <c r="O184" i="25"/>
  <c r="Q184" i="25"/>
  <c r="C186" i="25"/>
  <c r="F186" i="25"/>
  <c r="N186" i="25"/>
  <c r="O186" i="25"/>
  <c r="Q186" i="25"/>
  <c r="B189" i="25"/>
  <c r="C140" i="25"/>
  <c r="F189" i="25"/>
  <c r="G140" i="25"/>
  <c r="I140" i="25"/>
  <c r="J140" i="25"/>
  <c r="K140" i="25"/>
  <c r="M140" i="25"/>
  <c r="N189" i="25"/>
  <c r="O140" i="25"/>
  <c r="Q189" i="25"/>
  <c r="B59" i="22"/>
  <c r="F59" i="22"/>
  <c r="N59" i="22"/>
  <c r="P59" i="22"/>
  <c r="B192" i="25"/>
  <c r="C192" i="25"/>
  <c r="D192" i="25"/>
  <c r="E144" i="25"/>
  <c r="F192" i="25"/>
  <c r="G192" i="25"/>
  <c r="H144" i="25"/>
  <c r="I144" i="25"/>
  <c r="J144" i="25"/>
  <c r="K144" i="25"/>
  <c r="L144" i="25"/>
  <c r="O192" i="25"/>
  <c r="Q144" i="25"/>
  <c r="B145" i="25"/>
  <c r="E145" i="25"/>
  <c r="F193" i="25"/>
  <c r="G193" i="25"/>
  <c r="H145" i="25"/>
  <c r="I145" i="25"/>
  <c r="J193" i="25"/>
  <c r="K193" i="25"/>
  <c r="L193" i="25"/>
  <c r="M145" i="25"/>
  <c r="N145" i="25"/>
  <c r="O145" i="25"/>
  <c r="P193" i="25"/>
  <c r="Q145" i="25"/>
  <c r="B146" i="25"/>
  <c r="C194" i="25"/>
  <c r="D194" i="25"/>
  <c r="E146" i="25"/>
  <c r="F194" i="25"/>
  <c r="G194" i="25"/>
  <c r="H146" i="25"/>
  <c r="K194" i="25"/>
  <c r="Q146" i="25"/>
  <c r="B147" i="25"/>
  <c r="C147" i="25"/>
  <c r="D147" i="25"/>
  <c r="E147" i="25"/>
  <c r="F147" i="25"/>
  <c r="G147" i="25"/>
  <c r="H147" i="25"/>
  <c r="I147" i="25"/>
  <c r="K147" i="25"/>
  <c r="L147" i="25"/>
  <c r="M147" i="25"/>
  <c r="N147" i="25"/>
  <c r="O147" i="25"/>
  <c r="P147" i="25"/>
  <c r="Q147" i="25"/>
  <c r="B149" i="25"/>
  <c r="C197" i="25"/>
  <c r="F197" i="25"/>
  <c r="H197" i="25"/>
  <c r="L197" i="25"/>
  <c r="M197" i="25"/>
  <c r="P197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Q153" i="25"/>
  <c r="B156" i="25"/>
  <c r="D156" i="25"/>
  <c r="F156" i="25"/>
  <c r="H156" i="25"/>
  <c r="I156" i="25"/>
  <c r="J156" i="25"/>
  <c r="K156" i="25"/>
  <c r="L156" i="25"/>
  <c r="M156" i="25"/>
  <c r="N156" i="25"/>
  <c r="O156" i="25"/>
  <c r="P156" i="25"/>
  <c r="Q156" i="25"/>
  <c r="B159" i="25"/>
  <c r="D159" i="25"/>
  <c r="E159" i="25"/>
  <c r="F159" i="25"/>
  <c r="G159" i="25"/>
  <c r="H159" i="25"/>
  <c r="I159" i="25"/>
  <c r="J159" i="25"/>
  <c r="K159" i="25"/>
  <c r="L159" i="25"/>
  <c r="M159" i="25"/>
  <c r="P159" i="25"/>
  <c r="Q159" i="25"/>
  <c r="B60" i="22"/>
  <c r="D60" i="22"/>
  <c r="F60" i="22"/>
  <c r="H60" i="22"/>
  <c r="J60" i="22"/>
  <c r="L60" i="22"/>
  <c r="M157" i="25"/>
  <c r="N60" i="22"/>
  <c r="P60" i="22"/>
  <c r="P113" i="6" s="1"/>
  <c r="C163" i="25"/>
  <c r="D203" i="25"/>
  <c r="F163" i="25"/>
  <c r="G163" i="25"/>
  <c r="I203" i="25"/>
  <c r="K163" i="25"/>
  <c r="L163" i="25"/>
  <c r="O163" i="25"/>
  <c r="P163" i="25"/>
  <c r="Q163" i="25"/>
  <c r="C164" i="25"/>
  <c r="D164" i="25"/>
  <c r="E164" i="25"/>
  <c r="F164" i="25"/>
  <c r="G164" i="25"/>
  <c r="H204" i="25"/>
  <c r="I164" i="25"/>
  <c r="K164" i="25"/>
  <c r="L204" i="25"/>
  <c r="O164" i="25"/>
  <c r="P164" i="25"/>
  <c r="C165" i="25"/>
  <c r="F165" i="25"/>
  <c r="G165" i="25"/>
  <c r="I205" i="25"/>
  <c r="K165" i="25"/>
  <c r="O165" i="25"/>
  <c r="P165" i="25"/>
  <c r="Q205" i="25"/>
  <c r="C166" i="25"/>
  <c r="D206" i="25"/>
  <c r="E206" i="25"/>
  <c r="F166" i="25"/>
  <c r="G166" i="25"/>
  <c r="H166" i="25"/>
  <c r="K166" i="25"/>
  <c r="M166" i="25"/>
  <c r="O166" i="25"/>
  <c r="P166" i="25"/>
  <c r="E170" i="25"/>
  <c r="F170" i="25"/>
  <c r="I170" i="25"/>
  <c r="K170" i="25"/>
  <c r="L170" i="25"/>
  <c r="M170" i="25"/>
  <c r="N170" i="25"/>
  <c r="O170" i="25"/>
  <c r="P170" i="25"/>
  <c r="Q170" i="25"/>
  <c r="C209" i="25"/>
  <c r="D171" i="25"/>
  <c r="F209" i="25"/>
  <c r="G209" i="25"/>
  <c r="H209" i="25"/>
  <c r="J209" i="25"/>
  <c r="K209" i="25"/>
  <c r="L171" i="25"/>
  <c r="N209" i="25"/>
  <c r="O209" i="25"/>
  <c r="P171" i="25"/>
  <c r="Q171" i="25"/>
  <c r="B174" i="25"/>
  <c r="C174" i="25"/>
  <c r="D174" i="25"/>
  <c r="E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C211" i="25"/>
  <c r="D211" i="25"/>
  <c r="F175" i="25"/>
  <c r="J175" i="25"/>
  <c r="M175" i="25"/>
  <c r="N175" i="25"/>
  <c r="O211" i="25"/>
  <c r="P211" i="25"/>
  <c r="Q211" i="25"/>
  <c r="B61" i="22"/>
  <c r="D61" i="22"/>
  <c r="D78" i="22" s="1"/>
  <c r="D169" i="6" s="1"/>
  <c r="F61" i="22"/>
  <c r="F78" i="22" s="1"/>
  <c r="H61" i="22"/>
  <c r="H78" i="22" s="1"/>
  <c r="J61" i="22"/>
  <c r="J78" i="22" s="1"/>
  <c r="N61" i="22"/>
  <c r="Q130" i="25"/>
  <c r="B131" i="25"/>
  <c r="C131" i="25"/>
  <c r="E131" i="25"/>
  <c r="F131" i="25"/>
  <c r="G131" i="25"/>
  <c r="K131" i="25"/>
  <c r="M131" i="25"/>
  <c r="N131" i="25"/>
  <c r="O131" i="25"/>
  <c r="Q131" i="25"/>
  <c r="B132" i="25"/>
  <c r="C132" i="25"/>
  <c r="E132" i="25"/>
  <c r="K132" i="25"/>
  <c r="C133" i="25"/>
  <c r="C135" i="25"/>
  <c r="E135" i="25"/>
  <c r="F135" i="25"/>
  <c r="G135" i="25"/>
  <c r="I135" i="25"/>
  <c r="J135" i="25"/>
  <c r="K135" i="25"/>
  <c r="N135" i="25"/>
  <c r="O135" i="25"/>
  <c r="Q135" i="25"/>
  <c r="E139" i="25"/>
  <c r="N144" i="25"/>
  <c r="O144" i="25"/>
  <c r="P144" i="25"/>
  <c r="C145" i="25"/>
  <c r="D145" i="25"/>
  <c r="J145" i="25"/>
  <c r="L145" i="25"/>
  <c r="P145" i="25"/>
  <c r="C146" i="25"/>
  <c r="D146" i="25"/>
  <c r="F146" i="25"/>
  <c r="G146" i="25"/>
  <c r="J146" i="25"/>
  <c r="K146" i="25"/>
  <c r="L146" i="25"/>
  <c r="N146" i="25"/>
  <c r="O146" i="25"/>
  <c r="P146" i="25"/>
  <c r="K149" i="25"/>
  <c r="L149" i="25"/>
  <c r="M149" i="25"/>
  <c r="N149" i="25"/>
  <c r="O149" i="25"/>
  <c r="P149" i="25"/>
  <c r="Q149" i="25"/>
  <c r="B153" i="25"/>
  <c r="C153" i="25"/>
  <c r="C156" i="25"/>
  <c r="E156" i="25"/>
  <c r="G156" i="25"/>
  <c r="C159" i="25"/>
  <c r="N159" i="25"/>
  <c r="O159" i="25"/>
  <c r="E160" i="25"/>
  <c r="D163" i="25"/>
  <c r="E163" i="25"/>
  <c r="H163" i="25"/>
  <c r="I163" i="25"/>
  <c r="M163" i="25"/>
  <c r="M164" i="25"/>
  <c r="D165" i="25"/>
  <c r="E165" i="25"/>
  <c r="H165" i="25"/>
  <c r="I165" i="25"/>
  <c r="L166" i="25"/>
  <c r="Q166" i="25"/>
  <c r="B170" i="25"/>
  <c r="C170" i="25"/>
  <c r="D170" i="25"/>
  <c r="G170" i="25"/>
  <c r="H170" i="25"/>
  <c r="J170" i="25"/>
  <c r="E171" i="25"/>
  <c r="F171" i="25"/>
  <c r="G171" i="25"/>
  <c r="H171" i="25"/>
  <c r="I171" i="25"/>
  <c r="J171" i="25"/>
  <c r="K171" i="25"/>
  <c r="E175" i="25"/>
  <c r="G175" i="25"/>
  <c r="H175" i="25"/>
  <c r="I175" i="25"/>
  <c r="K175" i="25"/>
  <c r="L175" i="25"/>
  <c r="O175" i="25"/>
  <c r="F181" i="25"/>
  <c r="G181" i="25"/>
  <c r="I181" i="25"/>
  <c r="J181" i="25"/>
  <c r="C182" i="25"/>
  <c r="M182" i="25"/>
  <c r="N182" i="25"/>
  <c r="Q182" i="25"/>
  <c r="C183" i="25"/>
  <c r="F183" i="25"/>
  <c r="G183" i="25"/>
  <c r="I183" i="25"/>
  <c r="J183" i="25"/>
  <c r="K183" i="25"/>
  <c r="M183" i="25"/>
  <c r="N183" i="25"/>
  <c r="O183" i="25"/>
  <c r="Q183" i="25"/>
  <c r="C184" i="25"/>
  <c r="E186" i="25"/>
  <c r="G186" i="25"/>
  <c r="I186" i="25"/>
  <c r="J186" i="25"/>
  <c r="K186" i="25"/>
  <c r="C189" i="25"/>
  <c r="G189" i="25"/>
  <c r="I189" i="25"/>
  <c r="M189" i="25"/>
  <c r="O189" i="25"/>
  <c r="N192" i="25"/>
  <c r="P192" i="25"/>
  <c r="Q192" i="25"/>
  <c r="B193" i="25"/>
  <c r="C193" i="25"/>
  <c r="D193" i="25"/>
  <c r="E193" i="25"/>
  <c r="J194" i="25"/>
  <c r="L194" i="25"/>
  <c r="N194" i="25"/>
  <c r="O194" i="25"/>
  <c r="P194" i="25"/>
  <c r="Q194" i="25"/>
  <c r="B195" i="25"/>
  <c r="D195" i="25"/>
  <c r="E195" i="25"/>
  <c r="F195" i="25"/>
  <c r="G195" i="25"/>
  <c r="H195" i="25"/>
  <c r="K195" i="25"/>
  <c r="L195" i="25"/>
  <c r="K197" i="25"/>
  <c r="N197" i="25"/>
  <c r="O197" i="25"/>
  <c r="Q197" i="25"/>
  <c r="E203" i="25"/>
  <c r="F203" i="25"/>
  <c r="H203" i="25"/>
  <c r="L203" i="25"/>
  <c r="M203" i="25"/>
  <c r="Q203" i="25"/>
  <c r="D204" i="25"/>
  <c r="M204" i="25"/>
  <c r="D205" i="25"/>
  <c r="E205" i="25"/>
  <c r="F205" i="25"/>
  <c r="H205" i="25"/>
  <c r="L206" i="25"/>
  <c r="Q206" i="25"/>
  <c r="D209" i="25"/>
  <c r="E209" i="25"/>
  <c r="I209" i="25"/>
  <c r="L209" i="25"/>
  <c r="P209" i="25"/>
  <c r="Q209" i="25"/>
  <c r="E211" i="25"/>
  <c r="G211" i="25"/>
  <c r="H211" i="25"/>
  <c r="I211" i="25"/>
  <c r="J211" i="25"/>
  <c r="K211" i="25"/>
  <c r="L211" i="25"/>
  <c r="M211" i="25"/>
  <c r="I72" i="22"/>
  <c r="K72" i="22"/>
  <c r="M72" i="22"/>
  <c r="N136" i="24"/>
  <c r="P72" i="22"/>
  <c r="Q72" i="22"/>
  <c r="O130" i="24"/>
  <c r="Q130" i="24"/>
  <c r="B131" i="24"/>
  <c r="C131" i="24"/>
  <c r="D131" i="24"/>
  <c r="H131" i="24"/>
  <c r="I131" i="24"/>
  <c r="O132" i="24"/>
  <c r="P132" i="24"/>
  <c r="Q132" i="24"/>
  <c r="B133" i="24"/>
  <c r="C133" i="24"/>
  <c r="D133" i="24"/>
  <c r="O133" i="24"/>
  <c r="Q133" i="24"/>
  <c r="B134" i="24"/>
  <c r="C134" i="24"/>
  <c r="I134" i="24"/>
  <c r="K134" i="24"/>
  <c r="O135" i="24"/>
  <c r="Q135" i="24"/>
  <c r="B136" i="24"/>
  <c r="C136" i="24"/>
  <c r="D136" i="24"/>
  <c r="E136" i="24"/>
  <c r="F136" i="24"/>
  <c r="H136" i="24"/>
  <c r="J136" i="24"/>
  <c r="C137" i="24"/>
  <c r="I137" i="24"/>
  <c r="J137" i="24"/>
  <c r="K137" i="24"/>
  <c r="N137" i="24"/>
  <c r="O137" i="24"/>
  <c r="P137" i="24"/>
  <c r="Q137" i="24"/>
  <c r="O139" i="24"/>
  <c r="P139" i="24"/>
  <c r="Q139" i="24"/>
  <c r="C140" i="24"/>
  <c r="D140" i="24"/>
  <c r="E140" i="24"/>
  <c r="O140" i="24"/>
  <c r="Q140" i="24"/>
  <c r="C73" i="22"/>
  <c r="D73" i="22"/>
  <c r="O73" i="22"/>
  <c r="Q73" i="22"/>
  <c r="E145" i="24"/>
  <c r="F145" i="24"/>
  <c r="G145" i="24"/>
  <c r="H145" i="24"/>
  <c r="J145" i="24"/>
  <c r="K145" i="24"/>
  <c r="M145" i="24"/>
  <c r="B147" i="24"/>
  <c r="C147" i="24"/>
  <c r="E147" i="24"/>
  <c r="F147" i="24"/>
  <c r="G147" i="24"/>
  <c r="H147" i="24"/>
  <c r="I147" i="24"/>
  <c r="G148" i="24"/>
  <c r="M148" i="24"/>
  <c r="N148" i="24"/>
  <c r="B149" i="24"/>
  <c r="L149" i="24"/>
  <c r="E150" i="24"/>
  <c r="F150" i="24"/>
  <c r="G150" i="24"/>
  <c r="H150" i="24"/>
  <c r="I150" i="24"/>
  <c r="L150" i="24"/>
  <c r="N150" i="24"/>
  <c r="G151" i="24"/>
  <c r="M151" i="24"/>
  <c r="N151" i="24"/>
  <c r="O151" i="24"/>
  <c r="Q151" i="24"/>
  <c r="B152" i="24"/>
  <c r="C152" i="24"/>
  <c r="D152" i="24"/>
  <c r="E152" i="24"/>
  <c r="F152" i="24"/>
  <c r="G152" i="24"/>
  <c r="H152" i="24"/>
  <c r="I152" i="24"/>
  <c r="L152" i="24"/>
  <c r="N152" i="24"/>
  <c r="C153" i="24"/>
  <c r="D153" i="24"/>
  <c r="E153" i="24"/>
  <c r="F153" i="24"/>
  <c r="G153" i="24"/>
  <c r="H153" i="24"/>
  <c r="I153" i="24"/>
  <c r="J153" i="24"/>
  <c r="K153" i="24"/>
  <c r="L153" i="24"/>
  <c r="M153" i="24"/>
  <c r="N153" i="24"/>
  <c r="O153" i="24"/>
  <c r="C154" i="24"/>
  <c r="D154" i="24"/>
  <c r="E154" i="24"/>
  <c r="F154" i="24"/>
  <c r="G154" i="24"/>
  <c r="H154" i="24"/>
  <c r="I154" i="24"/>
  <c r="J154" i="24"/>
  <c r="K154" i="24"/>
  <c r="L154" i="24"/>
  <c r="M154" i="24"/>
  <c r="B156" i="24"/>
  <c r="C156" i="24"/>
  <c r="D156" i="24"/>
  <c r="E156" i="24"/>
  <c r="F156" i="24"/>
  <c r="G156" i="24"/>
  <c r="H156" i="24"/>
  <c r="I156" i="24"/>
  <c r="B157" i="24"/>
  <c r="D157" i="24"/>
  <c r="F157" i="24"/>
  <c r="G157" i="24"/>
  <c r="E158" i="24"/>
  <c r="F159" i="24"/>
  <c r="G159" i="24"/>
  <c r="J159" i="24"/>
  <c r="L159" i="24"/>
  <c r="M159" i="24"/>
  <c r="P159" i="24"/>
  <c r="Q159" i="24"/>
  <c r="B170" i="24"/>
  <c r="E74" i="22"/>
  <c r="O167" i="24"/>
  <c r="P170" i="24"/>
  <c r="Q74" i="22"/>
  <c r="F163" i="24"/>
  <c r="G163" i="24"/>
  <c r="H163" i="24"/>
  <c r="I163" i="24"/>
  <c r="J163" i="24"/>
  <c r="K163" i="24"/>
  <c r="L163" i="24"/>
  <c r="F164" i="24"/>
  <c r="G164" i="24"/>
  <c r="H164" i="24"/>
  <c r="I164" i="24"/>
  <c r="J164" i="24"/>
  <c r="K164" i="24"/>
  <c r="L164" i="24"/>
  <c r="M164" i="24"/>
  <c r="N164" i="24"/>
  <c r="G165" i="24"/>
  <c r="H165" i="24"/>
  <c r="I165" i="24"/>
  <c r="J165" i="24"/>
  <c r="K165" i="24"/>
  <c r="L165" i="24"/>
  <c r="M165" i="24"/>
  <c r="G166" i="24"/>
  <c r="H166" i="24"/>
  <c r="I166" i="24"/>
  <c r="J166" i="24"/>
  <c r="K166" i="24"/>
  <c r="L166" i="24"/>
  <c r="E167" i="24"/>
  <c r="F167" i="24"/>
  <c r="G167" i="24"/>
  <c r="H167" i="24"/>
  <c r="I167" i="24"/>
  <c r="J167" i="24"/>
  <c r="N167" i="24"/>
  <c r="F168" i="24"/>
  <c r="G168" i="24"/>
  <c r="H168" i="24"/>
  <c r="I168" i="24"/>
  <c r="J168" i="24"/>
  <c r="K168" i="24"/>
  <c r="L168" i="24"/>
  <c r="G169" i="24"/>
  <c r="H169" i="24"/>
  <c r="I169" i="24"/>
  <c r="J169" i="24"/>
  <c r="K169" i="24"/>
  <c r="L169" i="24"/>
  <c r="M169" i="24"/>
  <c r="N169" i="24"/>
  <c r="F170" i="24"/>
  <c r="G170" i="24"/>
  <c r="H170" i="24"/>
  <c r="I170" i="24"/>
  <c r="J170" i="24"/>
  <c r="K170" i="24"/>
  <c r="L170" i="24"/>
  <c r="M170" i="24"/>
  <c r="N170" i="24"/>
  <c r="F171" i="24"/>
  <c r="G171" i="24"/>
  <c r="H171" i="24"/>
  <c r="I171" i="24"/>
  <c r="J171" i="24"/>
  <c r="K171" i="24"/>
  <c r="L171" i="24"/>
  <c r="M171" i="24"/>
  <c r="N171" i="24"/>
  <c r="O171" i="24"/>
  <c r="P171" i="24"/>
  <c r="Q171" i="24"/>
  <c r="E172" i="24"/>
  <c r="F172" i="24"/>
  <c r="G172" i="24"/>
  <c r="H172" i="24"/>
  <c r="I172" i="24"/>
  <c r="J172" i="24"/>
  <c r="K172" i="24"/>
  <c r="L172" i="24"/>
  <c r="F173" i="24"/>
  <c r="G173" i="24"/>
  <c r="H173" i="24"/>
  <c r="I173" i="24"/>
  <c r="J173" i="24"/>
  <c r="K173" i="24"/>
  <c r="L173" i="24"/>
  <c r="M173" i="24"/>
  <c r="N173" i="24"/>
  <c r="E174" i="24"/>
  <c r="F174" i="24"/>
  <c r="G174" i="24"/>
  <c r="H174" i="24"/>
  <c r="I174" i="24"/>
  <c r="J174" i="24"/>
  <c r="K174" i="24"/>
  <c r="L174" i="24"/>
  <c r="M174" i="24"/>
  <c r="G175" i="24"/>
  <c r="H175" i="24"/>
  <c r="I175" i="24"/>
  <c r="J175" i="24"/>
  <c r="K175" i="24"/>
  <c r="L175" i="24"/>
  <c r="M175" i="24"/>
  <c r="N175" i="24"/>
  <c r="O175" i="24"/>
  <c r="P175" i="24"/>
  <c r="Q175" i="24"/>
  <c r="B130" i="24"/>
  <c r="D130" i="24"/>
  <c r="F130" i="24"/>
  <c r="H130" i="24"/>
  <c r="N131" i="24"/>
  <c r="P131" i="24"/>
  <c r="D132" i="24"/>
  <c r="H132" i="24"/>
  <c r="N133" i="24"/>
  <c r="P133" i="24"/>
  <c r="P135" i="24"/>
  <c r="B137" i="24"/>
  <c r="D137" i="24"/>
  <c r="F137" i="24"/>
  <c r="H137" i="24"/>
  <c r="D139" i="24"/>
  <c r="N140" i="24"/>
  <c r="P140" i="24"/>
  <c r="L145" i="24"/>
  <c r="N145" i="24"/>
  <c r="P145" i="24"/>
  <c r="B146" i="24"/>
  <c r="D146" i="24"/>
  <c r="F146" i="24"/>
  <c r="H146" i="24"/>
  <c r="J146" i="24"/>
  <c r="J152" i="24"/>
  <c r="B153" i="24"/>
  <c r="P153" i="24"/>
  <c r="B154" i="24"/>
  <c r="H157" i="24"/>
  <c r="J157" i="24"/>
  <c r="L157" i="24"/>
  <c r="N157" i="24"/>
  <c r="N159" i="24"/>
  <c r="N165" i="24"/>
  <c r="O165" i="24"/>
  <c r="P165" i="24"/>
  <c r="F166" i="24"/>
  <c r="K167" i="24"/>
  <c r="L167" i="24"/>
  <c r="N168" i="24"/>
  <c r="F169" i="24"/>
  <c r="N172" i="24"/>
  <c r="N174" i="24"/>
  <c r="F175" i="24"/>
  <c r="F209" i="24"/>
  <c r="B180" i="24"/>
  <c r="F180" i="24"/>
  <c r="M135" i="23"/>
  <c r="N180" i="24"/>
  <c r="O135" i="23"/>
  <c r="Q135" i="23"/>
  <c r="B181" i="24"/>
  <c r="F181" i="24"/>
  <c r="J181" i="24"/>
  <c r="N181" i="24"/>
  <c r="F131" i="23"/>
  <c r="G131" i="23"/>
  <c r="I131" i="23"/>
  <c r="J182" i="24"/>
  <c r="K131" i="23"/>
  <c r="L131" i="23"/>
  <c r="M182" i="23"/>
  <c r="N182" i="24"/>
  <c r="O182" i="23"/>
  <c r="P131" i="23"/>
  <c r="B183" i="24"/>
  <c r="E132" i="23"/>
  <c r="F183" i="24"/>
  <c r="I132" i="23"/>
  <c r="K132" i="23"/>
  <c r="L132" i="23"/>
  <c r="N132" i="23"/>
  <c r="O132" i="23"/>
  <c r="P132" i="23"/>
  <c r="Q132" i="23"/>
  <c r="B184" i="24"/>
  <c r="F184" i="24"/>
  <c r="G184" i="23"/>
  <c r="J184" i="24"/>
  <c r="N184" i="24"/>
  <c r="C185" i="23"/>
  <c r="G134" i="23"/>
  <c r="I134" i="23"/>
  <c r="K134" i="23"/>
  <c r="M134" i="23"/>
  <c r="N185" i="25"/>
  <c r="O134" i="23"/>
  <c r="B186" i="24"/>
  <c r="C186" i="23"/>
  <c r="E186" i="23"/>
  <c r="G186" i="23"/>
  <c r="J186" i="24"/>
  <c r="N186" i="24"/>
  <c r="C136" i="23"/>
  <c r="E136" i="23"/>
  <c r="G136" i="23"/>
  <c r="I136" i="23"/>
  <c r="K136" i="23"/>
  <c r="M136" i="23"/>
  <c r="O136" i="23"/>
  <c r="F137" i="23"/>
  <c r="G137" i="23"/>
  <c r="H137" i="23"/>
  <c r="I137" i="23"/>
  <c r="J137" i="23"/>
  <c r="K137" i="23"/>
  <c r="L137" i="23"/>
  <c r="M137" i="23"/>
  <c r="N137" i="23"/>
  <c r="O137" i="23"/>
  <c r="L138" i="23"/>
  <c r="M138" i="23"/>
  <c r="N138" i="23"/>
  <c r="O138" i="23"/>
  <c r="P138" i="23"/>
  <c r="C188" i="23"/>
  <c r="E188" i="23"/>
  <c r="F188" i="25"/>
  <c r="G188" i="23"/>
  <c r="M188" i="23"/>
  <c r="F189" i="24"/>
  <c r="K140" i="23"/>
  <c r="L140" i="23"/>
  <c r="M189" i="23"/>
  <c r="N189" i="24"/>
  <c r="O140" i="23"/>
  <c r="P140" i="23"/>
  <c r="Q140" i="23"/>
  <c r="B147" i="23"/>
  <c r="E159" i="23"/>
  <c r="G158" i="23"/>
  <c r="F192" i="24"/>
  <c r="G144" i="23"/>
  <c r="I144" i="23"/>
  <c r="J192" i="24"/>
  <c r="K144" i="23"/>
  <c r="M144" i="23"/>
  <c r="N144" i="23"/>
  <c r="O144" i="23"/>
  <c r="P144" i="23"/>
  <c r="N193" i="24"/>
  <c r="O145" i="23"/>
  <c r="P145" i="23"/>
  <c r="Q145" i="23"/>
  <c r="B194" i="24"/>
  <c r="F194" i="24"/>
  <c r="M146" i="23"/>
  <c r="P146" i="23"/>
  <c r="Q146" i="23"/>
  <c r="I147" i="23"/>
  <c r="K147" i="23"/>
  <c r="M147" i="23"/>
  <c r="N195" i="24"/>
  <c r="O147" i="23"/>
  <c r="P147" i="23"/>
  <c r="C196" i="23"/>
  <c r="J148" i="23"/>
  <c r="K148" i="23"/>
  <c r="M148" i="23"/>
  <c r="Q148" i="23"/>
  <c r="C197" i="23"/>
  <c r="F197" i="24"/>
  <c r="J197" i="24"/>
  <c r="K149" i="23"/>
  <c r="M149" i="23"/>
  <c r="O149" i="23"/>
  <c r="P149" i="23"/>
  <c r="C198" i="23"/>
  <c r="O198" i="23"/>
  <c r="Q150" i="23"/>
  <c r="D151" i="23"/>
  <c r="J151" i="23"/>
  <c r="L151" i="23"/>
  <c r="P151" i="23"/>
  <c r="D152" i="23"/>
  <c r="O152" i="23"/>
  <c r="P152" i="23"/>
  <c r="Q152" i="23"/>
  <c r="D153" i="23"/>
  <c r="F153" i="23"/>
  <c r="H153" i="23"/>
  <c r="J153" i="23"/>
  <c r="K153" i="23"/>
  <c r="L153" i="23"/>
  <c r="M153" i="23"/>
  <c r="N153" i="23"/>
  <c r="O153" i="23"/>
  <c r="P153" i="23"/>
  <c r="Q153" i="23"/>
  <c r="B154" i="23"/>
  <c r="C199" i="23"/>
  <c r="E154" i="23"/>
  <c r="F199" i="25"/>
  <c r="G154" i="23"/>
  <c r="I154" i="23"/>
  <c r="J154" i="23"/>
  <c r="Q154" i="23"/>
  <c r="N155" i="23"/>
  <c r="O155" i="23"/>
  <c r="P155" i="23"/>
  <c r="C156" i="23"/>
  <c r="D156" i="23"/>
  <c r="E156" i="23"/>
  <c r="P156" i="23"/>
  <c r="C200" i="23"/>
  <c r="J157" i="23"/>
  <c r="K157" i="23"/>
  <c r="M157" i="23"/>
  <c r="J158" i="23"/>
  <c r="K158" i="23"/>
  <c r="M158" i="23"/>
  <c r="N158" i="23"/>
  <c r="O158" i="23"/>
  <c r="P158" i="23"/>
  <c r="Q158" i="23"/>
  <c r="B159" i="23"/>
  <c r="C159" i="23"/>
  <c r="I159" i="23"/>
  <c r="J159" i="23"/>
  <c r="K159" i="23"/>
  <c r="L159" i="23"/>
  <c r="M159" i="23"/>
  <c r="N159" i="23"/>
  <c r="O159" i="23"/>
  <c r="P159" i="23"/>
  <c r="Q159" i="23"/>
  <c r="C166" i="23"/>
  <c r="E167" i="23"/>
  <c r="F202" i="24"/>
  <c r="G164" i="23"/>
  <c r="L202" i="24"/>
  <c r="N202" i="24"/>
  <c r="F203" i="24"/>
  <c r="I163" i="23"/>
  <c r="J163" i="23"/>
  <c r="O203" i="23"/>
  <c r="B204" i="24"/>
  <c r="C164" i="23"/>
  <c r="K204" i="23"/>
  <c r="N204" i="24"/>
  <c r="O204" i="23"/>
  <c r="Q164" i="23"/>
  <c r="B205" i="24"/>
  <c r="C165" i="23"/>
  <c r="E205" i="23"/>
  <c r="F165" i="23"/>
  <c r="G165" i="23"/>
  <c r="K205" i="23"/>
  <c r="N205" i="24"/>
  <c r="F206" i="24"/>
  <c r="I166" i="23"/>
  <c r="J206" i="24"/>
  <c r="K166" i="23"/>
  <c r="L166" i="23"/>
  <c r="M166" i="23"/>
  <c r="N206" i="24"/>
  <c r="C167" i="23"/>
  <c r="E207" i="23"/>
  <c r="K167" i="23"/>
  <c r="M167" i="23"/>
  <c r="O167" i="23"/>
  <c r="P207" i="24"/>
  <c r="F208" i="25"/>
  <c r="I168" i="23"/>
  <c r="K168" i="23"/>
  <c r="M168" i="23"/>
  <c r="O168" i="23"/>
  <c r="I169" i="23"/>
  <c r="J169" i="23"/>
  <c r="K169" i="23"/>
  <c r="L169" i="23"/>
  <c r="M169" i="23"/>
  <c r="N169" i="23"/>
  <c r="O169" i="23"/>
  <c r="P169" i="23"/>
  <c r="Q169" i="23"/>
  <c r="I170" i="23"/>
  <c r="J170" i="23"/>
  <c r="B209" i="24"/>
  <c r="F171" i="23"/>
  <c r="G171" i="23"/>
  <c r="J209" i="24"/>
  <c r="K209" i="23"/>
  <c r="M209" i="23"/>
  <c r="N209" i="24"/>
  <c r="O209" i="23"/>
  <c r="F210" i="25"/>
  <c r="I172" i="23"/>
  <c r="K172" i="23"/>
  <c r="L210" i="24"/>
  <c r="M172" i="23"/>
  <c r="O210" i="23"/>
  <c r="I173" i="23"/>
  <c r="J173" i="23"/>
  <c r="K173" i="23"/>
  <c r="L173" i="23"/>
  <c r="M173" i="23"/>
  <c r="N173" i="23"/>
  <c r="O173" i="23"/>
  <c r="P173" i="23"/>
  <c r="Q173" i="23"/>
  <c r="K174" i="23"/>
  <c r="M174" i="23"/>
  <c r="N174" i="23"/>
  <c r="Q174" i="23"/>
  <c r="B211" i="24"/>
  <c r="C175" i="23"/>
  <c r="E211" i="23"/>
  <c r="F175" i="23"/>
  <c r="G175" i="23"/>
  <c r="I175" i="23"/>
  <c r="J211" i="24"/>
  <c r="N211" i="24"/>
  <c r="O211" i="23"/>
  <c r="P175" i="23"/>
  <c r="Q175" i="23"/>
  <c r="Q131" i="23"/>
  <c r="K133" i="23"/>
  <c r="M133" i="23"/>
  <c r="Q134" i="23"/>
  <c r="C135" i="23"/>
  <c r="E135" i="23"/>
  <c r="I135" i="23"/>
  <c r="K135" i="23"/>
  <c r="Q137" i="23"/>
  <c r="K138" i="23"/>
  <c r="O139" i="23"/>
  <c r="M140" i="23"/>
  <c r="N147" i="23"/>
  <c r="B149" i="23"/>
  <c r="C149" i="23"/>
  <c r="O150" i="23"/>
  <c r="K151" i="23"/>
  <c r="M151" i="23"/>
  <c r="N151" i="23"/>
  <c r="O151" i="23"/>
  <c r="Q151" i="23"/>
  <c r="B152" i="23"/>
  <c r="C152" i="23"/>
  <c r="E152" i="23"/>
  <c r="F152" i="23"/>
  <c r="B153" i="23"/>
  <c r="C153" i="23"/>
  <c r="E153" i="23"/>
  <c r="G153" i="23"/>
  <c r="I153" i="23"/>
  <c r="K154" i="23"/>
  <c r="M154" i="23"/>
  <c r="N154" i="23"/>
  <c r="O154" i="23"/>
  <c r="Q155" i="23"/>
  <c r="B156" i="23"/>
  <c r="O156" i="23"/>
  <c r="Q156" i="23"/>
  <c r="B157" i="23"/>
  <c r="C157" i="23"/>
  <c r="E157" i="23"/>
  <c r="I158" i="23"/>
  <c r="E164" i="23"/>
  <c r="I164" i="23"/>
  <c r="K164" i="23"/>
  <c r="M164" i="23"/>
  <c r="I165" i="23"/>
  <c r="K165" i="23"/>
  <c r="M165" i="23"/>
  <c r="I167" i="23"/>
  <c r="Q168" i="23"/>
  <c r="C169" i="23"/>
  <c r="K170" i="23"/>
  <c r="M170" i="23"/>
  <c r="O170" i="23"/>
  <c r="Q170" i="23"/>
  <c r="C171" i="23"/>
  <c r="E171" i="23"/>
  <c r="I171" i="23"/>
  <c r="K171" i="23"/>
  <c r="M171" i="23"/>
  <c r="Q171" i="23"/>
  <c r="C172" i="23"/>
  <c r="I174" i="23"/>
  <c r="M184" i="23"/>
  <c r="M186" i="23"/>
  <c r="C187" i="23"/>
  <c r="G187" i="23"/>
  <c r="M187" i="23"/>
  <c r="C192" i="23"/>
  <c r="C194" i="23"/>
  <c r="M205" i="23"/>
  <c r="O205" i="23"/>
  <c r="K207" i="23"/>
  <c r="M207" i="23"/>
  <c r="O207" i="23"/>
  <c r="K208" i="23"/>
  <c r="O208" i="23"/>
  <c r="E209" i="23"/>
  <c r="O64" i="22"/>
  <c r="P64" i="22"/>
  <c r="C65" i="22"/>
  <c r="D65" i="22"/>
  <c r="O66" i="22"/>
  <c r="P66" i="22"/>
  <c r="Q66" i="22"/>
  <c r="B64" i="22"/>
  <c r="D64" i="22"/>
  <c r="J64" i="22"/>
  <c r="H65" i="22"/>
  <c r="J65" i="22"/>
  <c r="L65" i="22"/>
  <c r="M65" i="22"/>
  <c r="N65" i="22"/>
  <c r="P65" i="22"/>
  <c r="B66" i="22"/>
  <c r="D66" i="22"/>
  <c r="E204" i="23"/>
  <c r="F66" i="22"/>
  <c r="G204" i="23"/>
  <c r="K210" i="23"/>
  <c r="M74" i="22"/>
  <c r="F76" i="22"/>
  <c r="F167" i="6" s="1"/>
  <c r="L68" i="22"/>
  <c r="Q68" i="22"/>
  <c r="C69" i="22"/>
  <c r="D69" i="22"/>
  <c r="E69" i="22"/>
  <c r="G69" i="22"/>
  <c r="F70" i="22"/>
  <c r="G70" i="22"/>
  <c r="H70" i="22"/>
  <c r="I70" i="22"/>
  <c r="K70" i="22"/>
  <c r="M70" i="22"/>
  <c r="N70" i="22"/>
  <c r="O70" i="22"/>
  <c r="P70" i="22"/>
  <c r="Q70" i="22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D59" i="22"/>
  <c r="H59" i="22"/>
  <c r="J59" i="22"/>
  <c r="L59" i="22"/>
  <c r="L61" i="22"/>
  <c r="P61" i="22"/>
  <c r="H64" i="22"/>
  <c r="I64" i="22"/>
  <c r="K64" i="22"/>
  <c r="L64" i="22"/>
  <c r="M64" i="22"/>
  <c r="Q64" i="22"/>
  <c r="E66" i="22"/>
  <c r="G66" i="22"/>
  <c r="H66" i="22"/>
  <c r="I66" i="22"/>
  <c r="K66" i="22"/>
  <c r="L66" i="22"/>
  <c r="M66" i="22"/>
  <c r="I68" i="22"/>
  <c r="N68" i="22"/>
  <c r="O72" i="22"/>
  <c r="E73" i="22"/>
  <c r="G74" i="22"/>
  <c r="H74" i="22"/>
  <c r="K74" i="22"/>
  <c r="L74" i="22"/>
  <c r="B158" i="21"/>
  <c r="C158" i="21"/>
  <c r="D158" i="21"/>
  <c r="E215" i="21"/>
  <c r="F215" i="21"/>
  <c r="G158" i="21"/>
  <c r="K158" i="21"/>
  <c r="O158" i="21"/>
  <c r="Q158" i="21"/>
  <c r="D216" i="21"/>
  <c r="F159" i="21"/>
  <c r="G159" i="21"/>
  <c r="J159" i="21"/>
  <c r="K159" i="21"/>
  <c r="L159" i="21"/>
  <c r="M159" i="21"/>
  <c r="N159" i="21"/>
  <c r="O159" i="21"/>
  <c r="C160" i="21"/>
  <c r="G160" i="21"/>
  <c r="N160" i="21"/>
  <c r="O160" i="21"/>
  <c r="P160" i="21"/>
  <c r="Q160" i="21"/>
  <c r="B161" i="21"/>
  <c r="C161" i="21"/>
  <c r="D161" i="21"/>
  <c r="E161" i="21"/>
  <c r="F161" i="21"/>
  <c r="G161" i="21"/>
  <c r="H161" i="21"/>
  <c r="I161" i="21"/>
  <c r="J161" i="21"/>
  <c r="K161" i="21"/>
  <c r="O161" i="21"/>
  <c r="C220" i="21"/>
  <c r="D220" i="21"/>
  <c r="E220" i="21"/>
  <c r="G220" i="21"/>
  <c r="J163" i="21"/>
  <c r="K220" i="21"/>
  <c r="N163" i="21"/>
  <c r="O220" i="21"/>
  <c r="P163" i="21"/>
  <c r="Q163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B171" i="21"/>
  <c r="I171" i="21"/>
  <c r="J171" i="21"/>
  <c r="K171" i="21"/>
  <c r="L171" i="21"/>
  <c r="M171" i="21"/>
  <c r="N171" i="21"/>
  <c r="P171" i="21"/>
  <c r="Q171" i="21"/>
  <c r="B172" i="21"/>
  <c r="C172" i="21"/>
  <c r="D172" i="21"/>
  <c r="E172" i="21"/>
  <c r="G224" i="21"/>
  <c r="J224" i="21"/>
  <c r="B176" i="21"/>
  <c r="F176" i="21"/>
  <c r="G176" i="21"/>
  <c r="H176" i="21"/>
  <c r="I176" i="21"/>
  <c r="K176" i="21"/>
  <c r="L176" i="21"/>
  <c r="M176" i="21"/>
  <c r="P227" i="21"/>
  <c r="Q227" i="21"/>
  <c r="B228" i="21"/>
  <c r="C228" i="21"/>
  <c r="D228" i="21"/>
  <c r="E228" i="21"/>
  <c r="G228" i="21"/>
  <c r="J228" i="21"/>
  <c r="B178" i="21"/>
  <c r="C178" i="21"/>
  <c r="D178" i="21"/>
  <c r="E178" i="21"/>
  <c r="F178" i="21"/>
  <c r="G178" i="21"/>
  <c r="H178" i="21"/>
  <c r="I178" i="21"/>
  <c r="N229" i="21"/>
  <c r="O229" i="21"/>
  <c r="P229" i="21"/>
  <c r="Q229" i="21"/>
  <c r="B230" i="21"/>
  <c r="L179" i="21"/>
  <c r="M179" i="21"/>
  <c r="N179" i="21"/>
  <c r="O179" i="21"/>
  <c r="P179" i="21"/>
  <c r="Q179" i="21"/>
  <c r="C182" i="21"/>
  <c r="B183" i="21"/>
  <c r="D183" i="21"/>
  <c r="F183" i="21"/>
  <c r="H183" i="21"/>
  <c r="I183" i="21"/>
  <c r="J183" i="21"/>
  <c r="K183" i="21"/>
  <c r="L183" i="21"/>
  <c r="M183" i="21"/>
  <c r="N183" i="21"/>
  <c r="O183" i="21"/>
  <c r="P183" i="21"/>
  <c r="Q183" i="21"/>
  <c r="C185" i="21"/>
  <c r="K185" i="21"/>
  <c r="B186" i="21"/>
  <c r="C186" i="21"/>
  <c r="D186" i="21"/>
  <c r="E186" i="21"/>
  <c r="F186" i="21"/>
  <c r="G186" i="21"/>
  <c r="H186" i="21"/>
  <c r="I186" i="21"/>
  <c r="J186" i="21"/>
  <c r="K186" i="21"/>
  <c r="L186" i="21"/>
  <c r="M186" i="21"/>
  <c r="N186" i="21"/>
  <c r="O186" i="21"/>
  <c r="P186" i="21"/>
  <c r="B190" i="21"/>
  <c r="C190" i="21"/>
  <c r="D190" i="21"/>
  <c r="E190" i="21"/>
  <c r="F190" i="21"/>
  <c r="Q190" i="21"/>
  <c r="B191" i="21"/>
  <c r="C191" i="21"/>
  <c r="E191" i="21"/>
  <c r="F191" i="21"/>
  <c r="K235" i="21"/>
  <c r="L235" i="21"/>
  <c r="M191" i="21"/>
  <c r="N235" i="21"/>
  <c r="O235" i="21"/>
  <c r="P235" i="21"/>
  <c r="B199" i="21"/>
  <c r="C81" i="18"/>
  <c r="D81" i="18"/>
  <c r="E206" i="21"/>
  <c r="G81" i="18"/>
  <c r="H81" i="18"/>
  <c r="P81" i="18"/>
  <c r="B238" i="21"/>
  <c r="D238" i="21"/>
  <c r="E238" i="21"/>
  <c r="F238" i="21"/>
  <c r="H238" i="21"/>
  <c r="I238" i="21"/>
  <c r="J238" i="21"/>
  <c r="L238" i="21"/>
  <c r="M238" i="21"/>
  <c r="P238" i="21"/>
  <c r="Q195" i="21"/>
  <c r="B239" i="21"/>
  <c r="C196" i="21"/>
  <c r="D239" i="21"/>
  <c r="E196" i="21"/>
  <c r="G196" i="21"/>
  <c r="J239" i="21"/>
  <c r="K196" i="21"/>
  <c r="L239" i="21"/>
  <c r="O196" i="21"/>
  <c r="Q196" i="21"/>
  <c r="C197" i="21"/>
  <c r="D240" i="21"/>
  <c r="E197" i="21"/>
  <c r="G197" i="21"/>
  <c r="I240" i="21"/>
  <c r="J240" i="21"/>
  <c r="K197" i="21"/>
  <c r="L240" i="21"/>
  <c r="M197" i="21"/>
  <c r="N240" i="21"/>
  <c r="O197" i="21"/>
  <c r="P240" i="21"/>
  <c r="Q240" i="21"/>
  <c r="B241" i="21"/>
  <c r="D241" i="21"/>
  <c r="F241" i="21"/>
  <c r="G198" i="21"/>
  <c r="H241" i="21"/>
  <c r="J241" i="21"/>
  <c r="K198" i="21"/>
  <c r="L241" i="21"/>
  <c r="M198" i="21"/>
  <c r="N241" i="21"/>
  <c r="O198" i="21"/>
  <c r="P241" i="21"/>
  <c r="M199" i="21"/>
  <c r="N199" i="21"/>
  <c r="O199" i="21"/>
  <c r="P199" i="21"/>
  <c r="Q199" i="21"/>
  <c r="H200" i="21"/>
  <c r="I200" i="21"/>
  <c r="N200" i="21"/>
  <c r="O200" i="21"/>
  <c r="Q200" i="21"/>
  <c r="N201" i="21"/>
  <c r="O201" i="21"/>
  <c r="P201" i="21"/>
  <c r="Q201" i="21"/>
  <c r="B202" i="21"/>
  <c r="C202" i="21"/>
  <c r="D202" i="21"/>
  <c r="E202" i="21"/>
  <c r="F202" i="21"/>
  <c r="G202" i="21"/>
  <c r="H202" i="21"/>
  <c r="I202" i="21"/>
  <c r="J202" i="21"/>
  <c r="K202" i="21"/>
  <c r="L202" i="21"/>
  <c r="N202" i="21"/>
  <c r="O202" i="21"/>
  <c r="H203" i="21"/>
  <c r="I203" i="21"/>
  <c r="O203" i="21"/>
  <c r="P203" i="21"/>
  <c r="C204" i="21"/>
  <c r="E204" i="21"/>
  <c r="N204" i="21"/>
  <c r="O204" i="21"/>
  <c r="Q204" i="21"/>
  <c r="B205" i="21"/>
  <c r="C205" i="21"/>
  <c r="D205" i="21"/>
  <c r="E205" i="21"/>
  <c r="F205" i="21"/>
  <c r="G205" i="21"/>
  <c r="H205" i="21"/>
  <c r="I205" i="21"/>
  <c r="J205" i="21"/>
  <c r="K205" i="21"/>
  <c r="O205" i="21"/>
  <c r="Q205" i="21"/>
  <c r="H206" i="21"/>
  <c r="K245" i="21"/>
  <c r="N206" i="21"/>
  <c r="O206" i="21"/>
  <c r="Q206" i="21"/>
  <c r="L207" i="21"/>
  <c r="O207" i="21"/>
  <c r="P207" i="21"/>
  <c r="Q207" i="21"/>
  <c r="B208" i="21"/>
  <c r="F208" i="21"/>
  <c r="G208" i="21"/>
  <c r="N208" i="21"/>
  <c r="O208" i="21"/>
  <c r="P208" i="21"/>
  <c r="Q208" i="21"/>
  <c r="B209" i="21"/>
  <c r="C209" i="21"/>
  <c r="D209" i="21"/>
  <c r="E209" i="21"/>
  <c r="F209" i="21"/>
  <c r="G209" i="21"/>
  <c r="H209" i="21"/>
  <c r="I209" i="21"/>
  <c r="K209" i="21"/>
  <c r="L209" i="21"/>
  <c r="M209" i="21"/>
  <c r="N209" i="21"/>
  <c r="O209" i="21"/>
  <c r="P209" i="21"/>
  <c r="Q209" i="21"/>
  <c r="D246" i="21"/>
  <c r="H246" i="21"/>
  <c r="I210" i="21"/>
  <c r="J246" i="21"/>
  <c r="K210" i="21"/>
  <c r="L246" i="21"/>
  <c r="N246" i="21"/>
  <c r="O210" i="21"/>
  <c r="P246" i="21"/>
  <c r="Q246" i="21"/>
  <c r="H158" i="21"/>
  <c r="I158" i="21"/>
  <c r="J158" i="21"/>
  <c r="L158" i="21"/>
  <c r="M158" i="21"/>
  <c r="N158" i="21"/>
  <c r="P158" i="21"/>
  <c r="D159" i="21"/>
  <c r="H159" i="21"/>
  <c r="I159" i="21"/>
  <c r="P159" i="21"/>
  <c r="Q159" i="21"/>
  <c r="B160" i="21"/>
  <c r="D160" i="21"/>
  <c r="E160" i="21"/>
  <c r="F160" i="21"/>
  <c r="H160" i="21"/>
  <c r="I160" i="21"/>
  <c r="L161" i="21"/>
  <c r="M161" i="21"/>
  <c r="N161" i="21"/>
  <c r="P161" i="21"/>
  <c r="Q161" i="21"/>
  <c r="D163" i="21"/>
  <c r="E163" i="21"/>
  <c r="G163" i="21"/>
  <c r="H163" i="21"/>
  <c r="I163" i="21"/>
  <c r="K163" i="21"/>
  <c r="L163" i="21"/>
  <c r="M163" i="21"/>
  <c r="P167" i="21"/>
  <c r="Q167" i="21"/>
  <c r="C171" i="21"/>
  <c r="D171" i="21"/>
  <c r="E171" i="21"/>
  <c r="F171" i="21"/>
  <c r="G171" i="21"/>
  <c r="H171" i="21"/>
  <c r="O171" i="21"/>
  <c r="G172" i="21"/>
  <c r="H172" i="21"/>
  <c r="I172" i="21"/>
  <c r="J172" i="21"/>
  <c r="K172" i="21"/>
  <c r="L172" i="21"/>
  <c r="M172" i="21"/>
  <c r="N172" i="21"/>
  <c r="O172" i="21"/>
  <c r="P172" i="21"/>
  <c r="Q172" i="21"/>
  <c r="C176" i="21"/>
  <c r="D176" i="21"/>
  <c r="E176" i="21"/>
  <c r="J176" i="21"/>
  <c r="H177" i="21"/>
  <c r="I177" i="21"/>
  <c r="J177" i="21"/>
  <c r="K177" i="21"/>
  <c r="L177" i="21"/>
  <c r="M177" i="21"/>
  <c r="N177" i="21"/>
  <c r="O177" i="21"/>
  <c r="P177" i="21"/>
  <c r="Q177" i="21"/>
  <c r="C179" i="21"/>
  <c r="D179" i="21"/>
  <c r="E179" i="21"/>
  <c r="F179" i="21"/>
  <c r="G179" i="21"/>
  <c r="H179" i="21"/>
  <c r="I179" i="21"/>
  <c r="J179" i="21"/>
  <c r="K179" i="21"/>
  <c r="C183" i="21"/>
  <c r="E183" i="21"/>
  <c r="G183" i="21"/>
  <c r="Q186" i="21"/>
  <c r="C188" i="21"/>
  <c r="K188" i="21"/>
  <c r="G190" i="21"/>
  <c r="H190" i="21"/>
  <c r="I190" i="21"/>
  <c r="J190" i="21"/>
  <c r="K190" i="21"/>
  <c r="L190" i="21"/>
  <c r="M190" i="21"/>
  <c r="N190" i="21"/>
  <c r="O190" i="21"/>
  <c r="P190" i="21"/>
  <c r="K191" i="21"/>
  <c r="K192" i="21"/>
  <c r="B195" i="21"/>
  <c r="J196" i="21"/>
  <c r="L196" i="21"/>
  <c r="M196" i="21"/>
  <c r="I197" i="21"/>
  <c r="L197" i="21"/>
  <c r="N197" i="21"/>
  <c r="P197" i="21"/>
  <c r="F198" i="21"/>
  <c r="I198" i="21"/>
  <c r="L198" i="21"/>
  <c r="P198" i="21"/>
  <c r="Q198" i="21"/>
  <c r="H199" i="21"/>
  <c r="I199" i="21"/>
  <c r="M202" i="21"/>
  <c r="P202" i="21"/>
  <c r="Q202" i="21"/>
  <c r="B203" i="21"/>
  <c r="E203" i="21"/>
  <c r="N203" i="21"/>
  <c r="Q203" i="21"/>
  <c r="B204" i="21"/>
  <c r="H204" i="21"/>
  <c r="P204" i="21"/>
  <c r="L205" i="21"/>
  <c r="M205" i="21"/>
  <c r="N205" i="21"/>
  <c r="P205" i="21"/>
  <c r="H207" i="21"/>
  <c r="I207" i="21"/>
  <c r="J207" i="21"/>
  <c r="N207" i="21"/>
  <c r="E208" i="21"/>
  <c r="H208" i="21"/>
  <c r="I208" i="21"/>
  <c r="J209" i="21"/>
  <c r="H210" i="21"/>
  <c r="L210" i="21"/>
  <c r="M210" i="21"/>
  <c r="N210" i="21"/>
  <c r="P210" i="21"/>
  <c r="Q210" i="21"/>
  <c r="B215" i="21"/>
  <c r="C215" i="21"/>
  <c r="D215" i="21"/>
  <c r="H215" i="21"/>
  <c r="I215" i="21"/>
  <c r="J215" i="21"/>
  <c r="K215" i="21"/>
  <c r="L215" i="21"/>
  <c r="M215" i="21"/>
  <c r="N215" i="21"/>
  <c r="O215" i="21"/>
  <c r="P215" i="21"/>
  <c r="Q215" i="21"/>
  <c r="F216" i="21"/>
  <c r="G216" i="21"/>
  <c r="H216" i="21"/>
  <c r="I216" i="21"/>
  <c r="J216" i="21"/>
  <c r="K216" i="21"/>
  <c r="L216" i="21"/>
  <c r="M216" i="21"/>
  <c r="N216" i="21"/>
  <c r="O216" i="21"/>
  <c r="P216" i="21"/>
  <c r="Q216" i="21"/>
  <c r="B217" i="21"/>
  <c r="C217" i="21"/>
  <c r="D217" i="21"/>
  <c r="E217" i="21"/>
  <c r="F217" i="21"/>
  <c r="G217" i="21"/>
  <c r="H217" i="21"/>
  <c r="I217" i="21"/>
  <c r="N217" i="21"/>
  <c r="O217" i="21"/>
  <c r="P217" i="21"/>
  <c r="Q217" i="21"/>
  <c r="B218" i="21"/>
  <c r="C218" i="21"/>
  <c r="D218" i="21"/>
  <c r="E218" i="21"/>
  <c r="G218" i="21"/>
  <c r="H218" i="21"/>
  <c r="I218" i="21"/>
  <c r="J218" i="21"/>
  <c r="K218" i="21"/>
  <c r="L218" i="21"/>
  <c r="M218" i="21"/>
  <c r="N218" i="21"/>
  <c r="O218" i="21"/>
  <c r="P218" i="21"/>
  <c r="Q218" i="21"/>
  <c r="H220" i="21"/>
  <c r="I220" i="21"/>
  <c r="J220" i="21"/>
  <c r="L220" i="21"/>
  <c r="M220" i="21"/>
  <c r="N220" i="21"/>
  <c r="P220" i="21"/>
  <c r="Q220" i="21"/>
  <c r="B224" i="21"/>
  <c r="C224" i="21"/>
  <c r="D224" i="21"/>
  <c r="E224" i="21"/>
  <c r="H224" i="21"/>
  <c r="I224" i="21"/>
  <c r="K224" i="21"/>
  <c r="L224" i="21"/>
  <c r="M224" i="21"/>
  <c r="N224" i="21"/>
  <c r="O224" i="21"/>
  <c r="P224" i="21"/>
  <c r="Q224" i="21"/>
  <c r="B227" i="21"/>
  <c r="C227" i="21"/>
  <c r="D227" i="21"/>
  <c r="E227" i="21"/>
  <c r="F227" i="21"/>
  <c r="G227" i="21"/>
  <c r="H227" i="21"/>
  <c r="I227" i="21"/>
  <c r="J227" i="21"/>
  <c r="K227" i="21"/>
  <c r="L227" i="21"/>
  <c r="M227" i="21"/>
  <c r="H228" i="21"/>
  <c r="I228" i="21"/>
  <c r="K228" i="21"/>
  <c r="L228" i="21"/>
  <c r="M228" i="21"/>
  <c r="N228" i="21"/>
  <c r="O228" i="21"/>
  <c r="P228" i="21"/>
  <c r="Q228" i="21"/>
  <c r="B229" i="21"/>
  <c r="C229" i="21"/>
  <c r="F229" i="21"/>
  <c r="G229" i="21"/>
  <c r="C230" i="21"/>
  <c r="D230" i="21"/>
  <c r="E230" i="21"/>
  <c r="F230" i="21"/>
  <c r="G230" i="21"/>
  <c r="H230" i="21"/>
  <c r="I230" i="21"/>
  <c r="J230" i="21"/>
  <c r="K230" i="21"/>
  <c r="L230" i="21"/>
  <c r="M230" i="21"/>
  <c r="N230" i="21"/>
  <c r="O230" i="21"/>
  <c r="P230" i="21"/>
  <c r="Q230" i="21"/>
  <c r="B235" i="21"/>
  <c r="C235" i="21"/>
  <c r="Q238" i="21"/>
  <c r="C239" i="21"/>
  <c r="E239" i="21"/>
  <c r="K239" i="21"/>
  <c r="M239" i="21"/>
  <c r="O239" i="21"/>
  <c r="Q239" i="21"/>
  <c r="C240" i="21"/>
  <c r="E240" i="21"/>
  <c r="G240" i="21"/>
  <c r="G241" i="21"/>
  <c r="I241" i="21"/>
  <c r="K241" i="21"/>
  <c r="M241" i="21"/>
  <c r="Q241" i="21"/>
  <c r="K243" i="21"/>
  <c r="K246" i="21"/>
  <c r="M246" i="21"/>
  <c r="O246" i="21"/>
  <c r="D158" i="20"/>
  <c r="E158" i="20"/>
  <c r="G161" i="20"/>
  <c r="I162" i="20"/>
  <c r="L162" i="20"/>
  <c r="M96" i="18"/>
  <c r="C159" i="20"/>
  <c r="D159" i="20"/>
  <c r="E159" i="20"/>
  <c r="P159" i="20"/>
  <c r="H160" i="20"/>
  <c r="K160" i="20"/>
  <c r="L160" i="20"/>
  <c r="P161" i="20"/>
  <c r="Q161" i="20"/>
  <c r="C162" i="20"/>
  <c r="E162" i="20"/>
  <c r="G162" i="20"/>
  <c r="K164" i="20"/>
  <c r="C165" i="20"/>
  <c r="D165" i="20"/>
  <c r="E165" i="20"/>
  <c r="G165" i="20"/>
  <c r="H165" i="20"/>
  <c r="I165" i="20"/>
  <c r="J165" i="20"/>
  <c r="K165" i="20"/>
  <c r="L165" i="20"/>
  <c r="M165" i="20"/>
  <c r="O165" i="20"/>
  <c r="P165" i="20"/>
  <c r="Q165" i="20"/>
  <c r="B166" i="20"/>
  <c r="J166" i="20"/>
  <c r="J167" i="20"/>
  <c r="P167" i="20"/>
  <c r="Q167" i="20"/>
  <c r="C168" i="20"/>
  <c r="E168" i="20"/>
  <c r="G168" i="20"/>
  <c r="E169" i="20"/>
  <c r="F169" i="20"/>
  <c r="H169" i="20"/>
  <c r="I169" i="20"/>
  <c r="J169" i="20"/>
  <c r="K169" i="20"/>
  <c r="L169" i="20"/>
  <c r="M169" i="20"/>
  <c r="N169" i="20"/>
  <c r="O169" i="20"/>
  <c r="Q169" i="20"/>
  <c r="B170" i="20"/>
  <c r="P170" i="20"/>
  <c r="F171" i="20"/>
  <c r="J171" i="20"/>
  <c r="L171" i="20"/>
  <c r="M171" i="20"/>
  <c r="N171" i="20"/>
  <c r="O171" i="20"/>
  <c r="P171" i="20"/>
  <c r="Q171" i="20"/>
  <c r="J172" i="20"/>
  <c r="D180" i="20"/>
  <c r="E177" i="20"/>
  <c r="G177" i="20"/>
  <c r="K176" i="20"/>
  <c r="L176" i="20"/>
  <c r="O176" i="20"/>
  <c r="H177" i="20"/>
  <c r="K177" i="20"/>
  <c r="M177" i="20"/>
  <c r="N177" i="20"/>
  <c r="P177" i="20"/>
  <c r="D178" i="20"/>
  <c r="E178" i="20"/>
  <c r="G178" i="20"/>
  <c r="M178" i="20"/>
  <c r="P178" i="20"/>
  <c r="Q178" i="20"/>
  <c r="K179" i="20"/>
  <c r="M179" i="20"/>
  <c r="L180" i="20"/>
  <c r="M180" i="20"/>
  <c r="P180" i="20"/>
  <c r="M181" i="20"/>
  <c r="Q181" i="20"/>
  <c r="B182" i="20"/>
  <c r="H182" i="20"/>
  <c r="I182" i="20"/>
  <c r="K182" i="20"/>
  <c r="L182" i="20"/>
  <c r="M182" i="20"/>
  <c r="B183" i="20"/>
  <c r="H183" i="20"/>
  <c r="K183" i="20"/>
  <c r="L183" i="20"/>
  <c r="O183" i="20"/>
  <c r="H184" i="20"/>
  <c r="I184" i="20"/>
  <c r="K184" i="20"/>
  <c r="L184" i="20"/>
  <c r="M184" i="20"/>
  <c r="P184" i="20"/>
  <c r="Q184" i="20"/>
  <c r="B185" i="20"/>
  <c r="D185" i="20"/>
  <c r="E185" i="20"/>
  <c r="G185" i="20"/>
  <c r="M185" i="20"/>
  <c r="P185" i="20"/>
  <c r="Q185" i="20"/>
  <c r="B186" i="20"/>
  <c r="C186" i="20"/>
  <c r="D186" i="20"/>
  <c r="E186" i="20"/>
  <c r="F186" i="20"/>
  <c r="G186" i="20"/>
  <c r="H186" i="20"/>
  <c r="I186" i="20"/>
  <c r="J186" i="20"/>
  <c r="N186" i="20"/>
  <c r="Q186" i="20"/>
  <c r="K187" i="20"/>
  <c r="Q187" i="20"/>
  <c r="B188" i="20"/>
  <c r="H188" i="20"/>
  <c r="I188" i="20"/>
  <c r="K188" i="20"/>
  <c r="L188" i="20"/>
  <c r="M188" i="20"/>
  <c r="D189" i="20"/>
  <c r="E189" i="20"/>
  <c r="F189" i="20"/>
  <c r="G189" i="20"/>
  <c r="L189" i="20"/>
  <c r="M189" i="20"/>
  <c r="N189" i="20"/>
  <c r="O189" i="20"/>
  <c r="Q189" i="20"/>
  <c r="B190" i="20"/>
  <c r="H190" i="20"/>
  <c r="I190" i="20"/>
  <c r="N190" i="20"/>
  <c r="O190" i="20"/>
  <c r="P190" i="20"/>
  <c r="Q190" i="20"/>
  <c r="D191" i="20"/>
  <c r="G191" i="20"/>
  <c r="P191" i="20"/>
  <c r="Q191" i="20"/>
  <c r="H196" i="20"/>
  <c r="L196" i="20"/>
  <c r="M203" i="20"/>
  <c r="O199" i="20"/>
  <c r="Q200" i="20"/>
  <c r="P195" i="20"/>
  <c r="C196" i="20"/>
  <c r="E196" i="20"/>
  <c r="G196" i="20"/>
  <c r="I196" i="20"/>
  <c r="H197" i="20"/>
  <c r="I197" i="20"/>
  <c r="J197" i="20"/>
  <c r="K197" i="20"/>
  <c r="P197" i="20"/>
  <c r="Q197" i="20"/>
  <c r="E199" i="20"/>
  <c r="G199" i="20"/>
  <c r="I199" i="20"/>
  <c r="J199" i="20"/>
  <c r="C201" i="20"/>
  <c r="P202" i="20"/>
  <c r="C203" i="20"/>
  <c r="E203" i="20"/>
  <c r="G203" i="20"/>
  <c r="I203" i="20"/>
  <c r="H204" i="20"/>
  <c r="I204" i="20"/>
  <c r="J204" i="20"/>
  <c r="K204" i="20"/>
  <c r="L204" i="20"/>
  <c r="M204" i="20"/>
  <c r="N204" i="20"/>
  <c r="O204" i="20"/>
  <c r="P204" i="20"/>
  <c r="Q204" i="20"/>
  <c r="B205" i="20"/>
  <c r="H205" i="20"/>
  <c r="I205" i="20"/>
  <c r="O205" i="20"/>
  <c r="Q205" i="20"/>
  <c r="C207" i="20"/>
  <c r="D207" i="20"/>
  <c r="I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B209" i="20"/>
  <c r="I209" i="20"/>
  <c r="I210" i="20"/>
  <c r="J210" i="20"/>
  <c r="K210" i="20"/>
  <c r="M210" i="20"/>
  <c r="O210" i="20"/>
  <c r="Q210" i="20"/>
  <c r="C158" i="20"/>
  <c r="G159" i="20"/>
  <c r="H159" i="20"/>
  <c r="I159" i="20"/>
  <c r="K159" i="20"/>
  <c r="Q159" i="20"/>
  <c r="C160" i="20"/>
  <c r="D160" i="20"/>
  <c r="E160" i="20"/>
  <c r="G160" i="20"/>
  <c r="I160" i="20"/>
  <c r="D161" i="20"/>
  <c r="E161" i="20"/>
  <c r="I161" i="20"/>
  <c r="K161" i="20"/>
  <c r="M162" i="20"/>
  <c r="O162" i="20"/>
  <c r="P162" i="20"/>
  <c r="K163" i="20"/>
  <c r="L163" i="20"/>
  <c r="O163" i="20"/>
  <c r="P163" i="20"/>
  <c r="C164" i="20"/>
  <c r="D164" i="20"/>
  <c r="E164" i="20"/>
  <c r="G164" i="20"/>
  <c r="H164" i="20"/>
  <c r="I164" i="20"/>
  <c r="P166" i="20"/>
  <c r="Q166" i="20"/>
  <c r="C167" i="20"/>
  <c r="D167" i="20"/>
  <c r="E167" i="20"/>
  <c r="G167" i="20"/>
  <c r="H167" i="20"/>
  <c r="I167" i="20"/>
  <c r="K167" i="20"/>
  <c r="I168" i="20"/>
  <c r="K168" i="20"/>
  <c r="L168" i="20"/>
  <c r="M168" i="20"/>
  <c r="C169" i="20"/>
  <c r="D169" i="20"/>
  <c r="G169" i="20"/>
  <c r="P169" i="20"/>
  <c r="I170" i="20"/>
  <c r="C171" i="20"/>
  <c r="D171" i="20"/>
  <c r="E171" i="20"/>
  <c r="G171" i="20"/>
  <c r="H171" i="20"/>
  <c r="I171" i="20"/>
  <c r="K171" i="20"/>
  <c r="L172" i="20"/>
  <c r="O172" i="20"/>
  <c r="H176" i="20"/>
  <c r="I176" i="20"/>
  <c r="M176" i="20"/>
  <c r="P176" i="20"/>
  <c r="Q176" i="20"/>
  <c r="D177" i="20"/>
  <c r="H179" i="20"/>
  <c r="I179" i="20"/>
  <c r="P179" i="20"/>
  <c r="K180" i="20"/>
  <c r="O180" i="20"/>
  <c r="D181" i="20"/>
  <c r="D183" i="20"/>
  <c r="G183" i="20"/>
  <c r="I183" i="20"/>
  <c r="M183" i="20"/>
  <c r="P183" i="20"/>
  <c r="Q183" i="20"/>
  <c r="K186" i="20"/>
  <c r="L186" i="20"/>
  <c r="M186" i="20"/>
  <c r="O186" i="20"/>
  <c r="P186" i="20"/>
  <c r="G187" i="20"/>
  <c r="O187" i="20"/>
  <c r="P187" i="20"/>
  <c r="C189" i="20"/>
  <c r="P189" i="20"/>
  <c r="C190" i="20"/>
  <c r="K190" i="20"/>
  <c r="L190" i="20"/>
  <c r="M190" i="20"/>
  <c r="C191" i="20"/>
  <c r="E191" i="20"/>
  <c r="P196" i="20"/>
  <c r="M197" i="20"/>
  <c r="O197" i="20"/>
  <c r="O198" i="20"/>
  <c r="P198" i="20"/>
  <c r="P200" i="20"/>
  <c r="P201" i="20"/>
  <c r="H203" i="20"/>
  <c r="K203" i="20"/>
  <c r="P203" i="20"/>
  <c r="P205" i="20"/>
  <c r="H207" i="20"/>
  <c r="M207" i="20"/>
  <c r="O207" i="20"/>
  <c r="P207" i="20"/>
  <c r="Q207" i="20"/>
  <c r="M209" i="20"/>
  <c r="P209" i="20"/>
  <c r="Q209" i="20"/>
  <c r="C210" i="20"/>
  <c r="D210" i="20"/>
  <c r="D227" i="20"/>
  <c r="L233" i="20"/>
  <c r="I163" i="19"/>
  <c r="L166" i="19"/>
  <c r="M163" i="19"/>
  <c r="Q159" i="19"/>
  <c r="B158" i="19"/>
  <c r="O215" i="20"/>
  <c r="P215" i="20"/>
  <c r="B159" i="19"/>
  <c r="D216" i="20"/>
  <c r="I159" i="19"/>
  <c r="K159" i="19"/>
  <c r="M216" i="20"/>
  <c r="B160" i="19"/>
  <c r="K160" i="19"/>
  <c r="M217" i="20"/>
  <c r="N160" i="19"/>
  <c r="O217" i="20"/>
  <c r="P217" i="20"/>
  <c r="B161" i="19"/>
  <c r="C161" i="19"/>
  <c r="D218" i="20"/>
  <c r="E218" i="20"/>
  <c r="G218" i="20"/>
  <c r="H218" i="20"/>
  <c r="I218" i="20"/>
  <c r="D219" i="21"/>
  <c r="E162" i="19"/>
  <c r="I219" i="20"/>
  <c r="K162" i="19"/>
  <c r="B163" i="19"/>
  <c r="D163" i="19"/>
  <c r="E163" i="19"/>
  <c r="L220" i="20"/>
  <c r="M220" i="20"/>
  <c r="O220" i="20"/>
  <c r="P220" i="20"/>
  <c r="C221" i="21"/>
  <c r="D221" i="21"/>
  <c r="G221" i="20"/>
  <c r="I221" i="20"/>
  <c r="I222" i="20"/>
  <c r="L222" i="21"/>
  <c r="M222" i="20"/>
  <c r="P222" i="21"/>
  <c r="B166" i="19"/>
  <c r="C166" i="19"/>
  <c r="E166" i="19"/>
  <c r="Q166" i="19"/>
  <c r="B167" i="19"/>
  <c r="E167" i="19"/>
  <c r="H167" i="19"/>
  <c r="Q167" i="19"/>
  <c r="C223" i="21"/>
  <c r="D223" i="21"/>
  <c r="E168" i="19"/>
  <c r="G168" i="19"/>
  <c r="I168" i="19"/>
  <c r="K223" i="21"/>
  <c r="O223" i="20"/>
  <c r="P223" i="21"/>
  <c r="Q223" i="20"/>
  <c r="B169" i="19"/>
  <c r="E169" i="19"/>
  <c r="L169" i="19"/>
  <c r="M169" i="19"/>
  <c r="E170" i="19"/>
  <c r="H170" i="19"/>
  <c r="B171" i="19"/>
  <c r="E171" i="19"/>
  <c r="I171" i="19"/>
  <c r="J171" i="19"/>
  <c r="B172" i="19"/>
  <c r="D224" i="20"/>
  <c r="K172" i="19"/>
  <c r="D179" i="19"/>
  <c r="E226" i="20"/>
  <c r="G177" i="19"/>
  <c r="H177" i="19"/>
  <c r="I226" i="20"/>
  <c r="H227" i="20"/>
  <c r="K227" i="20"/>
  <c r="N176" i="19"/>
  <c r="O176" i="19"/>
  <c r="Q227" i="20"/>
  <c r="B177" i="19"/>
  <c r="C228" i="20"/>
  <c r="I228" i="19"/>
  <c r="Q228" i="19"/>
  <c r="E229" i="20"/>
  <c r="F178" i="19"/>
  <c r="G178" i="19"/>
  <c r="J178" i="19"/>
  <c r="L178" i="19"/>
  <c r="N178" i="19"/>
  <c r="O178" i="19"/>
  <c r="Q229" i="20"/>
  <c r="I230" i="19"/>
  <c r="N179" i="19"/>
  <c r="O179" i="19"/>
  <c r="P230" i="20"/>
  <c r="E231" i="20"/>
  <c r="I231" i="20"/>
  <c r="K231" i="20"/>
  <c r="M231" i="20"/>
  <c r="C232" i="20"/>
  <c r="E232" i="20"/>
  <c r="G232" i="21"/>
  <c r="O181" i="19"/>
  <c r="P181" i="19"/>
  <c r="Q232" i="19"/>
  <c r="O182" i="19"/>
  <c r="P182" i="19"/>
  <c r="Q182" i="19"/>
  <c r="M183" i="19"/>
  <c r="N183" i="19"/>
  <c r="O183" i="19"/>
  <c r="P183" i="19"/>
  <c r="Q183" i="19"/>
  <c r="D184" i="19"/>
  <c r="O184" i="19"/>
  <c r="P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B186" i="19"/>
  <c r="G186" i="19"/>
  <c r="J186" i="19"/>
  <c r="K186" i="19"/>
  <c r="L186" i="19"/>
  <c r="Q186" i="19"/>
  <c r="D234" i="20"/>
  <c r="E234" i="20"/>
  <c r="G234" i="21"/>
  <c r="I234" i="20"/>
  <c r="K234" i="20"/>
  <c r="M234" i="20"/>
  <c r="Q234" i="19"/>
  <c r="C188" i="19"/>
  <c r="D188" i="19"/>
  <c r="O188" i="19"/>
  <c r="P188" i="19"/>
  <c r="Q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Q189" i="19"/>
  <c r="B190" i="19"/>
  <c r="D190" i="19"/>
  <c r="O190" i="19"/>
  <c r="P190" i="19"/>
  <c r="Q190" i="19"/>
  <c r="C235" i="20"/>
  <c r="D191" i="19"/>
  <c r="E235" i="20"/>
  <c r="F191" i="19"/>
  <c r="G191" i="19"/>
  <c r="I235" i="20"/>
  <c r="M235" i="20"/>
  <c r="N191" i="19"/>
  <c r="O207" i="19"/>
  <c r="B195" i="19"/>
  <c r="C195" i="19"/>
  <c r="F195" i="19"/>
  <c r="Q195" i="19"/>
  <c r="B196" i="19"/>
  <c r="C196" i="19"/>
  <c r="D196" i="19"/>
  <c r="G196" i="19"/>
  <c r="J196" i="19"/>
  <c r="K196" i="19"/>
  <c r="L239" i="20"/>
  <c r="M239" i="20"/>
  <c r="O239" i="20"/>
  <c r="P239" i="20"/>
  <c r="B197" i="19"/>
  <c r="C197" i="19"/>
  <c r="F197" i="19"/>
  <c r="K197" i="19"/>
  <c r="L197" i="19"/>
  <c r="M240" i="19"/>
  <c r="O240" i="19"/>
  <c r="D198" i="19"/>
  <c r="F198" i="19"/>
  <c r="G241" i="20"/>
  <c r="H241" i="20"/>
  <c r="L241" i="20"/>
  <c r="M241" i="20"/>
  <c r="O241" i="20"/>
  <c r="P241" i="20"/>
  <c r="C199" i="19"/>
  <c r="D199" i="19"/>
  <c r="E199" i="19"/>
  <c r="G199" i="19"/>
  <c r="H199" i="19"/>
  <c r="I199" i="19"/>
  <c r="K199" i="19"/>
  <c r="L199" i="19"/>
  <c r="M199" i="19"/>
  <c r="Q243" i="19"/>
  <c r="C201" i="19"/>
  <c r="D201" i="19"/>
  <c r="E201" i="19"/>
  <c r="F201" i="19"/>
  <c r="G201" i="19"/>
  <c r="H201" i="19"/>
  <c r="I201" i="19"/>
  <c r="J201" i="19"/>
  <c r="K201" i="19"/>
  <c r="L201" i="19"/>
  <c r="M201" i="19"/>
  <c r="B202" i="19"/>
  <c r="C202" i="19"/>
  <c r="D202" i="19"/>
  <c r="E202" i="19"/>
  <c r="F202" i="19"/>
  <c r="H202" i="19"/>
  <c r="C203" i="19"/>
  <c r="D203" i="19"/>
  <c r="E244" i="19"/>
  <c r="G203" i="19"/>
  <c r="H203" i="19"/>
  <c r="I203" i="19"/>
  <c r="K203" i="19"/>
  <c r="L203" i="19"/>
  <c r="M244" i="20"/>
  <c r="O244" i="20"/>
  <c r="Q244" i="20"/>
  <c r="B204" i="19"/>
  <c r="D204" i="19"/>
  <c r="E204" i="19"/>
  <c r="F204" i="19"/>
  <c r="G204" i="19"/>
  <c r="H204" i="19"/>
  <c r="I204" i="19"/>
  <c r="J204" i="19"/>
  <c r="K204" i="19"/>
  <c r="L204" i="19"/>
  <c r="M204" i="19"/>
  <c r="B205" i="19"/>
  <c r="C205" i="19"/>
  <c r="E205" i="19"/>
  <c r="G205" i="19"/>
  <c r="H205" i="19"/>
  <c r="I205" i="19"/>
  <c r="J205" i="19"/>
  <c r="K205" i="19"/>
  <c r="L205" i="19"/>
  <c r="M205" i="19"/>
  <c r="N205" i="19"/>
  <c r="C206" i="19"/>
  <c r="D206" i="19"/>
  <c r="E245" i="20"/>
  <c r="Q245" i="19"/>
  <c r="D207" i="19"/>
  <c r="F207" i="19"/>
  <c r="G207" i="19"/>
  <c r="H207" i="19"/>
  <c r="I207" i="19"/>
  <c r="J207" i="19"/>
  <c r="K207" i="19"/>
  <c r="L207" i="19"/>
  <c r="B208" i="19"/>
  <c r="F208" i="19"/>
  <c r="I208" i="19"/>
  <c r="J208" i="19"/>
  <c r="K208" i="19"/>
  <c r="L208" i="19"/>
  <c r="M208" i="19"/>
  <c r="B209" i="19"/>
  <c r="C209" i="19"/>
  <c r="D209" i="19"/>
  <c r="G209" i="19"/>
  <c r="H209" i="19"/>
  <c r="I209" i="19"/>
  <c r="J209" i="19"/>
  <c r="K209" i="19"/>
  <c r="L209" i="19"/>
  <c r="M209" i="19"/>
  <c r="B210" i="19"/>
  <c r="E246" i="20"/>
  <c r="F210" i="19"/>
  <c r="G246" i="20"/>
  <c r="I210" i="19"/>
  <c r="K210" i="19"/>
  <c r="L210" i="19"/>
  <c r="M246" i="19"/>
  <c r="O210" i="19"/>
  <c r="E158" i="19"/>
  <c r="I158" i="19"/>
  <c r="K158" i="19"/>
  <c r="L158" i="19"/>
  <c r="C159" i="19"/>
  <c r="E160" i="19"/>
  <c r="Q160" i="19"/>
  <c r="E161" i="19"/>
  <c r="G161" i="19"/>
  <c r="H161" i="19"/>
  <c r="K161" i="19"/>
  <c r="L161" i="19"/>
  <c r="O161" i="19"/>
  <c r="P161" i="19"/>
  <c r="Q161" i="19"/>
  <c r="G163" i="19"/>
  <c r="H163" i="19"/>
  <c r="E164" i="19"/>
  <c r="K165" i="19"/>
  <c r="L165" i="19"/>
  <c r="M165" i="19"/>
  <c r="O165" i="19"/>
  <c r="P165" i="19"/>
  <c r="Q165" i="19"/>
  <c r="G166" i="19"/>
  <c r="H166" i="19"/>
  <c r="K166" i="19"/>
  <c r="K170" i="19"/>
  <c r="L170" i="19"/>
  <c r="M170" i="19"/>
  <c r="P170" i="19"/>
  <c r="Q170" i="19"/>
  <c r="C171" i="19"/>
  <c r="D171" i="19"/>
  <c r="G171" i="19"/>
  <c r="H171" i="19"/>
  <c r="C176" i="19"/>
  <c r="D176" i="19"/>
  <c r="O177" i="19"/>
  <c r="P177" i="19"/>
  <c r="O180" i="19"/>
  <c r="P180" i="19"/>
  <c r="C183" i="19"/>
  <c r="D183" i="19"/>
  <c r="G184" i="19"/>
  <c r="O186" i="19"/>
  <c r="P186" i="19"/>
  <c r="D187" i="19"/>
  <c r="G187" i="19"/>
  <c r="H187" i="19"/>
  <c r="O187" i="19"/>
  <c r="P187" i="19"/>
  <c r="P189" i="19"/>
  <c r="O191" i="19"/>
  <c r="E196" i="19"/>
  <c r="H196" i="19"/>
  <c r="I196" i="19"/>
  <c r="E198" i="19"/>
  <c r="K198" i="19"/>
  <c r="L198" i="19"/>
  <c r="M198" i="19"/>
  <c r="P198" i="19"/>
  <c r="K200" i="19"/>
  <c r="L200" i="19"/>
  <c r="M200" i="19"/>
  <c r="C204" i="19"/>
  <c r="D205" i="19"/>
  <c r="E206" i="19"/>
  <c r="G206" i="19"/>
  <c r="H206" i="19"/>
  <c r="K206" i="19"/>
  <c r="L206" i="19"/>
  <c r="M206" i="19"/>
  <c r="M207" i="19"/>
  <c r="C208" i="19"/>
  <c r="D208" i="19"/>
  <c r="E208" i="19"/>
  <c r="G208" i="19"/>
  <c r="H208" i="19"/>
  <c r="C210" i="19"/>
  <c r="D210" i="19"/>
  <c r="E210" i="19"/>
  <c r="G210" i="19"/>
  <c r="H210" i="19"/>
  <c r="M210" i="19"/>
  <c r="E215" i="19"/>
  <c r="Q219" i="19"/>
  <c r="Q220" i="19"/>
  <c r="Q221" i="19"/>
  <c r="Q222" i="19"/>
  <c r="E223" i="19"/>
  <c r="E230" i="19"/>
  <c r="M231" i="19"/>
  <c r="E232" i="19"/>
  <c r="I233" i="19"/>
  <c r="M233" i="19"/>
  <c r="E84" i="18"/>
  <c r="C85" i="18"/>
  <c r="Q86" i="18"/>
  <c r="G217" i="19"/>
  <c r="I220" i="19"/>
  <c r="M86" i="18"/>
  <c r="B61" i="6"/>
  <c r="E90" i="18"/>
  <c r="F61" i="6"/>
  <c r="J61" i="6"/>
  <c r="J134" i="6" s="1"/>
  <c r="N61" i="6"/>
  <c r="B62" i="6"/>
  <c r="E91" i="18"/>
  <c r="F62" i="6"/>
  <c r="I91" i="18"/>
  <c r="J62" i="6"/>
  <c r="M91" i="18"/>
  <c r="N62" i="6"/>
  <c r="Q91" i="18"/>
  <c r="B63" i="6"/>
  <c r="E92" i="18"/>
  <c r="F63" i="6"/>
  <c r="J63" i="6"/>
  <c r="K92" i="18"/>
  <c r="N63" i="6"/>
  <c r="O92" i="18"/>
  <c r="Q92" i="18"/>
  <c r="B94" i="6"/>
  <c r="F94" i="6"/>
  <c r="J94" i="6"/>
  <c r="N94" i="6"/>
  <c r="B70" i="18"/>
  <c r="F70" i="18"/>
  <c r="H70" i="18"/>
  <c r="A71" i="18"/>
  <c r="D70" i="18"/>
  <c r="E70" i="18"/>
  <c r="I70" i="18"/>
  <c r="J70" i="18"/>
  <c r="L70" i="18"/>
  <c r="M70" i="18"/>
  <c r="N70" i="18"/>
  <c r="P70" i="18"/>
  <c r="A72" i="18"/>
  <c r="A73" i="18"/>
  <c r="G75" i="18"/>
  <c r="C75" i="18"/>
  <c r="C40" i="9"/>
  <c r="D40" i="9"/>
  <c r="E40" i="9"/>
  <c r="F40" i="9"/>
  <c r="G40" i="9"/>
  <c r="H40" i="9"/>
  <c r="I40" i="9"/>
  <c r="J40" i="9"/>
  <c r="K40" i="9"/>
  <c r="L40" i="9"/>
  <c r="M40" i="9"/>
  <c r="N40" i="9"/>
  <c r="P40" i="9"/>
  <c r="Q40" i="9"/>
  <c r="C79" i="18"/>
  <c r="C108" i="6" s="1"/>
  <c r="C80" i="18"/>
  <c r="G80" i="18"/>
  <c r="I81" i="18"/>
  <c r="I102" i="18" s="1"/>
  <c r="I165" i="6" s="1"/>
  <c r="K81" i="18"/>
  <c r="M81" i="18"/>
  <c r="N81" i="18"/>
  <c r="O81" i="18"/>
  <c r="O102" i="18" s="1"/>
  <c r="Q81" i="18"/>
  <c r="Q84" i="18"/>
  <c r="E85" i="18"/>
  <c r="I85" i="18"/>
  <c r="M85" i="18"/>
  <c r="Q85" i="18"/>
  <c r="E86" i="18"/>
  <c r="I86" i="18"/>
  <c r="E95" i="18"/>
  <c r="I95" i="18"/>
  <c r="M95" i="18"/>
  <c r="Q95" i="18"/>
  <c r="E96" i="18"/>
  <c r="I96" i="18"/>
  <c r="Q96" i="18"/>
  <c r="I97" i="18"/>
  <c r="M97" i="18"/>
  <c r="Q97" i="18"/>
  <c r="Q98" i="18"/>
  <c r="B164" i="17"/>
  <c r="C73" i="14"/>
  <c r="C102" i="6" s="1"/>
  <c r="E164" i="17"/>
  <c r="F163" i="17"/>
  <c r="G163" i="17"/>
  <c r="H163" i="17"/>
  <c r="I164" i="17"/>
  <c r="J164" i="17"/>
  <c r="C159" i="17"/>
  <c r="D159" i="17"/>
  <c r="E159" i="17"/>
  <c r="G159" i="17"/>
  <c r="H159" i="17"/>
  <c r="I159" i="17"/>
  <c r="K159" i="17"/>
  <c r="L159" i="17"/>
  <c r="M221" i="17"/>
  <c r="N221" i="17"/>
  <c r="O221" i="17"/>
  <c r="P221" i="17"/>
  <c r="Q221" i="17"/>
  <c r="B222" i="17"/>
  <c r="C222" i="17"/>
  <c r="D222" i="17"/>
  <c r="E160" i="17"/>
  <c r="F222" i="17"/>
  <c r="H222" i="17"/>
  <c r="J222" i="17"/>
  <c r="C223" i="17"/>
  <c r="D223" i="17"/>
  <c r="E223" i="17"/>
  <c r="H161" i="17"/>
  <c r="I161" i="17"/>
  <c r="K161" i="17"/>
  <c r="L161" i="17"/>
  <c r="N223" i="17"/>
  <c r="C162" i="17"/>
  <c r="E162" i="17"/>
  <c r="F224" i="17"/>
  <c r="G162" i="17"/>
  <c r="H162" i="17"/>
  <c r="K162" i="17"/>
  <c r="M162" i="17"/>
  <c r="O224" i="17"/>
  <c r="P224" i="17"/>
  <c r="Q224" i="17"/>
  <c r="B163" i="17"/>
  <c r="C163" i="17"/>
  <c r="D163" i="17"/>
  <c r="M163" i="17"/>
  <c r="N163" i="17"/>
  <c r="P163" i="17"/>
  <c r="Q164" i="17"/>
  <c r="B165" i="17"/>
  <c r="C165" i="17"/>
  <c r="D165" i="17"/>
  <c r="E165" i="17"/>
  <c r="F165" i="17"/>
  <c r="G165" i="17"/>
  <c r="J165" i="17"/>
  <c r="K165" i="17"/>
  <c r="M165" i="17"/>
  <c r="O165" i="17"/>
  <c r="P165" i="17"/>
  <c r="Q165" i="17"/>
  <c r="D174" i="17"/>
  <c r="G230" i="17"/>
  <c r="H230" i="17"/>
  <c r="I230" i="17"/>
  <c r="J230" i="17"/>
  <c r="K230" i="17"/>
  <c r="N230" i="17"/>
  <c r="B231" i="17"/>
  <c r="E169" i="17"/>
  <c r="D232" i="17"/>
  <c r="E232" i="17"/>
  <c r="F232" i="17"/>
  <c r="H232" i="17"/>
  <c r="J232" i="17"/>
  <c r="N232" i="17"/>
  <c r="Q232" i="17"/>
  <c r="C171" i="17"/>
  <c r="E171" i="17"/>
  <c r="O233" i="17"/>
  <c r="Q233" i="17"/>
  <c r="B173" i="17"/>
  <c r="C235" i="17"/>
  <c r="D235" i="17"/>
  <c r="F173" i="17"/>
  <c r="J173" i="17"/>
  <c r="N173" i="17"/>
  <c r="B176" i="17"/>
  <c r="C176" i="17"/>
  <c r="D176" i="17"/>
  <c r="E176" i="17"/>
  <c r="F176" i="17"/>
  <c r="G176" i="17"/>
  <c r="H176" i="17"/>
  <c r="I176" i="17"/>
  <c r="J176" i="17"/>
  <c r="K176" i="17"/>
  <c r="L176" i="17"/>
  <c r="M176" i="17"/>
  <c r="N176" i="17"/>
  <c r="O176" i="17"/>
  <c r="P176" i="17"/>
  <c r="Q176" i="17"/>
  <c r="B180" i="17"/>
  <c r="C180" i="17"/>
  <c r="D180" i="17"/>
  <c r="E180" i="17"/>
  <c r="F180" i="17"/>
  <c r="G180" i="17"/>
  <c r="H180" i="17"/>
  <c r="I180" i="17"/>
  <c r="K180" i="17"/>
  <c r="L180" i="17"/>
  <c r="M180" i="17"/>
  <c r="N180" i="17"/>
  <c r="O180" i="17"/>
  <c r="P180" i="17"/>
  <c r="B75" i="14"/>
  <c r="F75" i="14"/>
  <c r="J75" i="14"/>
  <c r="N75" i="14"/>
  <c r="P189" i="17"/>
  <c r="Q196" i="17"/>
  <c r="C184" i="17"/>
  <c r="D184" i="17"/>
  <c r="E184" i="17"/>
  <c r="G184" i="17"/>
  <c r="K184" i="17"/>
  <c r="L184" i="17"/>
  <c r="M184" i="17"/>
  <c r="O184" i="17"/>
  <c r="P184" i="17"/>
  <c r="B185" i="17"/>
  <c r="C185" i="17"/>
  <c r="D185" i="17"/>
  <c r="E185" i="17"/>
  <c r="F185" i="17"/>
  <c r="J241" i="17"/>
  <c r="Q185" i="17"/>
  <c r="E186" i="17"/>
  <c r="J242" i="17"/>
  <c r="K186" i="17"/>
  <c r="M186" i="17"/>
  <c r="N242" i="17"/>
  <c r="O186" i="17"/>
  <c r="P186" i="17"/>
  <c r="Q186" i="17"/>
  <c r="B187" i="17"/>
  <c r="C187" i="17"/>
  <c r="G243" i="17"/>
  <c r="H243" i="17"/>
  <c r="I243" i="17"/>
  <c r="J243" i="17"/>
  <c r="M243" i="17"/>
  <c r="N243" i="17"/>
  <c r="D188" i="17"/>
  <c r="E188" i="17"/>
  <c r="F188" i="17"/>
  <c r="G188" i="17"/>
  <c r="I188" i="17"/>
  <c r="J188" i="17"/>
  <c r="K188" i="17"/>
  <c r="L188" i="17"/>
  <c r="M188" i="17"/>
  <c r="N188" i="17"/>
  <c r="O188" i="17"/>
  <c r="P188" i="17"/>
  <c r="Q188" i="17"/>
  <c r="D189" i="17"/>
  <c r="E189" i="17"/>
  <c r="F189" i="17"/>
  <c r="G189" i="17"/>
  <c r="H189" i="17"/>
  <c r="I189" i="17"/>
  <c r="J189" i="17"/>
  <c r="K189" i="17"/>
  <c r="M189" i="17"/>
  <c r="D190" i="17"/>
  <c r="E190" i="17"/>
  <c r="F190" i="17"/>
  <c r="M190" i="17"/>
  <c r="O190" i="17"/>
  <c r="P190" i="17"/>
  <c r="Q190" i="17"/>
  <c r="B191" i="17"/>
  <c r="C191" i="17"/>
  <c r="D191" i="17"/>
  <c r="E191" i="17"/>
  <c r="F191" i="17"/>
  <c r="G191" i="17"/>
  <c r="H191" i="17"/>
  <c r="J191" i="17"/>
  <c r="K191" i="17"/>
  <c r="D192" i="17"/>
  <c r="E192" i="17"/>
  <c r="F192" i="17"/>
  <c r="G192" i="17"/>
  <c r="H192" i="17"/>
  <c r="I192" i="17"/>
  <c r="J192" i="17"/>
  <c r="K192" i="17"/>
  <c r="L192" i="17"/>
  <c r="M192" i="17"/>
  <c r="N192" i="17"/>
  <c r="O192" i="17"/>
  <c r="P192" i="17"/>
  <c r="Q192" i="17"/>
  <c r="B193" i="17"/>
  <c r="C193" i="17"/>
  <c r="D193" i="17"/>
  <c r="E193" i="17"/>
  <c r="F193" i="17"/>
  <c r="M193" i="17"/>
  <c r="N193" i="17"/>
  <c r="O193" i="17"/>
  <c r="P193" i="17"/>
  <c r="Q193" i="17"/>
  <c r="B194" i="17"/>
  <c r="C194" i="17"/>
  <c r="D194" i="17"/>
  <c r="E194" i="17"/>
  <c r="F194" i="17"/>
  <c r="G194" i="17"/>
  <c r="H194" i="17"/>
  <c r="I194" i="17"/>
  <c r="J194" i="17"/>
  <c r="K194" i="17"/>
  <c r="L194" i="17"/>
  <c r="M194" i="17"/>
  <c r="N194" i="17"/>
  <c r="O194" i="17"/>
  <c r="P194" i="17"/>
  <c r="Q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D196" i="17"/>
  <c r="E196" i="17"/>
  <c r="F196" i="17"/>
  <c r="G196" i="17"/>
  <c r="H196" i="17"/>
  <c r="I196" i="17"/>
  <c r="K196" i="17"/>
  <c r="D197" i="17"/>
  <c r="E197" i="17"/>
  <c r="F197" i="17"/>
  <c r="G197" i="17"/>
  <c r="H197" i="17"/>
  <c r="I197" i="17"/>
  <c r="J197" i="17"/>
  <c r="K197" i="17"/>
  <c r="L197" i="17"/>
  <c r="M197" i="17"/>
  <c r="N197" i="17"/>
  <c r="O197" i="17"/>
  <c r="P197" i="17"/>
  <c r="Q197" i="17"/>
  <c r="B198" i="17"/>
  <c r="C198" i="17"/>
  <c r="D198" i="17"/>
  <c r="E198" i="17"/>
  <c r="F198" i="17"/>
  <c r="G198" i="17"/>
  <c r="H198" i="17"/>
  <c r="I198" i="17"/>
  <c r="J198" i="17"/>
  <c r="K198" i="17"/>
  <c r="M198" i="17"/>
  <c r="N198" i="17"/>
  <c r="B201" i="17"/>
  <c r="C201" i="17"/>
  <c r="D201" i="17"/>
  <c r="E201" i="17"/>
  <c r="F201" i="17"/>
  <c r="J201" i="17"/>
  <c r="K201" i="17"/>
  <c r="L201" i="17"/>
  <c r="M201" i="17"/>
  <c r="D202" i="17"/>
  <c r="E202" i="17"/>
  <c r="F202" i="17"/>
  <c r="G251" i="17"/>
  <c r="H202" i="17"/>
  <c r="K251" i="17"/>
  <c r="L251" i="17"/>
  <c r="M251" i="17"/>
  <c r="N251" i="17"/>
  <c r="O251" i="17"/>
  <c r="P251" i="17"/>
  <c r="C203" i="17"/>
  <c r="D203" i="17"/>
  <c r="E203" i="17"/>
  <c r="F203" i="17"/>
  <c r="G252" i="17"/>
  <c r="I252" i="17"/>
  <c r="L203" i="17"/>
  <c r="M203" i="17"/>
  <c r="N203" i="17"/>
  <c r="O203" i="17"/>
  <c r="P203" i="17"/>
  <c r="B204" i="17"/>
  <c r="D204" i="17"/>
  <c r="E204" i="17"/>
  <c r="F204" i="17"/>
  <c r="G204" i="17"/>
  <c r="J204" i="17"/>
  <c r="C205" i="17"/>
  <c r="P206" i="17"/>
  <c r="C207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P210" i="17"/>
  <c r="B211" i="17"/>
  <c r="E211" i="17"/>
  <c r="F211" i="17"/>
  <c r="G211" i="17"/>
  <c r="H211" i="17"/>
  <c r="P212" i="17"/>
  <c r="P213" i="17"/>
  <c r="B215" i="17"/>
  <c r="C215" i="17"/>
  <c r="E215" i="17"/>
  <c r="M215" i="17"/>
  <c r="N215" i="17"/>
  <c r="O215" i="17"/>
  <c r="P215" i="17"/>
  <c r="Q215" i="17"/>
  <c r="B77" i="14"/>
  <c r="B106" i="6" s="1"/>
  <c r="F77" i="14"/>
  <c r="F106" i="6" s="1"/>
  <c r="J77" i="14"/>
  <c r="J106" i="6" s="1"/>
  <c r="N77" i="14"/>
  <c r="N106" i="6" s="1"/>
  <c r="P209" i="17"/>
  <c r="D160" i="17"/>
  <c r="F160" i="17"/>
  <c r="H160" i="17"/>
  <c r="J160" i="17"/>
  <c r="C161" i="17"/>
  <c r="D161" i="17"/>
  <c r="E161" i="17"/>
  <c r="M161" i="17"/>
  <c r="N161" i="17"/>
  <c r="O161" i="17"/>
  <c r="P161" i="17"/>
  <c r="D162" i="17"/>
  <c r="F162" i="17"/>
  <c r="O162" i="17"/>
  <c r="H165" i="17"/>
  <c r="I165" i="17"/>
  <c r="L165" i="17"/>
  <c r="N165" i="17"/>
  <c r="G168" i="17"/>
  <c r="H168" i="17"/>
  <c r="I168" i="17"/>
  <c r="J168" i="17"/>
  <c r="K168" i="17"/>
  <c r="L168" i="17"/>
  <c r="M168" i="17"/>
  <c r="N168" i="17"/>
  <c r="O168" i="17"/>
  <c r="P168" i="17"/>
  <c r="Q168" i="17"/>
  <c r="B169" i="17"/>
  <c r="C169" i="17"/>
  <c r="D169" i="17"/>
  <c r="D170" i="17"/>
  <c r="E170" i="17"/>
  <c r="F170" i="17"/>
  <c r="G170" i="17"/>
  <c r="H170" i="17"/>
  <c r="I170" i="17"/>
  <c r="J170" i="17"/>
  <c r="K170" i="17"/>
  <c r="L170" i="17"/>
  <c r="M170" i="17"/>
  <c r="N170" i="17"/>
  <c r="O170" i="17"/>
  <c r="P170" i="17"/>
  <c r="Q170" i="17"/>
  <c r="P171" i="17"/>
  <c r="L173" i="17"/>
  <c r="M173" i="17"/>
  <c r="O173" i="17"/>
  <c r="P173" i="17"/>
  <c r="Q173" i="17"/>
  <c r="J180" i="17"/>
  <c r="Q180" i="17"/>
  <c r="I184" i="17"/>
  <c r="G186" i="17"/>
  <c r="H186" i="17"/>
  <c r="I186" i="17"/>
  <c r="J186" i="17"/>
  <c r="L186" i="17"/>
  <c r="N186" i="17"/>
  <c r="G187" i="17"/>
  <c r="H187" i="17"/>
  <c r="I187" i="17"/>
  <c r="J187" i="17"/>
  <c r="L187" i="17"/>
  <c r="M187" i="17"/>
  <c r="N187" i="17"/>
  <c r="H188" i="17"/>
  <c r="L189" i="17"/>
  <c r="I191" i="17"/>
  <c r="L191" i="17"/>
  <c r="M191" i="17"/>
  <c r="N191" i="17"/>
  <c r="O191" i="17"/>
  <c r="P191" i="17"/>
  <c r="Q191" i="17"/>
  <c r="H193" i="17"/>
  <c r="I193" i="17"/>
  <c r="J193" i="17"/>
  <c r="K193" i="17"/>
  <c r="L193" i="17"/>
  <c r="J196" i="17"/>
  <c r="L196" i="17"/>
  <c r="M196" i="17"/>
  <c r="L198" i="17"/>
  <c r="O198" i="17"/>
  <c r="P198" i="17"/>
  <c r="Q198" i="17"/>
  <c r="G201" i="17"/>
  <c r="H201" i="17"/>
  <c r="I202" i="17"/>
  <c r="J202" i="17"/>
  <c r="K202" i="17"/>
  <c r="L202" i="17"/>
  <c r="M202" i="17"/>
  <c r="P202" i="17"/>
  <c r="I203" i="17"/>
  <c r="P205" i="17"/>
  <c r="P207" i="17"/>
  <c r="C211" i="17"/>
  <c r="D211" i="17"/>
  <c r="I211" i="17"/>
  <c r="J211" i="17"/>
  <c r="K211" i="17"/>
  <c r="L211" i="17"/>
  <c r="M211" i="17"/>
  <c r="N211" i="17"/>
  <c r="O211" i="17"/>
  <c r="P211" i="17"/>
  <c r="Q211" i="17"/>
  <c r="P214" i="17"/>
  <c r="D215" i="17"/>
  <c r="F215" i="17"/>
  <c r="G215" i="17"/>
  <c r="H215" i="17"/>
  <c r="I215" i="17"/>
  <c r="J215" i="17"/>
  <c r="K215" i="17"/>
  <c r="L215" i="17"/>
  <c r="C221" i="17"/>
  <c r="D221" i="17"/>
  <c r="E221" i="17"/>
  <c r="G221" i="17"/>
  <c r="H221" i="17"/>
  <c r="I221" i="17"/>
  <c r="K221" i="17"/>
  <c r="L221" i="17"/>
  <c r="E222" i="17"/>
  <c r="H223" i="17"/>
  <c r="I223" i="17"/>
  <c r="K223" i="17"/>
  <c r="M223" i="17"/>
  <c r="O223" i="17"/>
  <c r="P223" i="17"/>
  <c r="C224" i="17"/>
  <c r="D224" i="17"/>
  <c r="E224" i="17"/>
  <c r="G224" i="17"/>
  <c r="H224" i="17"/>
  <c r="M224" i="17"/>
  <c r="L230" i="17"/>
  <c r="M230" i="17"/>
  <c r="O230" i="17"/>
  <c r="P230" i="17"/>
  <c r="Q230" i="17"/>
  <c r="C231" i="17"/>
  <c r="D231" i="17"/>
  <c r="E231" i="17"/>
  <c r="G232" i="17"/>
  <c r="I232" i="17"/>
  <c r="K232" i="17"/>
  <c r="L232" i="17"/>
  <c r="M232" i="17"/>
  <c r="O232" i="17"/>
  <c r="P232" i="17"/>
  <c r="P233" i="17"/>
  <c r="L235" i="17"/>
  <c r="M235" i="17"/>
  <c r="O235" i="17"/>
  <c r="P235" i="17"/>
  <c r="Q235" i="17"/>
  <c r="D239" i="17"/>
  <c r="C240" i="17"/>
  <c r="D240" i="17"/>
  <c r="I240" i="17"/>
  <c r="K240" i="17"/>
  <c r="L240" i="17"/>
  <c r="M240" i="17"/>
  <c r="O240" i="17"/>
  <c r="P240" i="17"/>
  <c r="E241" i="17"/>
  <c r="E242" i="17"/>
  <c r="G242" i="17"/>
  <c r="H242" i="17"/>
  <c r="I242" i="17"/>
  <c r="K242" i="17"/>
  <c r="L242" i="17"/>
  <c r="M242" i="17"/>
  <c r="O242" i="17"/>
  <c r="P242" i="17"/>
  <c r="Q242" i="17"/>
  <c r="C243" i="17"/>
  <c r="L243" i="17"/>
  <c r="B250" i="17"/>
  <c r="C250" i="17"/>
  <c r="D250" i="17"/>
  <c r="E250" i="17"/>
  <c r="F250" i="17"/>
  <c r="G250" i="17"/>
  <c r="H250" i="17"/>
  <c r="J250" i="17"/>
  <c r="M250" i="17"/>
  <c r="D251" i="17"/>
  <c r="H251" i="17"/>
  <c r="I251" i="17"/>
  <c r="J251" i="17"/>
  <c r="C252" i="17"/>
  <c r="L252" i="17"/>
  <c r="M252" i="17"/>
  <c r="N252" i="17"/>
  <c r="O252" i="17"/>
  <c r="P252" i="17"/>
  <c r="B253" i="17"/>
  <c r="D253" i="17"/>
  <c r="E253" i="17"/>
  <c r="F253" i="17"/>
  <c r="G253" i="17"/>
  <c r="H162" i="16"/>
  <c r="B160" i="16"/>
  <c r="D160" i="16"/>
  <c r="E160" i="16"/>
  <c r="H160" i="16"/>
  <c r="J160" i="16"/>
  <c r="E161" i="16"/>
  <c r="H161" i="16"/>
  <c r="J161" i="16"/>
  <c r="L161" i="16"/>
  <c r="O161" i="16"/>
  <c r="P161" i="16"/>
  <c r="C163" i="16"/>
  <c r="E163" i="16"/>
  <c r="B164" i="16"/>
  <c r="C164" i="16"/>
  <c r="D165" i="16"/>
  <c r="E165" i="16"/>
  <c r="F165" i="16"/>
  <c r="G165" i="16"/>
  <c r="I165" i="16"/>
  <c r="K165" i="16"/>
  <c r="M165" i="16"/>
  <c r="N165" i="16"/>
  <c r="O165" i="16"/>
  <c r="P165" i="16"/>
  <c r="Q165" i="16"/>
  <c r="B92" i="14"/>
  <c r="E171" i="16"/>
  <c r="F171" i="16"/>
  <c r="G171" i="16"/>
  <c r="H171" i="16"/>
  <c r="I171" i="16"/>
  <c r="J171" i="16"/>
  <c r="K174" i="16"/>
  <c r="M172" i="16"/>
  <c r="P168" i="16"/>
  <c r="C169" i="16"/>
  <c r="D169" i="16"/>
  <c r="E169" i="16"/>
  <c r="F169" i="16"/>
  <c r="G169" i="16"/>
  <c r="H169" i="16"/>
  <c r="I169" i="16"/>
  <c r="J169" i="16"/>
  <c r="D170" i="16"/>
  <c r="O170" i="16"/>
  <c r="E172" i="16"/>
  <c r="F172" i="16"/>
  <c r="G172" i="16"/>
  <c r="H172" i="16"/>
  <c r="I172" i="16"/>
  <c r="J172" i="16"/>
  <c r="E174" i="16"/>
  <c r="F174" i="16"/>
  <c r="H174" i="16"/>
  <c r="D175" i="16"/>
  <c r="E175" i="16"/>
  <c r="F175" i="16"/>
  <c r="H175" i="16"/>
  <c r="K175" i="16"/>
  <c r="L175" i="16"/>
  <c r="M175" i="16"/>
  <c r="N175" i="16"/>
  <c r="O175" i="16"/>
  <c r="P175" i="16"/>
  <c r="Q175" i="16"/>
  <c r="D176" i="16"/>
  <c r="E176" i="16"/>
  <c r="F176" i="16"/>
  <c r="G176" i="16"/>
  <c r="H176" i="16"/>
  <c r="I176" i="16"/>
  <c r="J176" i="16"/>
  <c r="M176" i="16"/>
  <c r="E177" i="16"/>
  <c r="H177" i="16"/>
  <c r="K177" i="16"/>
  <c r="E178" i="16"/>
  <c r="E179" i="16"/>
  <c r="F179" i="16"/>
  <c r="G179" i="16"/>
  <c r="H179" i="16"/>
  <c r="I179" i="16"/>
  <c r="J179" i="16"/>
  <c r="M179" i="16"/>
  <c r="D180" i="16"/>
  <c r="E180" i="16"/>
  <c r="C196" i="16"/>
  <c r="L187" i="16"/>
  <c r="M91" i="14"/>
  <c r="K184" i="16"/>
  <c r="N184" i="16"/>
  <c r="O184" i="16"/>
  <c r="P184" i="16"/>
  <c r="E185" i="16"/>
  <c r="Q185" i="16"/>
  <c r="D186" i="16"/>
  <c r="E186" i="16"/>
  <c r="F186" i="16"/>
  <c r="G186" i="16"/>
  <c r="H186" i="16"/>
  <c r="I186" i="16"/>
  <c r="J186" i="16"/>
  <c r="K186" i="16"/>
  <c r="N187" i="16"/>
  <c r="O187" i="16"/>
  <c r="P187" i="16"/>
  <c r="Q187" i="16"/>
  <c r="E188" i="16"/>
  <c r="N188" i="16"/>
  <c r="O188" i="16"/>
  <c r="Q188" i="16"/>
  <c r="K189" i="16"/>
  <c r="Q189" i="16"/>
  <c r="E190" i="16"/>
  <c r="P190" i="16"/>
  <c r="Q190" i="16"/>
  <c r="J191" i="16"/>
  <c r="K191" i="16"/>
  <c r="N191" i="16"/>
  <c r="O191" i="16"/>
  <c r="P191" i="16"/>
  <c r="Q191" i="16"/>
  <c r="B192" i="16"/>
  <c r="E192" i="16"/>
  <c r="Q192" i="16"/>
  <c r="C193" i="16"/>
  <c r="E193" i="16"/>
  <c r="G193" i="16"/>
  <c r="I193" i="16"/>
  <c r="O193" i="16"/>
  <c r="P193" i="16"/>
  <c r="Q193" i="16"/>
  <c r="D194" i="16"/>
  <c r="E194" i="16"/>
  <c r="K194" i="16"/>
  <c r="N194" i="16"/>
  <c r="Q194" i="16"/>
  <c r="C195" i="16"/>
  <c r="D195" i="16"/>
  <c r="E195" i="16"/>
  <c r="F195" i="16"/>
  <c r="G195" i="16"/>
  <c r="H195" i="16"/>
  <c r="I195" i="16"/>
  <c r="J195" i="16"/>
  <c r="M195" i="16"/>
  <c r="Q195" i="16"/>
  <c r="H196" i="16"/>
  <c r="K196" i="16"/>
  <c r="N196" i="16"/>
  <c r="O196" i="16"/>
  <c r="P196" i="16"/>
  <c r="Q196" i="16"/>
  <c r="E197" i="16"/>
  <c r="K197" i="16"/>
  <c r="N197" i="16"/>
  <c r="O197" i="16"/>
  <c r="P197" i="16"/>
  <c r="Q197" i="16"/>
  <c r="K198" i="16"/>
  <c r="P198" i="16"/>
  <c r="Q198" i="16"/>
  <c r="E202" i="16"/>
  <c r="O201" i="16"/>
  <c r="Q94" i="14"/>
  <c r="C201" i="16"/>
  <c r="F201" i="16"/>
  <c r="G201" i="16"/>
  <c r="H201" i="16"/>
  <c r="I201" i="16"/>
  <c r="L201" i="16"/>
  <c r="G202" i="16"/>
  <c r="H202" i="16"/>
  <c r="I202" i="16"/>
  <c r="J202" i="16"/>
  <c r="K202" i="16"/>
  <c r="L202" i="16"/>
  <c r="M202" i="16"/>
  <c r="N202" i="16"/>
  <c r="O202" i="16"/>
  <c r="B203" i="16"/>
  <c r="C203" i="16"/>
  <c r="D203" i="16"/>
  <c r="E203" i="16"/>
  <c r="M203" i="16"/>
  <c r="P203" i="16"/>
  <c r="C204" i="16"/>
  <c r="F204" i="16"/>
  <c r="G204" i="16"/>
  <c r="H204" i="16"/>
  <c r="I204" i="16"/>
  <c r="J204" i="16"/>
  <c r="K204" i="16"/>
  <c r="M204" i="16"/>
  <c r="C206" i="16"/>
  <c r="F206" i="16"/>
  <c r="G206" i="16"/>
  <c r="H206" i="16"/>
  <c r="I206" i="16"/>
  <c r="G207" i="16"/>
  <c r="H207" i="16"/>
  <c r="I207" i="16"/>
  <c r="J207" i="16"/>
  <c r="K207" i="16"/>
  <c r="L207" i="16"/>
  <c r="M207" i="16"/>
  <c r="N207" i="16"/>
  <c r="O207" i="16"/>
  <c r="P207" i="16"/>
  <c r="C208" i="16"/>
  <c r="G208" i="16"/>
  <c r="H208" i="16"/>
  <c r="I208" i="16"/>
  <c r="L208" i="16"/>
  <c r="P208" i="16"/>
  <c r="Q208" i="16"/>
  <c r="D209" i="16"/>
  <c r="E209" i="16"/>
  <c r="F209" i="16"/>
  <c r="G209" i="16"/>
  <c r="H209" i="16"/>
  <c r="I209" i="16"/>
  <c r="J209" i="16"/>
  <c r="K209" i="16"/>
  <c r="M209" i="16"/>
  <c r="N209" i="16"/>
  <c r="O209" i="16"/>
  <c r="C210" i="16"/>
  <c r="F210" i="16"/>
  <c r="G210" i="16"/>
  <c r="H210" i="16"/>
  <c r="I210" i="16"/>
  <c r="J210" i="16"/>
  <c r="M210" i="16"/>
  <c r="B211" i="16"/>
  <c r="C211" i="16"/>
  <c r="D211" i="16"/>
  <c r="E211" i="16"/>
  <c r="I211" i="16"/>
  <c r="J211" i="16"/>
  <c r="I212" i="16"/>
  <c r="K212" i="16"/>
  <c r="M212" i="16"/>
  <c r="F213" i="16"/>
  <c r="G213" i="16"/>
  <c r="H213" i="16"/>
  <c r="J213" i="16"/>
  <c r="K213" i="16"/>
  <c r="M213" i="16"/>
  <c r="N213" i="16"/>
  <c r="O213" i="16"/>
  <c r="P213" i="16"/>
  <c r="B214" i="16"/>
  <c r="D214" i="16"/>
  <c r="E214" i="16"/>
  <c r="J214" i="16"/>
  <c r="K214" i="16"/>
  <c r="L214" i="16"/>
  <c r="M214" i="16"/>
  <c r="N214" i="16"/>
  <c r="O214" i="16"/>
  <c r="Q214" i="16"/>
  <c r="C215" i="16"/>
  <c r="F215" i="16"/>
  <c r="G215" i="16"/>
  <c r="H215" i="16"/>
  <c r="I215" i="16"/>
  <c r="K215" i="16"/>
  <c r="L215" i="16"/>
  <c r="M215" i="16"/>
  <c r="B159" i="16"/>
  <c r="C159" i="16"/>
  <c r="D159" i="16"/>
  <c r="F159" i="16"/>
  <c r="C160" i="16"/>
  <c r="F160" i="16"/>
  <c r="G160" i="16"/>
  <c r="B161" i="16"/>
  <c r="C161" i="16"/>
  <c r="D161" i="16"/>
  <c r="F161" i="16"/>
  <c r="G161" i="16"/>
  <c r="B162" i="16"/>
  <c r="C162" i="16"/>
  <c r="D162" i="16"/>
  <c r="L162" i="16"/>
  <c r="O162" i="16"/>
  <c r="P162" i="16"/>
  <c r="B163" i="16"/>
  <c r="D163" i="16"/>
  <c r="F163" i="16"/>
  <c r="J163" i="16"/>
  <c r="D164" i="16"/>
  <c r="F164" i="16"/>
  <c r="G164" i="16"/>
  <c r="J164" i="16"/>
  <c r="B165" i="16"/>
  <c r="C165" i="16"/>
  <c r="H165" i="16"/>
  <c r="J165" i="16"/>
  <c r="L165" i="16"/>
  <c r="E168" i="16"/>
  <c r="F168" i="16"/>
  <c r="G168" i="16"/>
  <c r="H168" i="16"/>
  <c r="I168" i="16"/>
  <c r="J168" i="16"/>
  <c r="K168" i="16"/>
  <c r="L168" i="16"/>
  <c r="M168" i="16"/>
  <c r="N168" i="16"/>
  <c r="B169" i="16"/>
  <c r="M169" i="16"/>
  <c r="E170" i="16"/>
  <c r="F170" i="16"/>
  <c r="G170" i="16"/>
  <c r="H170" i="16"/>
  <c r="I170" i="16"/>
  <c r="J170" i="16"/>
  <c r="K170" i="16"/>
  <c r="L170" i="16"/>
  <c r="M170" i="16"/>
  <c r="N170" i="16"/>
  <c r="P170" i="16"/>
  <c r="Q170" i="16"/>
  <c r="N171" i="16"/>
  <c r="O171" i="16"/>
  <c r="P171" i="16"/>
  <c r="D173" i="16"/>
  <c r="F173" i="16"/>
  <c r="M173" i="16"/>
  <c r="G174" i="16"/>
  <c r="I174" i="16"/>
  <c r="J174" i="16"/>
  <c r="L174" i="16"/>
  <c r="M174" i="16"/>
  <c r="N174" i="16"/>
  <c r="P174" i="16"/>
  <c r="G175" i="16"/>
  <c r="I175" i="16"/>
  <c r="J175" i="16"/>
  <c r="F177" i="16"/>
  <c r="G177" i="16"/>
  <c r="I177" i="16"/>
  <c r="J177" i="16"/>
  <c r="L177" i="16"/>
  <c r="M177" i="16"/>
  <c r="N177" i="16"/>
  <c r="O177" i="16"/>
  <c r="P177" i="16"/>
  <c r="Q177" i="16"/>
  <c r="H178" i="16"/>
  <c r="I178" i="16"/>
  <c r="M178" i="16"/>
  <c r="O178" i="16"/>
  <c r="P178" i="16"/>
  <c r="F180" i="16"/>
  <c r="G180" i="16"/>
  <c r="H180" i="16"/>
  <c r="I180" i="16"/>
  <c r="J180" i="16"/>
  <c r="L180" i="16"/>
  <c r="M180" i="16"/>
  <c r="K185" i="16"/>
  <c r="L185" i="16"/>
  <c r="N185" i="16"/>
  <c r="O185" i="16"/>
  <c r="P185" i="16"/>
  <c r="B186" i="16"/>
  <c r="C186" i="16"/>
  <c r="N186" i="16"/>
  <c r="O186" i="16"/>
  <c r="P186" i="16"/>
  <c r="K188" i="16"/>
  <c r="P188" i="16"/>
  <c r="B189" i="16"/>
  <c r="C189" i="16"/>
  <c r="L189" i="16"/>
  <c r="N189" i="16"/>
  <c r="F190" i="16"/>
  <c r="G190" i="16"/>
  <c r="K190" i="16"/>
  <c r="N190" i="16"/>
  <c r="O190" i="16"/>
  <c r="K192" i="16"/>
  <c r="N192" i="16"/>
  <c r="O192" i="16"/>
  <c r="P192" i="16"/>
  <c r="B193" i="16"/>
  <c r="D193" i="16"/>
  <c r="F193" i="16"/>
  <c r="H193" i="16"/>
  <c r="J193" i="16"/>
  <c r="K193" i="16"/>
  <c r="L193" i="16"/>
  <c r="N193" i="16"/>
  <c r="F194" i="16"/>
  <c r="G194" i="16"/>
  <c r="O194" i="16"/>
  <c r="P194" i="16"/>
  <c r="K195" i="16"/>
  <c r="N195" i="16"/>
  <c r="O195" i="16"/>
  <c r="P195" i="16"/>
  <c r="B196" i="16"/>
  <c r="F197" i="16"/>
  <c r="J197" i="16"/>
  <c r="G198" i="16"/>
  <c r="N198" i="16"/>
  <c r="O198" i="16"/>
  <c r="J201" i="16"/>
  <c r="K201" i="16"/>
  <c r="M201" i="16"/>
  <c r="N201" i="16"/>
  <c r="B202" i="16"/>
  <c r="C202" i="16"/>
  <c r="D202" i="16"/>
  <c r="F202" i="16"/>
  <c r="F203" i="16"/>
  <c r="G203" i="16"/>
  <c r="H203" i="16"/>
  <c r="I203" i="16"/>
  <c r="J203" i="16"/>
  <c r="K203" i="16"/>
  <c r="L203" i="16"/>
  <c r="N203" i="16"/>
  <c r="O203" i="16"/>
  <c r="C205" i="16"/>
  <c r="F205" i="16"/>
  <c r="G205" i="16"/>
  <c r="H205" i="16"/>
  <c r="I205" i="16"/>
  <c r="J205" i="16"/>
  <c r="M205" i="16"/>
  <c r="D206" i="16"/>
  <c r="J206" i="16"/>
  <c r="K206" i="16"/>
  <c r="L206" i="16"/>
  <c r="M206" i="16"/>
  <c r="N206" i="16"/>
  <c r="O206" i="16"/>
  <c r="C207" i="16"/>
  <c r="F207" i="16"/>
  <c r="F208" i="16"/>
  <c r="J208" i="16"/>
  <c r="K208" i="16"/>
  <c r="M208" i="16"/>
  <c r="N208" i="16"/>
  <c r="O208" i="16"/>
  <c r="B209" i="16"/>
  <c r="C209" i="16"/>
  <c r="L209" i="16"/>
  <c r="B210" i="16"/>
  <c r="K210" i="16"/>
  <c r="N210" i="16"/>
  <c r="F211" i="16"/>
  <c r="G211" i="16"/>
  <c r="H211" i="16"/>
  <c r="Q211" i="16"/>
  <c r="B212" i="16"/>
  <c r="C212" i="16"/>
  <c r="D212" i="16"/>
  <c r="E212" i="16"/>
  <c r="F212" i="16"/>
  <c r="G212" i="16"/>
  <c r="J212" i="16"/>
  <c r="C213" i="16"/>
  <c r="I213" i="16"/>
  <c r="C214" i="16"/>
  <c r="F214" i="16"/>
  <c r="G214" i="16"/>
  <c r="H214" i="16"/>
  <c r="I214" i="16"/>
  <c r="P214" i="16"/>
  <c r="J215" i="16"/>
  <c r="N215" i="16"/>
  <c r="O215" i="16"/>
  <c r="L241" i="16"/>
  <c r="L249" i="16"/>
  <c r="D250" i="16"/>
  <c r="D251" i="16"/>
  <c r="L251" i="16"/>
  <c r="L252" i="16"/>
  <c r="B220" i="16"/>
  <c r="I164" i="15"/>
  <c r="O164" i="15"/>
  <c r="D221" i="16"/>
  <c r="F221" i="16"/>
  <c r="H221" i="16"/>
  <c r="J221" i="16"/>
  <c r="N221" i="16"/>
  <c r="D222" i="16"/>
  <c r="E160" i="15"/>
  <c r="I160" i="15"/>
  <c r="L222" i="16"/>
  <c r="M160" i="15"/>
  <c r="P222" i="16"/>
  <c r="B223" i="16"/>
  <c r="D223" i="16"/>
  <c r="F223" i="16"/>
  <c r="J223" i="16"/>
  <c r="M161" i="15"/>
  <c r="Q161" i="15"/>
  <c r="D224" i="16"/>
  <c r="E162" i="15"/>
  <c r="F162" i="15"/>
  <c r="H224" i="16"/>
  <c r="L224" i="16"/>
  <c r="N224" i="16"/>
  <c r="B225" i="16"/>
  <c r="F225" i="16"/>
  <c r="G225" i="17"/>
  <c r="H225" i="16"/>
  <c r="I163" i="15"/>
  <c r="J225" i="16"/>
  <c r="K225" i="17"/>
  <c r="L163" i="15"/>
  <c r="M163" i="15"/>
  <c r="O225" i="17"/>
  <c r="C226" i="17"/>
  <c r="D226" i="16"/>
  <c r="E164" i="15"/>
  <c r="F226" i="16"/>
  <c r="G226" i="17"/>
  <c r="J226" i="16"/>
  <c r="N226" i="16"/>
  <c r="Q164" i="15"/>
  <c r="B227" i="16"/>
  <c r="D227" i="16"/>
  <c r="F227" i="16"/>
  <c r="J227" i="16"/>
  <c r="O227" i="17"/>
  <c r="F229" i="16"/>
  <c r="I168" i="15"/>
  <c r="K168" i="15"/>
  <c r="M173" i="15"/>
  <c r="N229" i="16"/>
  <c r="B230" i="16"/>
  <c r="C168" i="15"/>
  <c r="H230" i="16"/>
  <c r="J230" i="16"/>
  <c r="L230" i="16"/>
  <c r="D231" i="16"/>
  <c r="E169" i="15"/>
  <c r="F231" i="16"/>
  <c r="G169" i="15"/>
  <c r="H231" i="16"/>
  <c r="I169" i="15"/>
  <c r="J231" i="16"/>
  <c r="K169" i="15"/>
  <c r="L169" i="15"/>
  <c r="M169" i="15"/>
  <c r="B232" i="16"/>
  <c r="D232" i="16"/>
  <c r="F232" i="16"/>
  <c r="I170" i="15"/>
  <c r="K170" i="15"/>
  <c r="L170" i="15"/>
  <c r="Q170" i="15"/>
  <c r="B233" i="16"/>
  <c r="C171" i="15"/>
  <c r="D233" i="16"/>
  <c r="F233" i="16"/>
  <c r="J233" i="16"/>
  <c r="N233" i="16"/>
  <c r="B234" i="16"/>
  <c r="C234" i="17"/>
  <c r="D234" i="16"/>
  <c r="E172" i="15"/>
  <c r="F172" i="15"/>
  <c r="G234" i="17"/>
  <c r="H172" i="15"/>
  <c r="I172" i="15"/>
  <c r="J234" i="16"/>
  <c r="L172" i="15"/>
  <c r="C173" i="15"/>
  <c r="N235" i="16"/>
  <c r="B174" i="15"/>
  <c r="E174" i="15"/>
  <c r="F174" i="15"/>
  <c r="J236" i="16"/>
  <c r="K174" i="15"/>
  <c r="N174" i="15"/>
  <c r="D175" i="15"/>
  <c r="E175" i="15"/>
  <c r="F175" i="15"/>
  <c r="I175" i="15"/>
  <c r="J175" i="15"/>
  <c r="K175" i="15"/>
  <c r="L175" i="15"/>
  <c r="M175" i="15"/>
  <c r="N175" i="15"/>
  <c r="O175" i="15"/>
  <c r="Q175" i="15"/>
  <c r="B176" i="15"/>
  <c r="E176" i="15"/>
  <c r="F176" i="15"/>
  <c r="G176" i="15"/>
  <c r="I176" i="15"/>
  <c r="K176" i="15"/>
  <c r="B177" i="15"/>
  <c r="F177" i="15"/>
  <c r="I177" i="15"/>
  <c r="K177" i="15"/>
  <c r="L177" i="15"/>
  <c r="N177" i="15"/>
  <c r="O177" i="15"/>
  <c r="D178" i="15"/>
  <c r="F178" i="15"/>
  <c r="Q178" i="15"/>
  <c r="B179" i="15"/>
  <c r="D179" i="15"/>
  <c r="F179" i="15"/>
  <c r="G179" i="15"/>
  <c r="H179" i="15"/>
  <c r="I179" i="15"/>
  <c r="J179" i="15"/>
  <c r="K179" i="15"/>
  <c r="L179" i="15"/>
  <c r="M179" i="15"/>
  <c r="N179" i="15"/>
  <c r="B180" i="15"/>
  <c r="D180" i="15"/>
  <c r="H180" i="15"/>
  <c r="C198" i="15"/>
  <c r="D198" i="15"/>
  <c r="E198" i="15"/>
  <c r="F189" i="15"/>
  <c r="L197" i="15"/>
  <c r="M197" i="15"/>
  <c r="B240" i="16"/>
  <c r="D240" i="16"/>
  <c r="F240" i="16"/>
  <c r="J240" i="16"/>
  <c r="M184" i="15"/>
  <c r="O184" i="15"/>
  <c r="P184" i="15"/>
  <c r="C185" i="15"/>
  <c r="J241" i="16"/>
  <c r="N241" i="16"/>
  <c r="Q185" i="15"/>
  <c r="B242" i="16"/>
  <c r="E186" i="15"/>
  <c r="F242" i="16"/>
  <c r="O186" i="15"/>
  <c r="Q186" i="15"/>
  <c r="J243" i="16"/>
  <c r="M187" i="15"/>
  <c r="O187" i="15"/>
  <c r="P243" i="16"/>
  <c r="Q187" i="15"/>
  <c r="B188" i="15"/>
  <c r="D244" i="17"/>
  <c r="J244" i="16"/>
  <c r="Q188" i="15"/>
  <c r="M189" i="15"/>
  <c r="O189" i="15"/>
  <c r="P189" i="15"/>
  <c r="Q189" i="15"/>
  <c r="B190" i="15"/>
  <c r="C190" i="15"/>
  <c r="D190" i="15"/>
  <c r="F190" i="15"/>
  <c r="J191" i="15"/>
  <c r="Q191" i="15"/>
  <c r="B192" i="15"/>
  <c r="E192" i="15"/>
  <c r="F192" i="15"/>
  <c r="Q192" i="15"/>
  <c r="B193" i="15"/>
  <c r="C193" i="15"/>
  <c r="D193" i="15"/>
  <c r="E193" i="15"/>
  <c r="G193" i="15"/>
  <c r="H193" i="15"/>
  <c r="K193" i="15"/>
  <c r="L193" i="15"/>
  <c r="M193" i="15"/>
  <c r="N193" i="15"/>
  <c r="O193" i="15"/>
  <c r="Q193" i="15"/>
  <c r="B194" i="15"/>
  <c r="C194" i="15"/>
  <c r="D194" i="15"/>
  <c r="F194" i="15"/>
  <c r="O194" i="15"/>
  <c r="C195" i="15"/>
  <c r="D195" i="15"/>
  <c r="E195" i="15"/>
  <c r="F195" i="15"/>
  <c r="G195" i="15"/>
  <c r="I195" i="15"/>
  <c r="K195" i="15"/>
  <c r="N195" i="15"/>
  <c r="P195" i="15"/>
  <c r="O196" i="15"/>
  <c r="B197" i="15"/>
  <c r="C197" i="15"/>
  <c r="D197" i="15"/>
  <c r="E197" i="15"/>
  <c r="F197" i="15"/>
  <c r="Q197" i="15"/>
  <c r="M198" i="15"/>
  <c r="O198" i="15"/>
  <c r="J249" i="16"/>
  <c r="N249" i="16"/>
  <c r="P249" i="17"/>
  <c r="B201" i="15"/>
  <c r="I201" i="15"/>
  <c r="J250" i="16"/>
  <c r="L250" i="16"/>
  <c r="B251" i="16"/>
  <c r="I202" i="15"/>
  <c r="K202" i="15"/>
  <c r="L202" i="15"/>
  <c r="N202" i="15"/>
  <c r="O202" i="15"/>
  <c r="P202" i="15"/>
  <c r="B203" i="15"/>
  <c r="C203" i="15"/>
  <c r="D252" i="16"/>
  <c r="E203" i="15"/>
  <c r="J252" i="16"/>
  <c r="N252" i="16"/>
  <c r="O203" i="15"/>
  <c r="P203" i="15"/>
  <c r="B253" i="16"/>
  <c r="E204" i="15"/>
  <c r="I204" i="15"/>
  <c r="J204" i="15"/>
  <c r="K204" i="15"/>
  <c r="L204" i="15"/>
  <c r="N204" i="15"/>
  <c r="P204" i="15"/>
  <c r="D254" i="16"/>
  <c r="M205" i="15"/>
  <c r="O205" i="15"/>
  <c r="P254" i="17"/>
  <c r="B255" i="17"/>
  <c r="E206" i="15"/>
  <c r="G206" i="15"/>
  <c r="H206" i="15"/>
  <c r="I206" i="15"/>
  <c r="J206" i="15"/>
  <c r="K206" i="15"/>
  <c r="L206" i="15"/>
  <c r="M206" i="15"/>
  <c r="N206" i="15"/>
  <c r="K207" i="15"/>
  <c r="N207" i="15"/>
  <c r="O207" i="15"/>
  <c r="P207" i="15"/>
  <c r="Q207" i="15"/>
  <c r="G208" i="15"/>
  <c r="I208" i="15"/>
  <c r="B256" i="17"/>
  <c r="C209" i="15"/>
  <c r="E209" i="15"/>
  <c r="F209" i="15"/>
  <c r="H209" i="15"/>
  <c r="I209" i="15"/>
  <c r="K209" i="15"/>
  <c r="L256" i="17"/>
  <c r="N209" i="15"/>
  <c r="O209" i="15"/>
  <c r="Q209" i="15"/>
  <c r="E210" i="15"/>
  <c r="I210" i="15"/>
  <c r="J210" i="15"/>
  <c r="K210" i="15"/>
  <c r="L210" i="15"/>
  <c r="M210" i="15"/>
  <c r="N210" i="15"/>
  <c r="C211" i="15"/>
  <c r="D211" i="15"/>
  <c r="E211" i="15"/>
  <c r="F211" i="15"/>
  <c r="G211" i="15"/>
  <c r="H211" i="15"/>
  <c r="I211" i="15"/>
  <c r="O211" i="15"/>
  <c r="P211" i="15"/>
  <c r="B257" i="17"/>
  <c r="E212" i="15"/>
  <c r="G212" i="15"/>
  <c r="H212" i="15"/>
  <c r="I212" i="15"/>
  <c r="M212" i="15"/>
  <c r="N212" i="15"/>
  <c r="O212" i="15"/>
  <c r="K213" i="15"/>
  <c r="L213" i="15"/>
  <c r="M213" i="15"/>
  <c r="N213" i="15"/>
  <c r="O213" i="15"/>
  <c r="P213" i="15"/>
  <c r="Q213" i="15"/>
  <c r="B214" i="15"/>
  <c r="C214" i="15"/>
  <c r="D214" i="15"/>
  <c r="E214" i="15"/>
  <c r="F214" i="15"/>
  <c r="N214" i="15"/>
  <c r="Q214" i="15"/>
  <c r="G215" i="15"/>
  <c r="J215" i="15"/>
  <c r="K215" i="15"/>
  <c r="L215" i="15"/>
  <c r="M215" i="15"/>
  <c r="N215" i="15"/>
  <c r="O215" i="15"/>
  <c r="P215" i="15"/>
  <c r="Q215" i="15"/>
  <c r="G159" i="15"/>
  <c r="H159" i="15"/>
  <c r="I159" i="15"/>
  <c r="J159" i="15"/>
  <c r="K159" i="15"/>
  <c r="G160" i="15"/>
  <c r="J160" i="15"/>
  <c r="K160" i="15"/>
  <c r="L160" i="15"/>
  <c r="B161" i="15"/>
  <c r="C161" i="15"/>
  <c r="D161" i="15"/>
  <c r="E161" i="15"/>
  <c r="F161" i="15"/>
  <c r="G161" i="15"/>
  <c r="H161" i="15"/>
  <c r="I161" i="15"/>
  <c r="K161" i="15"/>
  <c r="G162" i="15"/>
  <c r="H162" i="15"/>
  <c r="I162" i="15"/>
  <c r="P162" i="15"/>
  <c r="Q162" i="15"/>
  <c r="B163" i="15"/>
  <c r="C163" i="15"/>
  <c r="D163" i="15"/>
  <c r="E163" i="15"/>
  <c r="F163" i="15"/>
  <c r="G163" i="15"/>
  <c r="H163" i="15"/>
  <c r="B165" i="15"/>
  <c r="C165" i="15"/>
  <c r="D165" i="15"/>
  <c r="E165" i="15"/>
  <c r="F165" i="15"/>
  <c r="G165" i="15"/>
  <c r="H165" i="15"/>
  <c r="I165" i="15"/>
  <c r="J165" i="15"/>
  <c r="K165" i="15"/>
  <c r="L165" i="15"/>
  <c r="M165" i="15"/>
  <c r="N165" i="15"/>
  <c r="O165" i="15"/>
  <c r="P165" i="15"/>
  <c r="Q165" i="15"/>
  <c r="G168" i="15"/>
  <c r="H168" i="15"/>
  <c r="P168" i="15"/>
  <c r="C169" i="15"/>
  <c r="D169" i="15"/>
  <c r="B170" i="15"/>
  <c r="C170" i="15"/>
  <c r="D170" i="15"/>
  <c r="E170" i="15"/>
  <c r="G170" i="15"/>
  <c r="H170" i="15"/>
  <c r="O170" i="15"/>
  <c r="D171" i="15"/>
  <c r="E171" i="15"/>
  <c r="F171" i="15"/>
  <c r="G171" i="15"/>
  <c r="H171" i="15"/>
  <c r="I171" i="15"/>
  <c r="N171" i="15"/>
  <c r="P171" i="15"/>
  <c r="E173" i="15"/>
  <c r="L173" i="15"/>
  <c r="N173" i="15"/>
  <c r="O173" i="15"/>
  <c r="Q173" i="15"/>
  <c r="G174" i="15"/>
  <c r="H174" i="15"/>
  <c r="I174" i="15"/>
  <c r="O174" i="15"/>
  <c r="P174" i="15"/>
  <c r="Q174" i="15"/>
  <c r="B175" i="15"/>
  <c r="G175" i="15"/>
  <c r="H175" i="15"/>
  <c r="P175" i="15"/>
  <c r="D176" i="15"/>
  <c r="H176" i="15"/>
  <c r="L176" i="15"/>
  <c r="N176" i="15"/>
  <c r="C177" i="15"/>
  <c r="D177" i="15"/>
  <c r="E177" i="15"/>
  <c r="G177" i="15"/>
  <c r="H177" i="15"/>
  <c r="M177" i="15"/>
  <c r="P177" i="15"/>
  <c r="Q177" i="15"/>
  <c r="B178" i="15"/>
  <c r="E178" i="15"/>
  <c r="G178" i="15"/>
  <c r="H178" i="15"/>
  <c r="I178" i="15"/>
  <c r="C179" i="15"/>
  <c r="E179" i="15"/>
  <c r="E180" i="15"/>
  <c r="F180" i="15"/>
  <c r="K180" i="15"/>
  <c r="L180" i="15"/>
  <c r="N180" i="15"/>
  <c r="O180" i="15"/>
  <c r="P180" i="15"/>
  <c r="Q180" i="15"/>
  <c r="B184" i="15"/>
  <c r="C184" i="15"/>
  <c r="D184" i="15"/>
  <c r="E184" i="15"/>
  <c r="F184" i="15"/>
  <c r="Q184" i="15"/>
  <c r="O185" i="15"/>
  <c r="P185" i="15"/>
  <c r="C186" i="15"/>
  <c r="D186" i="15"/>
  <c r="G186" i="15"/>
  <c r="I186" i="15"/>
  <c r="K186" i="15"/>
  <c r="P187" i="15"/>
  <c r="C188" i="15"/>
  <c r="D188" i="15"/>
  <c r="E188" i="15"/>
  <c r="F188" i="15"/>
  <c r="G188" i="15"/>
  <c r="H188" i="15"/>
  <c r="O188" i="15"/>
  <c r="B189" i="15"/>
  <c r="C189" i="15"/>
  <c r="D189" i="15"/>
  <c r="O190" i="15"/>
  <c r="P190" i="15"/>
  <c r="Q190" i="15"/>
  <c r="H191" i="15"/>
  <c r="I191" i="15"/>
  <c r="K191" i="15"/>
  <c r="M191" i="15"/>
  <c r="O191" i="15"/>
  <c r="P191" i="15"/>
  <c r="O192" i="15"/>
  <c r="F193" i="15"/>
  <c r="I193" i="15"/>
  <c r="J193" i="15"/>
  <c r="P193" i="15"/>
  <c r="E194" i="15"/>
  <c r="Q194" i="15"/>
  <c r="B195" i="15"/>
  <c r="O195" i="15"/>
  <c r="Q195" i="15"/>
  <c r="B196" i="15"/>
  <c r="C196" i="15"/>
  <c r="F196" i="15"/>
  <c r="G196" i="15"/>
  <c r="I196" i="15"/>
  <c r="P196" i="15"/>
  <c r="Q196" i="15"/>
  <c r="O197" i="15"/>
  <c r="P197" i="15"/>
  <c r="B198" i="15"/>
  <c r="K198" i="15"/>
  <c r="P198" i="15"/>
  <c r="Q198" i="15"/>
  <c r="D201" i="15"/>
  <c r="F201" i="15"/>
  <c r="G201" i="15"/>
  <c r="H201" i="15"/>
  <c r="K201" i="15"/>
  <c r="L201" i="15"/>
  <c r="M201" i="15"/>
  <c r="O201" i="15"/>
  <c r="M202" i="15"/>
  <c r="G203" i="15"/>
  <c r="H203" i="15"/>
  <c r="I203" i="15"/>
  <c r="J203" i="15"/>
  <c r="K203" i="15"/>
  <c r="L203" i="15"/>
  <c r="M203" i="15"/>
  <c r="N203" i="15"/>
  <c r="Q203" i="15"/>
  <c r="O204" i="15"/>
  <c r="G205" i="15"/>
  <c r="H205" i="15"/>
  <c r="I205" i="15"/>
  <c r="J205" i="15"/>
  <c r="K205" i="15"/>
  <c r="N205" i="15"/>
  <c r="P205" i="15"/>
  <c r="Q205" i="15"/>
  <c r="O206" i="15"/>
  <c r="P206" i="15"/>
  <c r="G207" i="15"/>
  <c r="H207" i="15"/>
  <c r="I207" i="15"/>
  <c r="J207" i="15"/>
  <c r="L207" i="15"/>
  <c r="M207" i="15"/>
  <c r="J208" i="15"/>
  <c r="K208" i="15"/>
  <c r="L208" i="15"/>
  <c r="M208" i="15"/>
  <c r="N208" i="15"/>
  <c r="O208" i="15"/>
  <c r="P208" i="15"/>
  <c r="Q208" i="15"/>
  <c r="B209" i="15"/>
  <c r="G209" i="15"/>
  <c r="J209" i="15"/>
  <c r="L209" i="15"/>
  <c r="M209" i="15"/>
  <c r="O210" i="15"/>
  <c r="P210" i="15"/>
  <c r="Q210" i="15"/>
  <c r="B211" i="15"/>
  <c r="J211" i="15"/>
  <c r="L211" i="15"/>
  <c r="N211" i="15"/>
  <c r="Q211" i="15"/>
  <c r="B212" i="15"/>
  <c r="C212" i="15"/>
  <c r="K212" i="15"/>
  <c r="F213" i="15"/>
  <c r="J213" i="15"/>
  <c r="G214" i="15"/>
  <c r="H214" i="15"/>
  <c r="I214" i="15"/>
  <c r="J214" i="15"/>
  <c r="K214" i="15"/>
  <c r="L214" i="15"/>
  <c r="M214" i="15"/>
  <c r="O214" i="15"/>
  <c r="P214" i="15"/>
  <c r="I215" i="15"/>
  <c r="E234" i="15"/>
  <c r="M235" i="15"/>
  <c r="M241" i="15"/>
  <c r="Q242" i="15"/>
  <c r="E254" i="15"/>
  <c r="B5" i="6"/>
  <c r="D5" i="6"/>
  <c r="F5" i="6"/>
  <c r="H5" i="6"/>
  <c r="J5" i="6"/>
  <c r="L5" i="6"/>
  <c r="N5" i="6"/>
  <c r="P5" i="6"/>
  <c r="B6" i="6"/>
  <c r="C80" i="14"/>
  <c r="F6" i="6"/>
  <c r="J6" i="6"/>
  <c r="M80" i="14"/>
  <c r="N6" i="6"/>
  <c r="B7" i="6"/>
  <c r="F7" i="6"/>
  <c r="J7" i="6"/>
  <c r="M81" i="14"/>
  <c r="O81" i="14"/>
  <c r="C82" i="14"/>
  <c r="J8" i="6"/>
  <c r="N8" i="6"/>
  <c r="B90" i="14"/>
  <c r="C90" i="14"/>
  <c r="O80" i="14"/>
  <c r="Q222" i="15"/>
  <c r="C91" i="14"/>
  <c r="F92" i="14"/>
  <c r="G92" i="14"/>
  <c r="M93" i="14"/>
  <c r="C94" i="14"/>
  <c r="K82" i="14"/>
  <c r="M84" i="14"/>
  <c r="L86" i="14"/>
  <c r="Q64" i="14"/>
  <c r="Q56" i="6" s="1"/>
  <c r="B58" i="6"/>
  <c r="C87" i="14"/>
  <c r="D58" i="6"/>
  <c r="E58" i="6"/>
  <c r="F58" i="6"/>
  <c r="G87" i="14"/>
  <c r="H58" i="6"/>
  <c r="L58" i="6"/>
  <c r="N58" i="6"/>
  <c r="P58" i="6"/>
  <c r="C88" i="14"/>
  <c r="E59" i="6"/>
  <c r="F59" i="6"/>
  <c r="G59" i="6"/>
  <c r="H88" i="14"/>
  <c r="I59" i="6"/>
  <c r="K59" i="6"/>
  <c r="L88" i="14"/>
  <c r="N59" i="6"/>
  <c r="Q59" i="6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D73" i="14"/>
  <c r="F73" i="14"/>
  <c r="F102" i="6" s="1"/>
  <c r="I73" i="14"/>
  <c r="I102" i="6" s="1"/>
  <c r="J73" i="14"/>
  <c r="J102" i="6" s="1"/>
  <c r="K73" i="14"/>
  <c r="K102" i="6" s="1"/>
  <c r="L73" i="14"/>
  <c r="M73" i="14"/>
  <c r="M96" i="14" s="1"/>
  <c r="M157" i="6" s="1"/>
  <c r="N73" i="14"/>
  <c r="N102" i="6" s="1"/>
  <c r="O73" i="14"/>
  <c r="O102" i="6" s="1"/>
  <c r="P73" i="14"/>
  <c r="Q73" i="14"/>
  <c r="Q102" i="6" s="1"/>
  <c r="C76" i="14"/>
  <c r="C105" i="6" s="1"/>
  <c r="D76" i="14"/>
  <c r="E76" i="14"/>
  <c r="E105" i="6" s="1"/>
  <c r="G76" i="14"/>
  <c r="G105" i="6" s="1"/>
  <c r="H76" i="14"/>
  <c r="I76" i="14"/>
  <c r="I105" i="6" s="1"/>
  <c r="K76" i="14"/>
  <c r="K105" i="6" s="1"/>
  <c r="L76" i="14"/>
  <c r="M76" i="14"/>
  <c r="M105" i="6" s="1"/>
  <c r="O76" i="14"/>
  <c r="O105" i="6" s="1"/>
  <c r="P76" i="14"/>
  <c r="P77" i="14"/>
  <c r="P106" i="6" s="1"/>
  <c r="B80" i="14"/>
  <c r="F80" i="14"/>
  <c r="G80" i="14"/>
  <c r="J80" i="14"/>
  <c r="K80" i="14"/>
  <c r="N80" i="14"/>
  <c r="F81" i="14"/>
  <c r="G81" i="14"/>
  <c r="J81" i="14"/>
  <c r="K81" i="14"/>
  <c r="N82" i="14"/>
  <c r="O82" i="14"/>
  <c r="F90" i="14"/>
  <c r="G90" i="14"/>
  <c r="J90" i="14"/>
  <c r="M90" i="14"/>
  <c r="B91" i="14"/>
  <c r="G91" i="14"/>
  <c r="N91" i="14"/>
  <c r="O91" i="14"/>
  <c r="F93" i="14"/>
  <c r="G93" i="14"/>
  <c r="K93" i="14"/>
  <c r="N93" i="14"/>
  <c r="O93" i="14"/>
  <c r="B94" i="14"/>
  <c r="N94" i="14"/>
  <c r="O94" i="14"/>
  <c r="J136" i="13"/>
  <c r="B108" i="13"/>
  <c r="C108" i="13"/>
  <c r="O108" i="13"/>
  <c r="Q108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B54" i="10"/>
  <c r="B99" i="6" s="1"/>
  <c r="L54" i="10"/>
  <c r="N54" i="10"/>
  <c r="N99" i="6" s="1"/>
  <c r="P54" i="10"/>
  <c r="P99" i="6" s="1"/>
  <c r="C146" i="13"/>
  <c r="F146" i="13"/>
  <c r="G146" i="13"/>
  <c r="J146" i="13"/>
  <c r="N116" i="13"/>
  <c r="P116" i="13"/>
  <c r="F117" i="13"/>
  <c r="G117" i="13"/>
  <c r="H117" i="13"/>
  <c r="I117" i="13"/>
  <c r="J117" i="13"/>
  <c r="K117" i="13"/>
  <c r="L117" i="13"/>
  <c r="M117" i="13"/>
  <c r="O117" i="13"/>
  <c r="P117" i="13"/>
  <c r="D148" i="13"/>
  <c r="J118" i="13"/>
  <c r="K148" i="13"/>
  <c r="L118" i="13"/>
  <c r="N148" i="13"/>
  <c r="P148" i="13"/>
  <c r="Q148" i="13"/>
  <c r="C119" i="13"/>
  <c r="D119" i="13"/>
  <c r="I119" i="13"/>
  <c r="K149" i="13"/>
  <c r="M149" i="13"/>
  <c r="N149" i="13"/>
  <c r="O149" i="13"/>
  <c r="P149" i="13"/>
  <c r="B122" i="13"/>
  <c r="D122" i="13"/>
  <c r="F122" i="13"/>
  <c r="K122" i="13"/>
  <c r="L122" i="13"/>
  <c r="M122" i="13"/>
  <c r="N122" i="13"/>
  <c r="O122" i="13"/>
  <c r="P122" i="13"/>
  <c r="Q122" i="13"/>
  <c r="C125" i="13"/>
  <c r="F125" i="13"/>
  <c r="G125" i="13"/>
  <c r="H125" i="13"/>
  <c r="J125" i="13"/>
  <c r="K125" i="13"/>
  <c r="L125" i="13"/>
  <c r="M125" i="13"/>
  <c r="P125" i="13"/>
  <c r="Q125" i="13"/>
  <c r="E129" i="13"/>
  <c r="H129" i="13"/>
  <c r="I129" i="13"/>
  <c r="J129" i="13"/>
  <c r="K129" i="13"/>
  <c r="M129" i="13"/>
  <c r="P129" i="13"/>
  <c r="Q129" i="13"/>
  <c r="B55" i="10"/>
  <c r="B100" i="6" s="1"/>
  <c r="D55" i="10"/>
  <c r="D100" i="6" s="1"/>
  <c r="B99" i="13"/>
  <c r="K99" i="13"/>
  <c r="L99" i="13"/>
  <c r="M99" i="13"/>
  <c r="C100" i="13"/>
  <c r="F100" i="13"/>
  <c r="G100" i="13"/>
  <c r="L100" i="13"/>
  <c r="M100" i="13"/>
  <c r="N100" i="13"/>
  <c r="I101" i="13"/>
  <c r="J101" i="13"/>
  <c r="K101" i="13"/>
  <c r="N101" i="13"/>
  <c r="D102" i="13"/>
  <c r="E102" i="13"/>
  <c r="H102" i="13"/>
  <c r="I102" i="13"/>
  <c r="J102" i="13"/>
  <c r="D108" i="13"/>
  <c r="E108" i="13"/>
  <c r="F108" i="13"/>
  <c r="G108" i="13"/>
  <c r="H108" i="13"/>
  <c r="I108" i="13"/>
  <c r="J108" i="13"/>
  <c r="K108" i="13"/>
  <c r="L108" i="13"/>
  <c r="M108" i="13"/>
  <c r="N108" i="13"/>
  <c r="P108" i="13"/>
  <c r="C116" i="13"/>
  <c r="L116" i="13"/>
  <c r="M116" i="13"/>
  <c r="O116" i="13"/>
  <c r="Q116" i="13"/>
  <c r="B117" i="13"/>
  <c r="D117" i="13"/>
  <c r="E117" i="13"/>
  <c r="N117" i="13"/>
  <c r="D118" i="13"/>
  <c r="E118" i="13"/>
  <c r="F118" i="13"/>
  <c r="G118" i="13"/>
  <c r="H118" i="13"/>
  <c r="I118" i="13"/>
  <c r="K118" i="13"/>
  <c r="M118" i="13"/>
  <c r="N118" i="13"/>
  <c r="P118" i="13"/>
  <c r="Q118" i="13"/>
  <c r="L119" i="13"/>
  <c r="M119" i="13"/>
  <c r="N119" i="13"/>
  <c r="P119" i="13"/>
  <c r="Q119" i="13"/>
  <c r="B125" i="13"/>
  <c r="D125" i="13"/>
  <c r="E125" i="13"/>
  <c r="I125" i="13"/>
  <c r="N125" i="13"/>
  <c r="O125" i="13"/>
  <c r="B129" i="13"/>
  <c r="C129" i="13"/>
  <c r="D129" i="13"/>
  <c r="F129" i="13"/>
  <c r="G129" i="13"/>
  <c r="L129" i="13"/>
  <c r="N129" i="13"/>
  <c r="D135" i="13"/>
  <c r="E135" i="13"/>
  <c r="F135" i="13"/>
  <c r="G135" i="13"/>
  <c r="H135" i="13"/>
  <c r="I135" i="13"/>
  <c r="J135" i="13"/>
  <c r="K135" i="13"/>
  <c r="L135" i="13"/>
  <c r="Q135" i="13"/>
  <c r="B136" i="13"/>
  <c r="C136" i="13"/>
  <c r="D136" i="13"/>
  <c r="F136" i="13"/>
  <c r="G136" i="13"/>
  <c r="L136" i="13"/>
  <c r="M136" i="13"/>
  <c r="N136" i="13"/>
  <c r="D137" i="13"/>
  <c r="E137" i="13"/>
  <c r="F137" i="13"/>
  <c r="N137" i="13"/>
  <c r="O137" i="13"/>
  <c r="C138" i="13"/>
  <c r="D138" i="13"/>
  <c r="E138" i="13"/>
  <c r="F138" i="13"/>
  <c r="G138" i="13"/>
  <c r="H138" i="13"/>
  <c r="I138" i="13"/>
  <c r="J138" i="13"/>
  <c r="L146" i="13"/>
  <c r="M146" i="13"/>
  <c r="N146" i="13"/>
  <c r="O146" i="13"/>
  <c r="Q146" i="13"/>
  <c r="B147" i="13"/>
  <c r="D147" i="13"/>
  <c r="E147" i="13"/>
  <c r="F147" i="13"/>
  <c r="N147" i="13"/>
  <c r="E148" i="13"/>
  <c r="F148" i="13"/>
  <c r="G148" i="13"/>
  <c r="H148" i="13"/>
  <c r="I148" i="13"/>
  <c r="J148" i="13"/>
  <c r="M148" i="13"/>
  <c r="D149" i="13"/>
  <c r="L149" i="13"/>
  <c r="Q149" i="13"/>
  <c r="B152" i="13"/>
  <c r="D152" i="13"/>
  <c r="N152" i="13"/>
  <c r="O152" i="13"/>
  <c r="P152" i="13"/>
  <c r="Q152" i="13"/>
  <c r="Q100" i="12"/>
  <c r="D103" i="12"/>
  <c r="E103" i="12"/>
  <c r="G103" i="12"/>
  <c r="H103" i="12"/>
  <c r="I103" i="12"/>
  <c r="K103" i="12"/>
  <c r="N103" i="12"/>
  <c r="K104" i="12"/>
  <c r="M104" i="12"/>
  <c r="N140" i="12"/>
  <c r="O104" i="12"/>
  <c r="P104" i="12"/>
  <c r="K105" i="12"/>
  <c r="N141" i="12"/>
  <c r="B142" i="12"/>
  <c r="K106" i="12"/>
  <c r="P106" i="12"/>
  <c r="B107" i="12"/>
  <c r="I107" i="12"/>
  <c r="J107" i="12"/>
  <c r="K107" i="12"/>
  <c r="M107" i="12"/>
  <c r="B108" i="12"/>
  <c r="E108" i="12"/>
  <c r="F108" i="12"/>
  <c r="G108" i="12"/>
  <c r="K108" i="12"/>
  <c r="M108" i="12"/>
  <c r="O108" i="12"/>
  <c r="H109" i="12"/>
  <c r="J109" i="12"/>
  <c r="K109" i="12"/>
  <c r="M109" i="12"/>
  <c r="B110" i="12"/>
  <c r="C110" i="12"/>
  <c r="H110" i="12"/>
  <c r="I110" i="12"/>
  <c r="J110" i="12"/>
  <c r="K110" i="12"/>
  <c r="L110" i="12"/>
  <c r="M110" i="12"/>
  <c r="N110" i="12"/>
  <c r="Q110" i="12"/>
  <c r="B111" i="12"/>
  <c r="K111" i="12"/>
  <c r="N111" i="12"/>
  <c r="G112" i="12"/>
  <c r="H112" i="12"/>
  <c r="I112" i="12"/>
  <c r="J112" i="12"/>
  <c r="K112" i="12"/>
  <c r="L112" i="12"/>
  <c r="M112" i="12"/>
  <c r="N112" i="12"/>
  <c r="O112" i="12"/>
  <c r="P112" i="12"/>
  <c r="B122" i="12"/>
  <c r="C119" i="12"/>
  <c r="E129" i="12"/>
  <c r="F129" i="12"/>
  <c r="K125" i="12"/>
  <c r="M120" i="12"/>
  <c r="P121" i="12"/>
  <c r="Q121" i="12"/>
  <c r="B146" i="12"/>
  <c r="D116" i="12"/>
  <c r="G116" i="12"/>
  <c r="H116" i="12"/>
  <c r="I116" i="12"/>
  <c r="K116" i="12"/>
  <c r="B117" i="12"/>
  <c r="C117" i="12"/>
  <c r="D117" i="12"/>
  <c r="E117" i="12"/>
  <c r="G117" i="12"/>
  <c r="H117" i="12"/>
  <c r="I117" i="12"/>
  <c r="L117" i="12"/>
  <c r="M117" i="12"/>
  <c r="O117" i="12"/>
  <c r="Q117" i="12"/>
  <c r="C118" i="12"/>
  <c r="D118" i="12"/>
  <c r="E118" i="12"/>
  <c r="G118" i="12"/>
  <c r="K118" i="12"/>
  <c r="L118" i="12"/>
  <c r="M118" i="12"/>
  <c r="G119" i="12"/>
  <c r="H119" i="12"/>
  <c r="I119" i="12"/>
  <c r="K119" i="12"/>
  <c r="M119" i="12"/>
  <c r="C120" i="12"/>
  <c r="D120" i="12"/>
  <c r="E120" i="12"/>
  <c r="G120" i="12"/>
  <c r="H120" i="12"/>
  <c r="I120" i="12"/>
  <c r="L120" i="12"/>
  <c r="B151" i="12"/>
  <c r="D121" i="12"/>
  <c r="G121" i="12"/>
  <c r="N121" i="12"/>
  <c r="G122" i="12"/>
  <c r="I122" i="12"/>
  <c r="C123" i="12"/>
  <c r="D123" i="12"/>
  <c r="E123" i="12"/>
  <c r="F153" i="12"/>
  <c r="G123" i="12"/>
  <c r="H123" i="12"/>
  <c r="I123" i="12"/>
  <c r="L123" i="12"/>
  <c r="B124" i="12"/>
  <c r="C124" i="12"/>
  <c r="E124" i="12"/>
  <c r="F124" i="12"/>
  <c r="G124" i="12"/>
  <c r="H124" i="12"/>
  <c r="I124" i="12"/>
  <c r="J124" i="12"/>
  <c r="K124" i="12"/>
  <c r="L124" i="12"/>
  <c r="M124" i="12"/>
  <c r="N124" i="12"/>
  <c r="Q124" i="12"/>
  <c r="D125" i="12"/>
  <c r="E125" i="12"/>
  <c r="F125" i="12"/>
  <c r="H125" i="12"/>
  <c r="I125" i="12"/>
  <c r="L125" i="12"/>
  <c r="O125" i="12"/>
  <c r="Q125" i="12"/>
  <c r="C126" i="12"/>
  <c r="D126" i="12"/>
  <c r="E126" i="12"/>
  <c r="G126" i="12"/>
  <c r="H126" i="12"/>
  <c r="J126" i="12"/>
  <c r="K126" i="12"/>
  <c r="L126" i="12"/>
  <c r="M126" i="12"/>
  <c r="P126" i="12"/>
  <c r="H127" i="12"/>
  <c r="I127" i="12"/>
  <c r="J127" i="12"/>
  <c r="C128" i="12"/>
  <c r="D128" i="12"/>
  <c r="E128" i="12"/>
  <c r="F128" i="12"/>
  <c r="I128" i="12"/>
  <c r="J128" i="12"/>
  <c r="O128" i="12"/>
  <c r="Q128" i="12"/>
  <c r="D129" i="12"/>
  <c r="H129" i="12"/>
  <c r="I129" i="12"/>
  <c r="K129" i="12"/>
  <c r="G99" i="12"/>
  <c r="H99" i="12"/>
  <c r="I99" i="12"/>
  <c r="J99" i="12"/>
  <c r="L99" i="12"/>
  <c r="M99" i="12"/>
  <c r="N99" i="12"/>
  <c r="O99" i="12"/>
  <c r="H100" i="12"/>
  <c r="L100" i="12"/>
  <c r="N100" i="12"/>
  <c r="O100" i="12"/>
  <c r="P100" i="12"/>
  <c r="J101" i="12"/>
  <c r="K101" i="12"/>
  <c r="H102" i="12"/>
  <c r="I102" i="12"/>
  <c r="J102" i="12"/>
  <c r="L102" i="12"/>
  <c r="M102" i="12"/>
  <c r="N102" i="12"/>
  <c r="O102" i="12"/>
  <c r="P102" i="12"/>
  <c r="L103" i="12"/>
  <c r="M103" i="12"/>
  <c r="O103" i="12"/>
  <c r="P103" i="12"/>
  <c r="G104" i="12"/>
  <c r="H104" i="12"/>
  <c r="I104" i="12"/>
  <c r="L104" i="12"/>
  <c r="Q104" i="12"/>
  <c r="H105" i="12"/>
  <c r="I105" i="12"/>
  <c r="J105" i="12"/>
  <c r="L105" i="12"/>
  <c r="M105" i="12"/>
  <c r="N105" i="12"/>
  <c r="O105" i="12"/>
  <c r="P105" i="12"/>
  <c r="Q105" i="12"/>
  <c r="G106" i="12"/>
  <c r="H106" i="12"/>
  <c r="I106" i="12"/>
  <c r="J106" i="12"/>
  <c r="L106" i="12"/>
  <c r="M106" i="12"/>
  <c r="O106" i="12"/>
  <c r="H107" i="12"/>
  <c r="L107" i="12"/>
  <c r="N107" i="12"/>
  <c r="O107" i="12"/>
  <c r="P107" i="12"/>
  <c r="Q107" i="12"/>
  <c r="H108" i="12"/>
  <c r="I108" i="12"/>
  <c r="J108" i="12"/>
  <c r="L108" i="12"/>
  <c r="N108" i="12"/>
  <c r="P108" i="12"/>
  <c r="Q108" i="12"/>
  <c r="F109" i="12"/>
  <c r="I109" i="12"/>
  <c r="L109" i="12"/>
  <c r="O110" i="12"/>
  <c r="P110" i="12"/>
  <c r="G111" i="12"/>
  <c r="H111" i="12"/>
  <c r="I111" i="12"/>
  <c r="J111" i="12"/>
  <c r="L111" i="12"/>
  <c r="M111" i="12"/>
  <c r="O111" i="12"/>
  <c r="P111" i="12"/>
  <c r="Q112" i="12"/>
  <c r="L116" i="12"/>
  <c r="N116" i="12"/>
  <c r="O116" i="12"/>
  <c r="N117" i="12"/>
  <c r="H118" i="12"/>
  <c r="I118" i="12"/>
  <c r="J118" i="12"/>
  <c r="J119" i="12"/>
  <c r="L119" i="12"/>
  <c r="N119" i="12"/>
  <c r="O119" i="12"/>
  <c r="P119" i="12"/>
  <c r="F120" i="12"/>
  <c r="H121" i="12"/>
  <c r="I121" i="12"/>
  <c r="J121" i="12"/>
  <c r="L121" i="12"/>
  <c r="O121" i="12"/>
  <c r="D122" i="12"/>
  <c r="H122" i="12"/>
  <c r="N122" i="12"/>
  <c r="Q122" i="12"/>
  <c r="J123" i="12"/>
  <c r="O123" i="12"/>
  <c r="D124" i="12"/>
  <c r="O124" i="12"/>
  <c r="P124" i="12"/>
  <c r="B125" i="12"/>
  <c r="C125" i="12"/>
  <c r="G125" i="12"/>
  <c r="J125" i="12"/>
  <c r="I126" i="12"/>
  <c r="N126" i="12"/>
  <c r="O126" i="12"/>
  <c r="D127" i="12"/>
  <c r="F127" i="12"/>
  <c r="G127" i="12"/>
  <c r="B128" i="12"/>
  <c r="G128" i="12"/>
  <c r="H128" i="12"/>
  <c r="K128" i="12"/>
  <c r="L128" i="12"/>
  <c r="M128" i="12"/>
  <c r="N128" i="12"/>
  <c r="P128" i="12"/>
  <c r="L129" i="12"/>
  <c r="N135" i="12"/>
  <c r="J136" i="12"/>
  <c r="N136" i="12"/>
  <c r="J137" i="12"/>
  <c r="B143" i="12"/>
  <c r="J143" i="12"/>
  <c r="B99" i="11"/>
  <c r="C109" i="11"/>
  <c r="K134" i="12"/>
  <c r="M134" i="12"/>
  <c r="O134" i="12"/>
  <c r="P106" i="11"/>
  <c r="N137" i="12"/>
  <c r="B138" i="12"/>
  <c r="D139" i="13"/>
  <c r="F103" i="11"/>
  <c r="H139" i="13"/>
  <c r="J103" i="11"/>
  <c r="M103" i="11"/>
  <c r="O139" i="12"/>
  <c r="P139" i="13"/>
  <c r="F104" i="11"/>
  <c r="H140" i="13"/>
  <c r="I104" i="11"/>
  <c r="J104" i="11"/>
  <c r="K104" i="11"/>
  <c r="L140" i="13"/>
  <c r="M104" i="11"/>
  <c r="P140" i="13"/>
  <c r="B105" i="11"/>
  <c r="D141" i="13"/>
  <c r="G141" i="12"/>
  <c r="H141" i="13"/>
  <c r="J141" i="12"/>
  <c r="L141" i="13"/>
  <c r="M105" i="11"/>
  <c r="O141" i="12"/>
  <c r="C142" i="12"/>
  <c r="D106" i="11"/>
  <c r="F106" i="11"/>
  <c r="H142" i="13"/>
  <c r="I106" i="11"/>
  <c r="J106" i="11"/>
  <c r="L142" i="13"/>
  <c r="P142" i="13"/>
  <c r="D107" i="11"/>
  <c r="F107" i="11"/>
  <c r="G107" i="11"/>
  <c r="I107" i="11"/>
  <c r="J107" i="11"/>
  <c r="K107" i="11"/>
  <c r="L107" i="11"/>
  <c r="O107" i="11"/>
  <c r="P107" i="11"/>
  <c r="Q107" i="11"/>
  <c r="D108" i="11"/>
  <c r="G108" i="11"/>
  <c r="H108" i="11"/>
  <c r="I108" i="11"/>
  <c r="F109" i="11"/>
  <c r="I109" i="11"/>
  <c r="J109" i="11"/>
  <c r="L143" i="13"/>
  <c r="M109" i="11"/>
  <c r="N109" i="11"/>
  <c r="O109" i="11"/>
  <c r="P143" i="13"/>
  <c r="Q109" i="11"/>
  <c r="B110" i="11"/>
  <c r="E110" i="11"/>
  <c r="G110" i="11"/>
  <c r="N110" i="11"/>
  <c r="Q110" i="11"/>
  <c r="B111" i="11"/>
  <c r="C111" i="11"/>
  <c r="F111" i="11"/>
  <c r="H111" i="11"/>
  <c r="I111" i="11"/>
  <c r="J111" i="11"/>
  <c r="K111" i="11"/>
  <c r="M111" i="11"/>
  <c r="B112" i="11"/>
  <c r="C112" i="11"/>
  <c r="E112" i="11"/>
  <c r="H112" i="11"/>
  <c r="L112" i="11"/>
  <c r="N112" i="11"/>
  <c r="O112" i="11"/>
  <c r="P112" i="11"/>
  <c r="Q112" i="11"/>
  <c r="B129" i="11"/>
  <c r="C145" i="12"/>
  <c r="D119" i="11"/>
  <c r="E145" i="12"/>
  <c r="G145" i="12"/>
  <c r="I120" i="11"/>
  <c r="J116" i="11"/>
  <c r="L116" i="11"/>
  <c r="N116" i="11"/>
  <c r="O146" i="12"/>
  <c r="P116" i="11"/>
  <c r="Q146" i="12"/>
  <c r="B117" i="11"/>
  <c r="E117" i="11"/>
  <c r="G147" i="12"/>
  <c r="L117" i="11"/>
  <c r="N117" i="11"/>
  <c r="B118" i="11"/>
  <c r="D118" i="11"/>
  <c r="G118" i="11"/>
  <c r="H118" i="11"/>
  <c r="I118" i="11"/>
  <c r="J118" i="11"/>
  <c r="O148" i="12"/>
  <c r="F119" i="11"/>
  <c r="L119" i="11"/>
  <c r="M119" i="11"/>
  <c r="N119" i="11"/>
  <c r="O119" i="11"/>
  <c r="P119" i="11"/>
  <c r="Q119" i="11"/>
  <c r="B120" i="11"/>
  <c r="C120" i="11"/>
  <c r="D150" i="13"/>
  <c r="E120" i="11"/>
  <c r="G150" i="12"/>
  <c r="H150" i="13"/>
  <c r="L150" i="13"/>
  <c r="N120" i="11"/>
  <c r="O150" i="12"/>
  <c r="F121" i="11"/>
  <c r="K151" i="12"/>
  <c r="L151" i="13"/>
  <c r="N121" i="11"/>
  <c r="O151" i="12"/>
  <c r="Q151" i="12"/>
  <c r="E122" i="11"/>
  <c r="F122" i="11"/>
  <c r="G152" i="12"/>
  <c r="H122" i="11"/>
  <c r="K122" i="11"/>
  <c r="L122" i="11"/>
  <c r="N122" i="11"/>
  <c r="Q152" i="11"/>
  <c r="D153" i="13"/>
  <c r="E123" i="11"/>
  <c r="H153" i="13"/>
  <c r="L153" i="13"/>
  <c r="N123" i="11"/>
  <c r="O153" i="12"/>
  <c r="F124" i="11"/>
  <c r="G124" i="11"/>
  <c r="H124" i="11"/>
  <c r="I124" i="11"/>
  <c r="J124" i="11"/>
  <c r="K124" i="11"/>
  <c r="L124" i="11"/>
  <c r="M124" i="11"/>
  <c r="N124" i="11"/>
  <c r="O124" i="11"/>
  <c r="C125" i="11"/>
  <c r="E125" i="11"/>
  <c r="G125" i="11"/>
  <c r="L125" i="11"/>
  <c r="N125" i="11"/>
  <c r="I126" i="11"/>
  <c r="J126" i="11"/>
  <c r="L154" i="13"/>
  <c r="O154" i="12"/>
  <c r="P154" i="13"/>
  <c r="D127" i="11"/>
  <c r="G127" i="11"/>
  <c r="K127" i="11"/>
  <c r="L127" i="11"/>
  <c r="N127" i="11"/>
  <c r="O127" i="11"/>
  <c r="B128" i="11"/>
  <c r="C128" i="11"/>
  <c r="E128" i="11"/>
  <c r="I128" i="11"/>
  <c r="N128" i="11"/>
  <c r="P128" i="11"/>
  <c r="L129" i="11"/>
  <c r="O129" i="11"/>
  <c r="Q129" i="11"/>
  <c r="D99" i="11"/>
  <c r="F99" i="11"/>
  <c r="M100" i="11"/>
  <c r="N100" i="11"/>
  <c r="B101" i="11"/>
  <c r="C101" i="11"/>
  <c r="D101" i="11"/>
  <c r="E101" i="11"/>
  <c r="F101" i="11"/>
  <c r="G101" i="11"/>
  <c r="H101" i="11"/>
  <c r="I101" i="11"/>
  <c r="J101" i="11"/>
  <c r="K101" i="11"/>
  <c r="L101" i="11"/>
  <c r="L102" i="11"/>
  <c r="O102" i="11"/>
  <c r="P102" i="11"/>
  <c r="Q102" i="11"/>
  <c r="C103" i="11"/>
  <c r="D103" i="11"/>
  <c r="E103" i="11"/>
  <c r="G103" i="11"/>
  <c r="H103" i="11"/>
  <c r="I103" i="11"/>
  <c r="K103" i="11"/>
  <c r="O103" i="11"/>
  <c r="L104" i="11"/>
  <c r="Q104" i="11"/>
  <c r="C105" i="11"/>
  <c r="E105" i="11"/>
  <c r="F105" i="11"/>
  <c r="K105" i="11"/>
  <c r="L105" i="11"/>
  <c r="O105" i="11"/>
  <c r="P105" i="11"/>
  <c r="Q105" i="11"/>
  <c r="G106" i="11"/>
  <c r="K106" i="11"/>
  <c r="M106" i="11"/>
  <c r="O106" i="11"/>
  <c r="M107" i="11"/>
  <c r="E108" i="11"/>
  <c r="F108" i="11"/>
  <c r="J108" i="11"/>
  <c r="K108" i="11"/>
  <c r="L108" i="11"/>
  <c r="M108" i="11"/>
  <c r="N108" i="11"/>
  <c r="P108" i="11"/>
  <c r="Q108" i="11"/>
  <c r="C110" i="11"/>
  <c r="D110" i="11"/>
  <c r="F110" i="11"/>
  <c r="H110" i="11"/>
  <c r="I110" i="11"/>
  <c r="J110" i="11"/>
  <c r="K110" i="11"/>
  <c r="L110" i="11"/>
  <c r="M110" i="11"/>
  <c r="O110" i="11"/>
  <c r="P110" i="11"/>
  <c r="E111" i="11"/>
  <c r="L111" i="11"/>
  <c r="D112" i="11"/>
  <c r="F112" i="11"/>
  <c r="G112" i="11"/>
  <c r="K112" i="11"/>
  <c r="M112" i="11"/>
  <c r="E116" i="11"/>
  <c r="F116" i="11"/>
  <c r="G116" i="11"/>
  <c r="K116" i="11"/>
  <c r="Q117" i="11"/>
  <c r="C118" i="11"/>
  <c r="E118" i="11"/>
  <c r="F118" i="11"/>
  <c r="K118" i="11"/>
  <c r="L118" i="11"/>
  <c r="N118" i="11"/>
  <c r="O118" i="11"/>
  <c r="F120" i="11"/>
  <c r="O120" i="11"/>
  <c r="E121" i="11"/>
  <c r="J121" i="11"/>
  <c r="K121" i="11"/>
  <c r="F123" i="11"/>
  <c r="L123" i="11"/>
  <c r="M123" i="11"/>
  <c r="O123" i="11"/>
  <c r="Q123" i="11"/>
  <c r="B124" i="11"/>
  <c r="C124" i="11"/>
  <c r="D124" i="11"/>
  <c r="E124" i="11"/>
  <c r="P124" i="11"/>
  <c r="K125" i="11"/>
  <c r="O125" i="11"/>
  <c r="Q125" i="11"/>
  <c r="C126" i="11"/>
  <c r="E126" i="11"/>
  <c r="F126" i="11"/>
  <c r="L126" i="11"/>
  <c r="M126" i="11"/>
  <c r="N126" i="11"/>
  <c r="O126" i="11"/>
  <c r="B127" i="11"/>
  <c r="C127" i="11"/>
  <c r="F127" i="11"/>
  <c r="L128" i="11"/>
  <c r="O128" i="11"/>
  <c r="Q128" i="11"/>
  <c r="C129" i="11"/>
  <c r="E129" i="11"/>
  <c r="F129" i="11"/>
  <c r="G129" i="11"/>
  <c r="H129" i="11"/>
  <c r="K129" i="11"/>
  <c r="Q148" i="11"/>
  <c r="B3" i="6"/>
  <c r="D3" i="6"/>
  <c r="E4" i="6"/>
  <c r="F3" i="6"/>
  <c r="G4" i="6"/>
  <c r="H3" i="6"/>
  <c r="I4" i="6"/>
  <c r="J3" i="6"/>
  <c r="K4" i="6"/>
  <c r="L3" i="6"/>
  <c r="M4" i="6"/>
  <c r="N3" i="6"/>
  <c r="P3" i="6"/>
  <c r="M62" i="10"/>
  <c r="O62" i="10"/>
  <c r="C63" i="10"/>
  <c r="E63" i="10"/>
  <c r="G63" i="10"/>
  <c r="M29" i="6"/>
  <c r="Q29" i="6"/>
  <c r="E31" i="6"/>
  <c r="K31" i="6"/>
  <c r="D32" i="6"/>
  <c r="G32" i="6"/>
  <c r="H32" i="6"/>
  <c r="I32" i="6"/>
  <c r="J32" i="6"/>
  <c r="K32" i="6"/>
  <c r="L32" i="6"/>
  <c r="M32" i="6"/>
  <c r="N32" i="6"/>
  <c r="O32" i="6"/>
  <c r="P32" i="6"/>
  <c r="Q32" i="6"/>
  <c r="K34" i="6"/>
  <c r="M35" i="6"/>
  <c r="Q35" i="6"/>
  <c r="C36" i="6"/>
  <c r="I36" i="6"/>
  <c r="E37" i="6"/>
  <c r="I37" i="6"/>
  <c r="K37" i="6"/>
  <c r="E38" i="6"/>
  <c r="M38" i="6"/>
  <c r="E40" i="6"/>
  <c r="I40" i="6"/>
  <c r="K40" i="6"/>
  <c r="M41" i="6"/>
  <c r="Q41" i="6"/>
  <c r="E43" i="6"/>
  <c r="I43" i="6"/>
  <c r="K43" i="6"/>
  <c r="M44" i="6"/>
  <c r="Q44" i="6"/>
  <c r="C45" i="6"/>
  <c r="I45" i="6"/>
  <c r="I46" i="6"/>
  <c r="K46" i="6"/>
  <c r="M47" i="6"/>
  <c r="Q47" i="6"/>
  <c r="C48" i="6"/>
  <c r="E49" i="6"/>
  <c r="I49" i="6"/>
  <c r="K49" i="6"/>
  <c r="K52" i="6"/>
  <c r="M46" i="10"/>
  <c r="O46" i="10"/>
  <c r="P46" i="10"/>
  <c r="Q46" i="10"/>
  <c r="C53" i="6"/>
  <c r="E53" i="6"/>
  <c r="F53" i="6"/>
  <c r="G60" i="10"/>
  <c r="J53" i="6"/>
  <c r="K53" i="6"/>
  <c r="B38" i="9"/>
  <c r="C38" i="9"/>
  <c r="D38" i="9"/>
  <c r="E38" i="9"/>
  <c r="F38" i="9"/>
  <c r="G38" i="9"/>
  <c r="H38" i="9"/>
  <c r="I38" i="9"/>
  <c r="J38" i="9"/>
  <c r="K38" i="9"/>
  <c r="L38" i="9"/>
  <c r="M38" i="9"/>
  <c r="M37" i="9" s="1"/>
  <c r="N38" i="9"/>
  <c r="N37" i="9" s="1"/>
  <c r="O38" i="9"/>
  <c r="P38" i="9"/>
  <c r="Q38" i="9"/>
  <c r="D54" i="10"/>
  <c r="F54" i="10"/>
  <c r="H54" i="10"/>
  <c r="H99" i="6" s="1"/>
  <c r="J54" i="10"/>
  <c r="J65" i="10" s="1"/>
  <c r="J154" i="6" s="1"/>
  <c r="F55" i="10"/>
  <c r="F100" i="6" s="1"/>
  <c r="H55" i="10"/>
  <c r="H100" i="6" s="1"/>
  <c r="J55" i="10"/>
  <c r="J100" i="6" s="1"/>
  <c r="L55" i="10"/>
  <c r="L100" i="6" s="1"/>
  <c r="N55" i="10"/>
  <c r="N100" i="6" s="1"/>
  <c r="P55" i="10"/>
  <c r="P100" i="6" s="1"/>
  <c r="K60" i="10"/>
  <c r="G62" i="10"/>
  <c r="K62" i="10"/>
  <c r="O63" i="10"/>
  <c r="A1" i="9"/>
  <c r="B40" i="9"/>
  <c r="B41" i="9"/>
  <c r="B125" i="6"/>
  <c r="H125" i="6"/>
  <c r="I125" i="6"/>
  <c r="J125" i="6"/>
  <c r="K125" i="6"/>
  <c r="L125" i="6"/>
  <c r="M125" i="6"/>
  <c r="A46" i="9"/>
  <c r="A52" i="9"/>
  <c r="A53" i="9"/>
  <c r="A1" i="8"/>
  <c r="A40" i="8"/>
  <c r="A46" i="8"/>
  <c r="A47" i="8"/>
  <c r="A1" i="7"/>
  <c r="A40" i="7"/>
  <c r="A46" i="7"/>
  <c r="A47" i="7"/>
  <c r="A1" i="6"/>
  <c r="C3" i="6"/>
  <c r="E3" i="6"/>
  <c r="G3" i="6"/>
  <c r="I3" i="6"/>
  <c r="K3" i="6"/>
  <c r="M3" i="6"/>
  <c r="O3" i="6"/>
  <c r="Q3" i="6"/>
  <c r="C4" i="6"/>
  <c r="O4" i="6"/>
  <c r="Q4" i="6"/>
  <c r="C5" i="6"/>
  <c r="E5" i="6"/>
  <c r="G5" i="6"/>
  <c r="I5" i="6"/>
  <c r="K5" i="6"/>
  <c r="M5" i="6"/>
  <c r="O5" i="6"/>
  <c r="Q5" i="6"/>
  <c r="C6" i="6"/>
  <c r="E6" i="6"/>
  <c r="G6" i="6"/>
  <c r="I6" i="6"/>
  <c r="K6" i="6"/>
  <c r="M6" i="6"/>
  <c r="O6" i="6"/>
  <c r="Q6" i="6"/>
  <c r="C7" i="6"/>
  <c r="E7" i="6"/>
  <c r="G7" i="6"/>
  <c r="I7" i="6"/>
  <c r="K7" i="6"/>
  <c r="M7" i="6"/>
  <c r="O7" i="6"/>
  <c r="Q7" i="6"/>
  <c r="C8" i="6"/>
  <c r="E8" i="6"/>
  <c r="G8" i="6"/>
  <c r="I8" i="6"/>
  <c r="K8" i="6"/>
  <c r="M8" i="6"/>
  <c r="O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N135" i="6" s="1"/>
  <c r="O11" i="6"/>
  <c r="P11" i="6"/>
  <c r="Q11" i="6"/>
  <c r="B12" i="6"/>
  <c r="C12" i="6"/>
  <c r="D12" i="6"/>
  <c r="E12" i="6"/>
  <c r="F12" i="6"/>
  <c r="G12" i="6"/>
  <c r="H12" i="6"/>
  <c r="I12" i="6"/>
  <c r="J12" i="6"/>
  <c r="J136" i="6" s="1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C29" i="6"/>
  <c r="E29" i="6"/>
  <c r="I29" i="6"/>
  <c r="M31" i="6"/>
  <c r="B32" i="6"/>
  <c r="C32" i="6"/>
  <c r="E32" i="6"/>
  <c r="F32" i="6"/>
  <c r="I34" i="6"/>
  <c r="I38" i="6"/>
  <c r="K38" i="6"/>
  <c r="Q38" i="6"/>
  <c r="C40" i="6"/>
  <c r="E45" i="6"/>
  <c r="K45" i="6"/>
  <c r="M46" i="6"/>
  <c r="B52" i="6"/>
  <c r="C52" i="6"/>
  <c r="E52" i="6"/>
  <c r="F52" i="6"/>
  <c r="G52" i="6"/>
  <c r="I52" i="6"/>
  <c r="J52" i="6"/>
  <c r="E55" i="6"/>
  <c r="I55" i="6"/>
  <c r="K55" i="6"/>
  <c r="M55" i="6"/>
  <c r="C57" i="6"/>
  <c r="E57" i="6"/>
  <c r="I57" i="6"/>
  <c r="K57" i="6"/>
  <c r="I58" i="6"/>
  <c r="K58" i="6"/>
  <c r="M58" i="6"/>
  <c r="Q58" i="6"/>
  <c r="C61" i="6"/>
  <c r="C134" i="6" s="1"/>
  <c r="D61" i="6"/>
  <c r="E61" i="6"/>
  <c r="E134" i="6" s="1"/>
  <c r="G61" i="6"/>
  <c r="G134" i="6" s="1"/>
  <c r="H61" i="6"/>
  <c r="I61" i="6"/>
  <c r="I134" i="6" s="1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P62" i="6"/>
  <c r="Q62" i="6"/>
  <c r="C63" i="6"/>
  <c r="D63" i="6"/>
  <c r="E63" i="6"/>
  <c r="G63" i="6"/>
  <c r="H63" i="6"/>
  <c r="I63" i="6"/>
  <c r="K63" i="6"/>
  <c r="L63" i="6"/>
  <c r="M63" i="6"/>
  <c r="O63" i="6"/>
  <c r="P63" i="6"/>
  <c r="Q63" i="6"/>
  <c r="B65" i="6"/>
  <c r="C65" i="6"/>
  <c r="D65" i="6"/>
  <c r="E65" i="6"/>
  <c r="F65" i="6"/>
  <c r="G65" i="6"/>
  <c r="H65" i="6"/>
  <c r="I65" i="6"/>
  <c r="J65" i="6"/>
  <c r="K65" i="6"/>
  <c r="L65" i="6"/>
  <c r="L138" i="6" s="1"/>
  <c r="M65" i="6"/>
  <c r="N65" i="6"/>
  <c r="O65" i="6"/>
  <c r="O138" i="6" s="1"/>
  <c r="P65" i="6"/>
  <c r="Q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B67" i="6"/>
  <c r="C67" i="6"/>
  <c r="C140" i="6" s="1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J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B72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B76" i="6"/>
  <c r="C76" i="6"/>
  <c r="D76" i="6"/>
  <c r="E76" i="6"/>
  <c r="F76" i="6"/>
  <c r="G76" i="6"/>
  <c r="H76" i="6"/>
  <c r="I76" i="6"/>
  <c r="J76" i="6"/>
  <c r="K76" i="6"/>
  <c r="L76" i="6"/>
  <c r="L149" i="6" s="1"/>
  <c r="M76" i="6"/>
  <c r="N76" i="6"/>
  <c r="O76" i="6"/>
  <c r="P76" i="6"/>
  <c r="Q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94" i="6"/>
  <c r="D94" i="6"/>
  <c r="E94" i="6"/>
  <c r="G94" i="6"/>
  <c r="H94" i="6"/>
  <c r="I94" i="6"/>
  <c r="K94" i="6"/>
  <c r="L94" i="6"/>
  <c r="M94" i="6"/>
  <c r="O94" i="6"/>
  <c r="P94" i="6"/>
  <c r="Q94" i="6"/>
  <c r="F99" i="6"/>
  <c r="M102" i="6"/>
  <c r="C109" i="6"/>
  <c r="G109" i="6"/>
  <c r="C110" i="6"/>
  <c r="D110" i="6"/>
  <c r="G110" i="6"/>
  <c r="H110" i="6"/>
  <c r="I110" i="6"/>
  <c r="K110" i="6"/>
  <c r="M110" i="6"/>
  <c r="N110" i="6"/>
  <c r="P110" i="6"/>
  <c r="Q110" i="6"/>
  <c r="B112" i="6"/>
  <c r="D112" i="6"/>
  <c r="F112" i="6"/>
  <c r="H112" i="6"/>
  <c r="J112" i="6"/>
  <c r="L112" i="6"/>
  <c r="N112" i="6"/>
  <c r="P112" i="6"/>
  <c r="B113" i="6"/>
  <c r="D113" i="6"/>
  <c r="F113" i="6"/>
  <c r="H113" i="6"/>
  <c r="J113" i="6"/>
  <c r="L113" i="6"/>
  <c r="N113" i="6"/>
  <c r="B114" i="6"/>
  <c r="D114" i="6"/>
  <c r="F114" i="6"/>
  <c r="H114" i="6"/>
  <c r="J114" i="6"/>
  <c r="L114" i="6"/>
  <c r="N114" i="6"/>
  <c r="P114" i="6"/>
  <c r="C116" i="6"/>
  <c r="E116" i="6"/>
  <c r="G116" i="6"/>
  <c r="I116" i="6"/>
  <c r="M116" i="6"/>
  <c r="E117" i="6"/>
  <c r="G117" i="6"/>
  <c r="I117" i="6"/>
  <c r="K117" i="6"/>
  <c r="M117" i="6"/>
  <c r="O117" i="6"/>
  <c r="Q117" i="6"/>
  <c r="C118" i="6"/>
  <c r="E118" i="6"/>
  <c r="G118" i="6"/>
  <c r="I118" i="6"/>
  <c r="K118" i="6"/>
  <c r="M118" i="6"/>
  <c r="O118" i="6"/>
  <c r="Q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C125" i="6"/>
  <c r="D125" i="6"/>
  <c r="E125" i="6"/>
  <c r="F125" i="6"/>
  <c r="G125" i="6"/>
  <c r="N125" i="6"/>
  <c r="O125" i="6"/>
  <c r="P125" i="6"/>
  <c r="Q125" i="6"/>
  <c r="A127" i="6"/>
  <c r="O165" i="6"/>
  <c r="F169" i="6"/>
  <c r="H169" i="6"/>
  <c r="J169" i="6"/>
  <c r="E172" i="6"/>
  <c r="I173" i="6"/>
  <c r="M173" i="6"/>
  <c r="D174" i="6"/>
  <c r="L175" i="6"/>
  <c r="F176" i="6"/>
  <c r="G176" i="6"/>
  <c r="H176" i="6"/>
  <c r="J176" i="6"/>
  <c r="K176" i="6"/>
  <c r="O176" i="6"/>
  <c r="C177" i="6"/>
  <c r="F177" i="6"/>
  <c r="G177" i="6"/>
  <c r="H177" i="6"/>
  <c r="B178" i="6"/>
  <c r="H178" i="6"/>
  <c r="J178" i="6"/>
  <c r="L178" i="6"/>
  <c r="P178" i="6"/>
  <c r="B179" i="6"/>
  <c r="E179" i="6"/>
  <c r="J179" i="6"/>
  <c r="B24" i="4"/>
  <c r="B20" i="4"/>
  <c r="B9" i="4"/>
  <c r="B29" i="4"/>
  <c r="B21" i="4"/>
  <c r="B30" i="4"/>
  <c r="B19" i="4"/>
  <c r="B39" i="4"/>
  <c r="B16" i="4"/>
  <c r="B8" i="4"/>
  <c r="B23" i="4"/>
  <c r="B58" i="4"/>
  <c r="B4" i="4"/>
  <c r="B34" i="4"/>
  <c r="B35" i="4"/>
  <c r="B25" i="4"/>
  <c r="B59" i="4"/>
  <c r="B28" i="4"/>
  <c r="B56" i="4"/>
  <c r="B44" i="4"/>
  <c r="B55" i="4"/>
  <c r="B46" i="4"/>
  <c r="B36" i="4"/>
  <c r="B18" i="4"/>
  <c r="B54" i="4"/>
  <c r="B51" i="4"/>
  <c r="B15" i="4"/>
  <c r="B41" i="4"/>
  <c r="B45" i="4"/>
  <c r="B31" i="4"/>
  <c r="B14" i="4"/>
  <c r="B11" i="4"/>
  <c r="B61" i="4"/>
  <c r="B50" i="4"/>
  <c r="B49" i="4"/>
  <c r="B60" i="4"/>
  <c r="B26" i="4"/>
  <c r="B48" i="4"/>
  <c r="B38" i="4"/>
  <c r="B6" i="4"/>
  <c r="B40" i="4"/>
  <c r="B53" i="4"/>
  <c r="B5" i="4"/>
  <c r="B13" i="4"/>
  <c r="B10" i="4"/>
  <c r="B43" i="4"/>
  <c r="B33" i="4"/>
  <c r="F96" i="14" l="1"/>
  <c r="F157" i="6" s="1"/>
  <c r="O56" i="26"/>
  <c r="L139" i="6"/>
  <c r="O115" i="6"/>
  <c r="M56" i="26"/>
  <c r="N132" i="6"/>
  <c r="B66" i="10"/>
  <c r="B155" i="6" s="1"/>
  <c r="Q37" i="9"/>
  <c r="J140" i="6"/>
  <c r="B139" i="6"/>
  <c r="P37" i="9"/>
  <c r="O116" i="6"/>
  <c r="N150" i="6"/>
  <c r="N149" i="6"/>
  <c r="J149" i="6"/>
  <c r="B148" i="6"/>
  <c r="F148" i="6"/>
  <c r="N147" i="6"/>
  <c r="J145" i="6"/>
  <c r="G56" i="26"/>
  <c r="J142" i="6"/>
  <c r="N143" i="6"/>
  <c r="B142" i="6"/>
  <c r="B140" i="6"/>
  <c r="H139" i="6"/>
  <c r="P139" i="6"/>
  <c r="H138" i="6"/>
  <c r="O139" i="6"/>
  <c r="G138" i="6"/>
  <c r="D139" i="6"/>
  <c r="D138" i="6"/>
  <c r="K139" i="6"/>
  <c r="C138" i="6"/>
  <c r="L136" i="6"/>
  <c r="K136" i="6"/>
  <c r="G136" i="6"/>
  <c r="E136" i="6"/>
  <c r="D135" i="6"/>
  <c r="K37" i="9"/>
  <c r="J99" i="6"/>
  <c r="K140" i="6"/>
  <c r="C139" i="6"/>
  <c r="I136" i="6"/>
  <c r="L121" i="11"/>
  <c r="I116" i="11"/>
  <c r="P103" i="11"/>
  <c r="K148" i="12"/>
  <c r="C147" i="12"/>
  <c r="C117" i="11"/>
  <c r="K145" i="12"/>
  <c r="K141" i="12"/>
  <c r="K138" i="12"/>
  <c r="K99" i="11"/>
  <c r="K121" i="12"/>
  <c r="K99" i="12"/>
  <c r="N118" i="12"/>
  <c r="N142" i="12"/>
  <c r="N106" i="12"/>
  <c r="F10" i="8"/>
  <c r="N138" i="12"/>
  <c r="F101" i="12"/>
  <c r="H136" i="6"/>
  <c r="I129" i="11"/>
  <c r="H116" i="11"/>
  <c r="J129" i="11"/>
  <c r="J117" i="11"/>
  <c r="C148" i="13"/>
  <c r="C118" i="13"/>
  <c r="K146" i="13"/>
  <c r="K116" i="13"/>
  <c r="P253" i="17"/>
  <c r="P204" i="17"/>
  <c r="H252" i="17"/>
  <c r="H203" i="17"/>
  <c r="P201" i="17"/>
  <c r="P250" i="17"/>
  <c r="P185" i="17"/>
  <c r="P241" i="17"/>
  <c r="H184" i="17"/>
  <c r="H240" i="17"/>
  <c r="P151" i="13"/>
  <c r="P121" i="11"/>
  <c r="B147" i="12"/>
  <c r="C26" i="8"/>
  <c r="Q147" i="13"/>
  <c r="Q117" i="13"/>
  <c r="I146" i="13"/>
  <c r="I116" i="13"/>
  <c r="Q101" i="13"/>
  <c r="I121" i="11"/>
  <c r="Q31" i="6"/>
  <c r="H121" i="11"/>
  <c r="G138" i="12"/>
  <c r="O136" i="12"/>
  <c r="M116" i="12"/>
  <c r="B153" i="12"/>
  <c r="H149" i="13"/>
  <c r="H119" i="13"/>
  <c r="H146" i="13"/>
  <c r="H116" i="13"/>
  <c r="P101" i="13"/>
  <c r="H136" i="13"/>
  <c r="C136" i="6"/>
  <c r="D116" i="11"/>
  <c r="N107" i="11"/>
  <c r="F138" i="12"/>
  <c r="K102" i="12"/>
  <c r="Q139" i="12"/>
  <c r="Q103" i="11"/>
  <c r="D150" i="6"/>
  <c r="L148" i="6"/>
  <c r="L145" i="6"/>
  <c r="D129" i="11"/>
  <c r="B121" i="11"/>
  <c r="M129" i="11"/>
  <c r="M122" i="11"/>
  <c r="E106" i="11"/>
  <c r="E104" i="11"/>
  <c r="E99" i="11"/>
  <c r="I136" i="13"/>
  <c r="J100" i="13"/>
  <c r="J138" i="12"/>
  <c r="E122" i="13"/>
  <c r="E152" i="13"/>
  <c r="E119" i="13"/>
  <c r="E149" i="13"/>
  <c r="E146" i="13"/>
  <c r="E116" i="13"/>
  <c r="M101" i="13"/>
  <c r="M137" i="13"/>
  <c r="E100" i="13"/>
  <c r="O135" i="6"/>
  <c r="K120" i="11"/>
  <c r="Q100" i="11"/>
  <c r="C108" i="11"/>
  <c r="C138" i="12"/>
  <c r="K136" i="12"/>
  <c r="C135" i="12"/>
  <c r="K123" i="12"/>
  <c r="N129" i="12"/>
  <c r="N127" i="12"/>
  <c r="F154" i="12"/>
  <c r="N152" i="12"/>
  <c r="N149" i="12"/>
  <c r="F148" i="12"/>
  <c r="N143" i="12"/>
  <c r="J123" i="11"/>
  <c r="J120" i="11"/>
  <c r="B108" i="11"/>
  <c r="G105" i="11"/>
  <c r="P100" i="11"/>
  <c r="J127" i="11"/>
  <c r="J122" i="11"/>
  <c r="J119" i="11"/>
  <c r="B125" i="11"/>
  <c r="B106" i="11"/>
  <c r="B104" i="11"/>
  <c r="B102" i="11"/>
  <c r="M127" i="12"/>
  <c r="M122" i="12"/>
  <c r="E136" i="13"/>
  <c r="P149" i="6"/>
  <c r="H148" i="6"/>
  <c r="P146" i="6"/>
  <c r="H145" i="6"/>
  <c r="P143" i="6"/>
  <c r="H140" i="6"/>
  <c r="P138" i="6"/>
  <c r="I123" i="11"/>
  <c r="B103" i="11"/>
  <c r="O100" i="11"/>
  <c r="I127" i="11"/>
  <c r="Q153" i="12"/>
  <c r="I122" i="11"/>
  <c r="Q150" i="12"/>
  <c r="I119" i="11"/>
  <c r="Q15" i="7"/>
  <c r="Q101" i="11"/>
  <c r="Q134" i="12"/>
  <c r="Q111" i="11"/>
  <c r="Q99" i="11"/>
  <c r="E127" i="12"/>
  <c r="H123" i="11"/>
  <c r="H120" i="11"/>
  <c r="H127" i="11"/>
  <c r="P153" i="13"/>
  <c r="H151" i="13"/>
  <c r="H119" i="11"/>
  <c r="P101" i="11"/>
  <c r="B137" i="12"/>
  <c r="K127" i="12"/>
  <c r="K122" i="12"/>
  <c r="C108" i="12"/>
  <c r="C105" i="12"/>
  <c r="F252" i="16"/>
  <c r="F203" i="15"/>
  <c r="N250" i="16"/>
  <c r="N201" i="15"/>
  <c r="F249" i="16"/>
  <c r="F207" i="15"/>
  <c r="N242" i="16"/>
  <c r="N186" i="15"/>
  <c r="N185" i="15"/>
  <c r="N190" i="15"/>
  <c r="N194" i="15"/>
  <c r="F235" i="16"/>
  <c r="F173" i="15"/>
  <c r="N231" i="16"/>
  <c r="N169" i="15"/>
  <c r="N225" i="16"/>
  <c r="N163" i="15"/>
  <c r="F142" i="6"/>
  <c r="F140" i="6"/>
  <c r="G123" i="11"/>
  <c r="G120" i="11"/>
  <c r="K117" i="11"/>
  <c r="D105" i="11"/>
  <c r="O15" i="7"/>
  <c r="G15" i="7"/>
  <c r="G136" i="12"/>
  <c r="J149" i="12"/>
  <c r="B148" i="12"/>
  <c r="J146" i="12"/>
  <c r="B141" i="12"/>
  <c r="B140" i="12"/>
  <c r="B135" i="12"/>
  <c r="H117" i="11"/>
  <c r="P109" i="11"/>
  <c r="L100" i="11"/>
  <c r="N101" i="11"/>
  <c r="N105" i="11"/>
  <c r="N134" i="12"/>
  <c r="Q10" i="8"/>
  <c r="Q101" i="12"/>
  <c r="L257" i="17"/>
  <c r="L212" i="15"/>
  <c r="D256" i="17"/>
  <c r="D209" i="15"/>
  <c r="D207" i="15"/>
  <c r="D249" i="16"/>
  <c r="L247" i="17"/>
  <c r="L195" i="15"/>
  <c r="D246" i="17"/>
  <c r="D192" i="15"/>
  <c r="D246" i="16"/>
  <c r="O201" i="17"/>
  <c r="O250" i="17"/>
  <c r="D148" i="6"/>
  <c r="L146" i="6"/>
  <c r="D145" i="6"/>
  <c r="L143" i="6"/>
  <c r="D142" i="6"/>
  <c r="L147" i="6"/>
  <c r="D140" i="6"/>
  <c r="L135" i="6"/>
  <c r="L46" i="10"/>
  <c r="L51" i="6" s="1"/>
  <c r="K128" i="11"/>
  <c r="J125" i="11"/>
  <c r="G117" i="11"/>
  <c r="P111" i="11"/>
  <c r="N102" i="11"/>
  <c r="K100" i="11"/>
  <c r="E127" i="11"/>
  <c r="M125" i="11"/>
  <c r="E119" i="11"/>
  <c r="M117" i="11"/>
  <c r="E109" i="11"/>
  <c r="E107" i="11"/>
  <c r="E10" i="7"/>
  <c r="M101" i="11"/>
  <c r="E100" i="11"/>
  <c r="M100" i="12"/>
  <c r="P125" i="12"/>
  <c r="P117" i="12"/>
  <c r="P101" i="12"/>
  <c r="I149" i="13"/>
  <c r="F215" i="15"/>
  <c r="C207" i="15"/>
  <c r="C206" i="15"/>
  <c r="K197" i="15"/>
  <c r="K185" i="15"/>
  <c r="K194" i="15"/>
  <c r="B102" i="13"/>
  <c r="J128" i="11"/>
  <c r="H125" i="11"/>
  <c r="D120" i="11"/>
  <c r="O111" i="11"/>
  <c r="J100" i="11"/>
  <c r="D122" i="11"/>
  <c r="L10" i="7"/>
  <c r="D100" i="11"/>
  <c r="J135" i="12"/>
  <c r="F119" i="12"/>
  <c r="O101" i="12"/>
  <c r="J116" i="13"/>
  <c r="J257" i="17"/>
  <c r="J212" i="15"/>
  <c r="B135" i="13"/>
  <c r="M130" i="6"/>
  <c r="B146" i="6"/>
  <c r="J144" i="6"/>
  <c r="M63" i="10"/>
  <c r="J46" i="10"/>
  <c r="N111" i="11"/>
  <c r="P104" i="11"/>
  <c r="K102" i="11"/>
  <c r="I100" i="11"/>
  <c r="C122" i="12"/>
  <c r="K100" i="12"/>
  <c r="N125" i="12"/>
  <c r="N123" i="12"/>
  <c r="F151" i="12"/>
  <c r="F149" i="12"/>
  <c r="N147" i="12"/>
  <c r="F146" i="12"/>
  <c r="F15" i="8"/>
  <c r="N191" i="15"/>
  <c r="I190" i="15"/>
  <c r="I192" i="15"/>
  <c r="I198" i="15"/>
  <c r="I188" i="15"/>
  <c r="B148" i="13"/>
  <c r="B118" i="13"/>
  <c r="J139" i="6"/>
  <c r="B138" i="6"/>
  <c r="K63" i="10"/>
  <c r="H128" i="11"/>
  <c r="G122" i="11"/>
  <c r="Q116" i="11"/>
  <c r="L109" i="11"/>
  <c r="O104" i="11"/>
  <c r="I102" i="11"/>
  <c r="C100" i="11"/>
  <c r="Q103" i="12"/>
  <c r="J100" i="12"/>
  <c r="M125" i="12"/>
  <c r="M123" i="12"/>
  <c r="E122" i="12"/>
  <c r="E121" i="12"/>
  <c r="E119" i="12"/>
  <c r="E116" i="12"/>
  <c r="M10" i="8"/>
  <c r="C117" i="13"/>
  <c r="C147" i="13"/>
  <c r="K102" i="13"/>
  <c r="K50" i="9"/>
  <c r="C101" i="13"/>
  <c r="C49" i="9"/>
  <c r="C137" i="13"/>
  <c r="K47" i="9"/>
  <c r="I99" i="11"/>
  <c r="H46" i="10"/>
  <c r="H51" i="6" s="1"/>
  <c r="D125" i="11"/>
  <c r="C107" i="11"/>
  <c r="N104" i="11"/>
  <c r="F102" i="11"/>
  <c r="B100" i="11"/>
  <c r="I100" i="12"/>
  <c r="L101" i="12"/>
  <c r="B138" i="13"/>
  <c r="I100" i="13"/>
  <c r="L191" i="15"/>
  <c r="G190" i="15"/>
  <c r="G184" i="15"/>
  <c r="G187" i="15"/>
  <c r="G192" i="15"/>
  <c r="G185" i="15"/>
  <c r="G189" i="15"/>
  <c r="I145" i="12"/>
  <c r="I117" i="11"/>
  <c r="P140" i="6"/>
  <c r="C122" i="11"/>
  <c r="O116" i="11"/>
  <c r="B107" i="11"/>
  <c r="E102" i="11"/>
  <c r="O99" i="11"/>
  <c r="H15" i="7"/>
  <c r="P10" i="7"/>
  <c r="P99" i="11"/>
  <c r="C129" i="12"/>
  <c r="C127" i="12"/>
  <c r="C121" i="12"/>
  <c r="K120" i="12"/>
  <c r="K117" i="12"/>
  <c r="C116" i="12"/>
  <c r="C107" i="12"/>
  <c r="K26" i="8"/>
  <c r="C10" i="8"/>
  <c r="K10" i="8"/>
  <c r="Q137" i="13"/>
  <c r="K119" i="13"/>
  <c r="H100" i="13"/>
  <c r="M59" i="6"/>
  <c r="M88" i="14"/>
  <c r="E46" i="6"/>
  <c r="E34" i="6"/>
  <c r="F212" i="15"/>
  <c r="F210" i="15"/>
  <c r="F206" i="15"/>
  <c r="F253" i="16"/>
  <c r="F204" i="15"/>
  <c r="J149" i="13"/>
  <c r="J119" i="13"/>
  <c r="O253" i="17"/>
  <c r="O204" i="17"/>
  <c r="O140" i="6"/>
  <c r="G139" i="6"/>
  <c r="G53" i="6"/>
  <c r="F147" i="6"/>
  <c r="F144" i="6"/>
  <c r="N142" i="6"/>
  <c r="B122" i="11"/>
  <c r="Q106" i="11"/>
  <c r="O101" i="11"/>
  <c r="N99" i="11"/>
  <c r="G128" i="11"/>
  <c r="O10" i="7"/>
  <c r="G10" i="7"/>
  <c r="B129" i="12"/>
  <c r="B127" i="12"/>
  <c r="J147" i="12"/>
  <c r="J117" i="12"/>
  <c r="J10" i="8"/>
  <c r="P137" i="13"/>
  <c r="E201" i="15"/>
  <c r="E250" i="15"/>
  <c r="M52" i="6"/>
  <c r="Q121" i="11"/>
  <c r="M99" i="11"/>
  <c r="N109" i="12"/>
  <c r="I15" i="8"/>
  <c r="Q111" i="12"/>
  <c r="Q106" i="12"/>
  <c r="I10" i="8"/>
  <c r="C46" i="6"/>
  <c r="C34" i="6"/>
  <c r="N196" i="15"/>
  <c r="O121" i="11"/>
  <c r="J99" i="11"/>
  <c r="M145" i="12"/>
  <c r="M102" i="11"/>
  <c r="M121" i="12"/>
  <c r="L140" i="6"/>
  <c r="C119" i="11"/>
  <c r="O108" i="11"/>
  <c r="N106" i="11"/>
  <c r="G99" i="11"/>
  <c r="D128" i="11"/>
  <c r="D117" i="11"/>
  <c r="D10" i="7"/>
  <c r="L99" i="11"/>
  <c r="Q102" i="12"/>
  <c r="G15" i="8"/>
  <c r="G26" i="8"/>
  <c r="P147" i="13"/>
  <c r="O185" i="17"/>
  <c r="O241" i="17"/>
  <c r="L250" i="17"/>
  <c r="N253" i="17"/>
  <c r="N204" i="17"/>
  <c r="N201" i="17"/>
  <c r="N250" i="17"/>
  <c r="M253" i="17"/>
  <c r="M204" i="17"/>
  <c r="E187" i="17"/>
  <c r="E243" i="17"/>
  <c r="M185" i="17"/>
  <c r="M241" i="17"/>
  <c r="L253" i="17"/>
  <c r="L204" i="17"/>
  <c r="D187" i="17"/>
  <c r="D243" i="17"/>
  <c r="L185" i="17"/>
  <c r="L183" i="17" s="1"/>
  <c r="L241" i="17"/>
  <c r="D171" i="17"/>
  <c r="D233" i="17"/>
  <c r="E202" i="15"/>
  <c r="E207" i="15"/>
  <c r="E190" i="15"/>
  <c r="E185" i="15"/>
  <c r="E168" i="15"/>
  <c r="E230" i="15"/>
  <c r="D235" i="16"/>
  <c r="D173" i="15"/>
  <c r="B203" i="17"/>
  <c r="B252" i="17"/>
  <c r="K234" i="17"/>
  <c r="K172" i="15"/>
  <c r="I253" i="17"/>
  <c r="I204" i="17"/>
  <c r="Q251" i="17"/>
  <c r="Q202" i="17"/>
  <c r="B249" i="16"/>
  <c r="B202" i="15"/>
  <c r="B207" i="15"/>
  <c r="B215" i="15"/>
  <c r="B241" i="16"/>
  <c r="B185" i="15"/>
  <c r="B235" i="16"/>
  <c r="B173" i="15"/>
  <c r="B224" i="16"/>
  <c r="B162" i="15"/>
  <c r="J253" i="17"/>
  <c r="E240" i="17"/>
  <c r="L235" i="20"/>
  <c r="L191" i="19"/>
  <c r="D231" i="20"/>
  <c r="D180" i="19"/>
  <c r="L184" i="19"/>
  <c r="L190" i="19"/>
  <c r="L177" i="19"/>
  <c r="L226" i="20"/>
  <c r="L188" i="19"/>
  <c r="L180" i="19"/>
  <c r="L182" i="19"/>
  <c r="L187" i="19"/>
  <c r="Q172" i="15"/>
  <c r="Q179" i="15"/>
  <c r="Q160" i="15"/>
  <c r="Q163" i="15"/>
  <c r="K235" i="20"/>
  <c r="K191" i="19"/>
  <c r="C233" i="20"/>
  <c r="C233" i="19"/>
  <c r="C231" i="20"/>
  <c r="C180" i="19"/>
  <c r="K182" i="19"/>
  <c r="K184" i="19"/>
  <c r="K190" i="19"/>
  <c r="K177" i="19"/>
  <c r="K188" i="19"/>
  <c r="K180" i="19"/>
  <c r="K187" i="19"/>
  <c r="C50" i="9"/>
  <c r="C102" i="13"/>
  <c r="K100" i="13"/>
  <c r="K48" i="9"/>
  <c r="K136" i="13"/>
  <c r="C99" i="13"/>
  <c r="C47" i="9"/>
  <c r="Q48" i="6"/>
  <c r="I47" i="6"/>
  <c r="Q45" i="6"/>
  <c r="I41" i="6"/>
  <c r="B204" i="15"/>
  <c r="P223" i="16"/>
  <c r="P161" i="15"/>
  <c r="H222" i="16"/>
  <c r="H160" i="15"/>
  <c r="P160" i="15"/>
  <c r="P163" i="15"/>
  <c r="P164" i="15"/>
  <c r="O172" i="15"/>
  <c r="O168" i="15"/>
  <c r="N198" i="15"/>
  <c r="N189" i="15"/>
  <c r="N243" i="16"/>
  <c r="N187" i="15"/>
  <c r="N184" i="15"/>
  <c r="N232" i="16"/>
  <c r="N170" i="15"/>
  <c r="N223" i="16"/>
  <c r="N161" i="15"/>
  <c r="F222" i="16"/>
  <c r="F160" i="15"/>
  <c r="L257" i="16"/>
  <c r="L255" i="16"/>
  <c r="D207" i="16"/>
  <c r="D205" i="16"/>
  <c r="L247" i="16"/>
  <c r="L195" i="16"/>
  <c r="D244" i="16"/>
  <c r="L242" i="16"/>
  <c r="M162" i="15"/>
  <c r="M159" i="15"/>
  <c r="M164" i="15"/>
  <c r="E10" i="8"/>
  <c r="O49" i="9"/>
  <c r="O101" i="13"/>
  <c r="G48" i="9"/>
  <c r="F186" i="15"/>
  <c r="J161" i="15"/>
  <c r="D257" i="17"/>
  <c r="D212" i="15"/>
  <c r="D210" i="15"/>
  <c r="D204" i="15"/>
  <c r="L198" i="15"/>
  <c r="L196" i="15"/>
  <c r="L245" i="17"/>
  <c r="L189" i="15"/>
  <c r="L243" i="16"/>
  <c r="L187" i="15"/>
  <c r="L184" i="15"/>
  <c r="L229" i="16"/>
  <c r="L168" i="15"/>
  <c r="L223" i="16"/>
  <c r="L161" i="15"/>
  <c r="L162" i="15"/>
  <c r="L159" i="15"/>
  <c r="B205" i="16"/>
  <c r="B207" i="16"/>
  <c r="J187" i="16"/>
  <c r="J188" i="16"/>
  <c r="J185" i="16"/>
  <c r="J93" i="14"/>
  <c r="J196" i="16"/>
  <c r="J91" i="14"/>
  <c r="D10" i="8"/>
  <c r="F119" i="13"/>
  <c r="F149" i="13"/>
  <c r="F198" i="15"/>
  <c r="C210" i="15"/>
  <c r="C204" i="15"/>
  <c r="K189" i="15"/>
  <c r="K184" i="15"/>
  <c r="Q176" i="16"/>
  <c r="Q171" i="16"/>
  <c r="Q179" i="16"/>
  <c r="Q169" i="16"/>
  <c r="Q172" i="16"/>
  <c r="B210" i="15"/>
  <c r="J251" i="16"/>
  <c r="J202" i="15"/>
  <c r="J237" i="16"/>
  <c r="J177" i="15"/>
  <c r="B231" i="16"/>
  <c r="B169" i="15"/>
  <c r="B222" i="16"/>
  <c r="B160" i="15"/>
  <c r="H257" i="16"/>
  <c r="H188" i="16"/>
  <c r="H185" i="16"/>
  <c r="P169" i="16"/>
  <c r="P179" i="16"/>
  <c r="P172" i="16"/>
  <c r="P163" i="16"/>
  <c r="P160" i="16"/>
  <c r="B150" i="12"/>
  <c r="J142" i="12"/>
  <c r="J140" i="12"/>
  <c r="B102" i="12"/>
  <c r="D146" i="13"/>
  <c r="D116" i="13"/>
  <c r="L137" i="13"/>
  <c r="D48" i="9"/>
  <c r="D100" i="13"/>
  <c r="Q201" i="15"/>
  <c r="Q206" i="15"/>
  <c r="I189" i="15"/>
  <c r="I187" i="15"/>
  <c r="I184" i="15"/>
  <c r="Q168" i="15"/>
  <c r="Q159" i="15"/>
  <c r="L190" i="16"/>
  <c r="G191" i="16"/>
  <c r="G196" i="16"/>
  <c r="G187" i="16"/>
  <c r="O169" i="16"/>
  <c r="O168" i="16"/>
  <c r="O179" i="16"/>
  <c r="O92" i="14"/>
  <c r="O172" i="16"/>
  <c r="O90" i="14"/>
  <c r="O160" i="16"/>
  <c r="O164" i="16"/>
  <c r="K153" i="12"/>
  <c r="C152" i="12"/>
  <c r="K150" i="12"/>
  <c r="C149" i="12"/>
  <c r="C15" i="7"/>
  <c r="C143" i="12"/>
  <c r="C10" i="7"/>
  <c r="Q127" i="12"/>
  <c r="Q119" i="12"/>
  <c r="Q15" i="8"/>
  <c r="Q109" i="12"/>
  <c r="C152" i="13"/>
  <c r="C122" i="13"/>
  <c r="K15" i="9"/>
  <c r="C15" i="9"/>
  <c r="C48" i="9"/>
  <c r="B186" i="15"/>
  <c r="F185" i="16"/>
  <c r="F191" i="16"/>
  <c r="F196" i="16"/>
  <c r="F91" i="14"/>
  <c r="F198" i="16"/>
  <c r="N169" i="16"/>
  <c r="N179" i="16"/>
  <c r="N92" i="14"/>
  <c r="N172" i="16"/>
  <c r="N164" i="16"/>
  <c r="N90" i="14"/>
  <c r="N160" i="16"/>
  <c r="B119" i="11"/>
  <c r="B116" i="11"/>
  <c r="B109" i="11"/>
  <c r="P127" i="12"/>
  <c r="P122" i="12"/>
  <c r="H15" i="8"/>
  <c r="P15" i="8"/>
  <c r="P109" i="12"/>
  <c r="H10" i="8"/>
  <c r="G116" i="13"/>
  <c r="L101" i="13"/>
  <c r="B119" i="13"/>
  <c r="B149" i="13"/>
  <c r="B146" i="13"/>
  <c r="B116" i="13"/>
  <c r="J15" i="9"/>
  <c r="J137" i="13"/>
  <c r="J49" i="9"/>
  <c r="B100" i="13"/>
  <c r="H169" i="15"/>
  <c r="J190" i="16"/>
  <c r="E210" i="16"/>
  <c r="D252" i="17"/>
  <c r="Q154" i="12"/>
  <c r="I125" i="11"/>
  <c r="Q148" i="12"/>
  <c r="Q124" i="11"/>
  <c r="Q141" i="12"/>
  <c r="Q140" i="12"/>
  <c r="Q10" i="7"/>
  <c r="I10" i="7"/>
  <c r="O127" i="12"/>
  <c r="O122" i="12"/>
  <c r="G129" i="12"/>
  <c r="O109" i="12"/>
  <c r="O26" i="8"/>
  <c r="O10" i="8"/>
  <c r="G10" i="8"/>
  <c r="F116" i="13"/>
  <c r="I15" i="9"/>
  <c r="Q102" i="13"/>
  <c r="I137" i="13"/>
  <c r="Q99" i="13"/>
  <c r="O178" i="15"/>
  <c r="B172" i="15"/>
  <c r="F208" i="15"/>
  <c r="F205" i="15"/>
  <c r="F251" i="16"/>
  <c r="F202" i="15"/>
  <c r="N197" i="15"/>
  <c r="N192" i="15"/>
  <c r="F191" i="15"/>
  <c r="N188" i="15"/>
  <c r="F243" i="16"/>
  <c r="F187" i="15"/>
  <c r="N168" i="15"/>
  <c r="H190" i="16"/>
  <c r="D210" i="16"/>
  <c r="D204" i="16"/>
  <c r="D253" i="16"/>
  <c r="D201" i="16"/>
  <c r="L198" i="16"/>
  <c r="L196" i="16"/>
  <c r="L191" i="16"/>
  <c r="L245" i="16"/>
  <c r="L171" i="16"/>
  <c r="L179" i="16"/>
  <c r="L172" i="16"/>
  <c r="L169" i="16"/>
  <c r="L173" i="16"/>
  <c r="L159" i="16"/>
  <c r="L163" i="16"/>
  <c r="L160" i="16"/>
  <c r="L164" i="16"/>
  <c r="K176" i="19"/>
  <c r="H15" i="9"/>
  <c r="P10" i="9"/>
  <c r="P102" i="13"/>
  <c r="H137" i="13"/>
  <c r="P135" i="13"/>
  <c r="P99" i="13"/>
  <c r="E189" i="15"/>
  <c r="Q171" i="15"/>
  <c r="K163" i="15"/>
  <c r="D213" i="16"/>
  <c r="K171" i="16"/>
  <c r="K173" i="16"/>
  <c r="K180" i="16"/>
  <c r="K179" i="16"/>
  <c r="K172" i="16"/>
  <c r="K92" i="14"/>
  <c r="K169" i="16"/>
  <c r="K91" i="14"/>
  <c r="K161" i="16"/>
  <c r="K164" i="16"/>
  <c r="K159" i="16"/>
  <c r="K162" i="16"/>
  <c r="K90" i="14"/>
  <c r="K160" i="16"/>
  <c r="K203" i="17"/>
  <c r="K252" i="17"/>
  <c r="C202" i="17"/>
  <c r="C251" i="17"/>
  <c r="K243" i="17"/>
  <c r="K187" i="17"/>
  <c r="C242" i="17"/>
  <c r="C186" i="17"/>
  <c r="K173" i="17"/>
  <c r="K235" i="17"/>
  <c r="K171" i="17"/>
  <c r="K233" i="17"/>
  <c r="C232" i="17"/>
  <c r="C170" i="17"/>
  <c r="O118" i="13"/>
  <c r="O148" i="13"/>
  <c r="G10" i="9"/>
  <c r="O102" i="13"/>
  <c r="O50" i="9"/>
  <c r="G49" i="9"/>
  <c r="G137" i="13"/>
  <c r="O135" i="13"/>
  <c r="O47" i="9"/>
  <c r="O99" i="13"/>
  <c r="M40" i="6"/>
  <c r="M34" i="6"/>
  <c r="J163" i="15"/>
  <c r="B207" i="17"/>
  <c r="B205" i="17"/>
  <c r="J252" i="17"/>
  <c r="J203" i="17"/>
  <c r="B202" i="17"/>
  <c r="B251" i="17"/>
  <c r="B242" i="17"/>
  <c r="B186" i="17"/>
  <c r="J240" i="17"/>
  <c r="J184" i="17"/>
  <c r="F128" i="11"/>
  <c r="F125" i="11"/>
  <c r="F117" i="11"/>
  <c r="N15" i="7"/>
  <c r="F15" i="7"/>
  <c r="N10" i="7"/>
  <c r="F10" i="7"/>
  <c r="J104" i="12"/>
  <c r="L127" i="12"/>
  <c r="L122" i="12"/>
  <c r="D119" i="12"/>
  <c r="L15" i="8"/>
  <c r="D108" i="12"/>
  <c r="H101" i="13"/>
  <c r="F15" i="9"/>
  <c r="F10" i="9"/>
  <c r="N102" i="13"/>
  <c r="F101" i="13"/>
  <c r="N135" i="13"/>
  <c r="N99" i="13"/>
  <c r="Q246" i="15"/>
  <c r="O171" i="15"/>
  <c r="B213" i="16"/>
  <c r="Q201" i="17"/>
  <c r="Q250" i="17"/>
  <c r="M223" i="20"/>
  <c r="M168" i="19"/>
  <c r="K196" i="20"/>
  <c r="K207" i="20"/>
  <c r="K98" i="18"/>
  <c r="C178" i="20"/>
  <c r="C184" i="20"/>
  <c r="C177" i="20"/>
  <c r="L216" i="20"/>
  <c r="L159" i="19"/>
  <c r="K164" i="17"/>
  <c r="K163" i="17"/>
  <c r="Q230" i="20"/>
  <c r="Q230" i="19"/>
  <c r="F246" i="21"/>
  <c r="F210" i="21"/>
  <c r="F240" i="21"/>
  <c r="F197" i="21"/>
  <c r="N238" i="21"/>
  <c r="N195" i="21"/>
  <c r="F206" i="21"/>
  <c r="F207" i="21"/>
  <c r="F81" i="18"/>
  <c r="F110" i="6" s="1"/>
  <c r="F228" i="21"/>
  <c r="F177" i="21"/>
  <c r="F224" i="21"/>
  <c r="F172" i="21"/>
  <c r="I173" i="17"/>
  <c r="I235" i="17"/>
  <c r="I171" i="17"/>
  <c r="I233" i="17"/>
  <c r="J223" i="17"/>
  <c r="J161" i="17"/>
  <c r="P210" i="19"/>
  <c r="H235" i="20"/>
  <c r="H191" i="19"/>
  <c r="P227" i="20"/>
  <c r="P176" i="19"/>
  <c r="H223" i="21"/>
  <c r="H168" i="19"/>
  <c r="H216" i="20"/>
  <c r="H159" i="19"/>
  <c r="P158" i="19"/>
  <c r="P167" i="19"/>
  <c r="P163" i="19"/>
  <c r="H173" i="17"/>
  <c r="H235" i="17"/>
  <c r="H171" i="17"/>
  <c r="H233" i="17"/>
  <c r="G216" i="20"/>
  <c r="G159" i="19"/>
  <c r="O158" i="19"/>
  <c r="O163" i="19"/>
  <c r="G173" i="17"/>
  <c r="G235" i="17"/>
  <c r="G171" i="17"/>
  <c r="G233" i="17"/>
  <c r="K162" i="21"/>
  <c r="F243" i="17"/>
  <c r="F187" i="17"/>
  <c r="N241" i="17"/>
  <c r="N185" i="17"/>
  <c r="F240" i="17"/>
  <c r="F184" i="17"/>
  <c r="G161" i="17"/>
  <c r="G223" i="17"/>
  <c r="M232" i="20"/>
  <c r="M232" i="19"/>
  <c r="E216" i="20"/>
  <c r="E159" i="19"/>
  <c r="E173" i="17"/>
  <c r="E235" i="17"/>
  <c r="F223" i="17"/>
  <c r="F161" i="17"/>
  <c r="L183" i="19"/>
  <c r="L179" i="19"/>
  <c r="L227" i="20"/>
  <c r="L176" i="19"/>
  <c r="N198" i="21"/>
  <c r="K183" i="19"/>
  <c r="K181" i="19"/>
  <c r="K179" i="19"/>
  <c r="C226" i="20"/>
  <c r="C187" i="19"/>
  <c r="C201" i="15"/>
  <c r="K196" i="15"/>
  <c r="K187" i="15"/>
  <c r="K227" i="17"/>
  <c r="C225" i="17"/>
  <c r="E206" i="16"/>
  <c r="E204" i="16"/>
  <c r="E201" i="16"/>
  <c r="M198" i="16"/>
  <c r="M189" i="16"/>
  <c r="M184" i="16"/>
  <c r="K253" i="17"/>
  <c r="K204" i="17"/>
  <c r="C196" i="17"/>
  <c r="C189" i="17"/>
  <c r="K185" i="17"/>
  <c r="K241" i="17"/>
  <c r="O170" i="19"/>
  <c r="M161" i="19"/>
  <c r="J183" i="19"/>
  <c r="B196" i="17"/>
  <c r="B189" i="17"/>
  <c r="B240" i="17"/>
  <c r="B184" i="17"/>
  <c r="B233" i="17"/>
  <c r="B171" i="17"/>
  <c r="J231" i="17"/>
  <c r="J169" i="17"/>
  <c r="Q198" i="19"/>
  <c r="I183" i="19"/>
  <c r="I232" i="20"/>
  <c r="I232" i="19"/>
  <c r="Q220" i="20"/>
  <c r="Q163" i="19"/>
  <c r="Q215" i="20"/>
  <c r="Q215" i="19"/>
  <c r="Q158" i="19"/>
  <c r="I185" i="17"/>
  <c r="I241" i="17"/>
  <c r="J221" i="17"/>
  <c r="J159" i="17"/>
  <c r="F103" i="12"/>
  <c r="N101" i="12"/>
  <c r="E15" i="9"/>
  <c r="M10" i="9"/>
  <c r="E10" i="9"/>
  <c r="M102" i="13"/>
  <c r="E101" i="13"/>
  <c r="M135" i="13"/>
  <c r="H73" i="14"/>
  <c r="P64" i="14"/>
  <c r="K173" i="15"/>
  <c r="H208" i="15"/>
  <c r="P194" i="15"/>
  <c r="P192" i="15"/>
  <c r="P188" i="15"/>
  <c r="P241" i="16"/>
  <c r="H240" i="16"/>
  <c r="P178" i="15"/>
  <c r="P235" i="16"/>
  <c r="P233" i="16"/>
  <c r="H232" i="16"/>
  <c r="H229" i="16"/>
  <c r="H227" i="16"/>
  <c r="P224" i="16"/>
  <c r="P221" i="16"/>
  <c r="B206" i="16"/>
  <c r="B204" i="16"/>
  <c r="B201" i="16"/>
  <c r="J198" i="16"/>
  <c r="J189" i="16"/>
  <c r="J184" i="16"/>
  <c r="J159" i="16"/>
  <c r="J162" i="16"/>
  <c r="K224" i="17"/>
  <c r="J163" i="17"/>
  <c r="C160" i="17"/>
  <c r="H253" i="17"/>
  <c r="H204" i="17"/>
  <c r="H185" i="17"/>
  <c r="H241" i="17"/>
  <c r="H231" i="17"/>
  <c r="H169" i="17"/>
  <c r="I161" i="19"/>
  <c r="O167" i="19"/>
  <c r="M101" i="12"/>
  <c r="D15" i="9"/>
  <c r="L10" i="9"/>
  <c r="D10" i="9"/>
  <c r="L102" i="13"/>
  <c r="L50" i="9"/>
  <c r="D101" i="13"/>
  <c r="G73" i="14"/>
  <c r="G102" i="6" s="1"/>
  <c r="G35" i="6"/>
  <c r="G198" i="15"/>
  <c r="G191" i="15"/>
  <c r="G227" i="17"/>
  <c r="O226" i="17"/>
  <c r="O159" i="15"/>
  <c r="I198" i="16"/>
  <c r="I196" i="16"/>
  <c r="I191" i="16"/>
  <c r="I189" i="16"/>
  <c r="I187" i="16"/>
  <c r="I184" i="16"/>
  <c r="Q180" i="16"/>
  <c r="Q178" i="16"/>
  <c r="Q173" i="16"/>
  <c r="Q168" i="16"/>
  <c r="Q164" i="16"/>
  <c r="B160" i="17"/>
  <c r="G185" i="17"/>
  <c r="G241" i="17"/>
  <c r="H164" i="17"/>
  <c r="E203" i="19"/>
  <c r="G181" i="19"/>
  <c r="I170" i="19"/>
  <c r="N178" i="15"/>
  <c r="P215" i="16"/>
  <c r="H198" i="16"/>
  <c r="H191" i="16"/>
  <c r="H189" i="16"/>
  <c r="H187" i="16"/>
  <c r="H184" i="16"/>
  <c r="P180" i="16"/>
  <c r="P173" i="16"/>
  <c r="P164" i="16"/>
  <c r="P159" i="16"/>
  <c r="Q159" i="17"/>
  <c r="F206" i="17"/>
  <c r="N76" i="14"/>
  <c r="N105" i="6" s="1"/>
  <c r="N196" i="17"/>
  <c r="F231" i="17"/>
  <c r="F169" i="17"/>
  <c r="G164" i="17"/>
  <c r="P195" i="19"/>
  <c r="C103" i="12"/>
  <c r="C100" i="12"/>
  <c r="B101" i="13"/>
  <c r="J99" i="13"/>
  <c r="Q76" i="14"/>
  <c r="Q105" i="6" s="1"/>
  <c r="E73" i="14"/>
  <c r="E102" i="6" s="1"/>
  <c r="M64" i="14"/>
  <c r="M48" i="6"/>
  <c r="E47" i="6"/>
  <c r="M45" i="6"/>
  <c r="E41" i="6"/>
  <c r="E215" i="15"/>
  <c r="E213" i="15"/>
  <c r="E208" i="15"/>
  <c r="E205" i="15"/>
  <c r="M211" i="15"/>
  <c r="E196" i="15"/>
  <c r="E191" i="15"/>
  <c r="M188" i="15"/>
  <c r="E187" i="15"/>
  <c r="M178" i="15"/>
  <c r="E159" i="15"/>
  <c r="G189" i="16"/>
  <c r="G184" i="16"/>
  <c r="O180" i="16"/>
  <c r="O173" i="16"/>
  <c r="O159" i="16"/>
  <c r="G163" i="16"/>
  <c r="G162" i="16"/>
  <c r="O202" i="17"/>
  <c r="Q189" i="17"/>
  <c r="P159" i="17"/>
  <c r="B139" i="12"/>
  <c r="B100" i="12"/>
  <c r="Q15" i="9"/>
  <c r="Q10" i="9"/>
  <c r="I10" i="9"/>
  <c r="Q100" i="13"/>
  <c r="I99" i="13"/>
  <c r="N164" i="15"/>
  <c r="D215" i="15"/>
  <c r="D213" i="15"/>
  <c r="D208" i="15"/>
  <c r="D202" i="15"/>
  <c r="D196" i="15"/>
  <c r="L246" i="17"/>
  <c r="D191" i="15"/>
  <c r="L190" i="15"/>
  <c r="L178" i="15"/>
  <c r="L164" i="15"/>
  <c r="H164" i="16"/>
  <c r="F189" i="16"/>
  <c r="F187" i="16"/>
  <c r="F184" i="16"/>
  <c r="N180" i="16"/>
  <c r="N178" i="16"/>
  <c r="N173" i="16"/>
  <c r="N202" i="17"/>
  <c r="E163" i="17"/>
  <c r="O159" i="17"/>
  <c r="G190" i="19"/>
  <c r="I166" i="19"/>
  <c r="I101" i="12"/>
  <c r="Q99" i="12"/>
  <c r="P100" i="13"/>
  <c r="H99" i="13"/>
  <c r="C47" i="6"/>
  <c r="C41" i="6"/>
  <c r="C35" i="6"/>
  <c r="C215" i="15"/>
  <c r="C213" i="15"/>
  <c r="C208" i="15"/>
  <c r="C205" i="15"/>
  <c r="C202" i="15"/>
  <c r="K211" i="15"/>
  <c r="K192" i="15"/>
  <c r="K190" i="15"/>
  <c r="K188" i="15"/>
  <c r="K178" i="15"/>
  <c r="K171" i="15"/>
  <c r="C174" i="15"/>
  <c r="C227" i="17"/>
  <c r="K226" i="17"/>
  <c r="E215" i="16"/>
  <c r="E213" i="16"/>
  <c r="E208" i="16"/>
  <c r="E207" i="16"/>
  <c r="E205" i="16"/>
  <c r="M211" i="16"/>
  <c r="E198" i="16"/>
  <c r="M197" i="16"/>
  <c r="E196" i="16"/>
  <c r="M192" i="16"/>
  <c r="E191" i="16"/>
  <c r="E189" i="16"/>
  <c r="E187" i="16"/>
  <c r="E184" i="16"/>
  <c r="M171" i="16"/>
  <c r="E233" i="17"/>
  <c r="N159" i="17"/>
  <c r="P160" i="19"/>
  <c r="H101" i="12"/>
  <c r="P99" i="12"/>
  <c r="G15" i="9"/>
  <c r="G102" i="13"/>
  <c r="G50" i="9"/>
  <c r="O100" i="13"/>
  <c r="O48" i="9"/>
  <c r="G99" i="13"/>
  <c r="G47" i="9"/>
  <c r="B73" i="14"/>
  <c r="B102" i="6" s="1"/>
  <c r="B213" i="15"/>
  <c r="J256" i="17"/>
  <c r="B208" i="15"/>
  <c r="B254" i="17"/>
  <c r="B191" i="15"/>
  <c r="Q206" i="16"/>
  <c r="D215" i="16"/>
  <c r="D208" i="16"/>
  <c r="L210" i="16"/>
  <c r="D198" i="16"/>
  <c r="L197" i="16"/>
  <c r="L194" i="16"/>
  <c r="L246" i="16"/>
  <c r="L192" i="16"/>
  <c r="D191" i="16"/>
  <c r="L188" i="16"/>
  <c r="L235" i="16"/>
  <c r="M159" i="17"/>
  <c r="M235" i="19"/>
  <c r="H180" i="19"/>
  <c r="O160" i="19"/>
  <c r="G101" i="12"/>
  <c r="F102" i="13"/>
  <c r="F99" i="13"/>
  <c r="Q49" i="6"/>
  <c r="Q34" i="6"/>
  <c r="N159" i="15"/>
  <c r="Q212" i="15"/>
  <c r="Q204" i="15"/>
  <c r="I213" i="15"/>
  <c r="I197" i="15"/>
  <c r="I194" i="15"/>
  <c r="I185" i="15"/>
  <c r="I180" i="15"/>
  <c r="Q176" i="15"/>
  <c r="I173" i="15"/>
  <c r="Q169" i="15"/>
  <c r="P206" i="16"/>
  <c r="D175" i="17"/>
  <c r="O75" i="18"/>
  <c r="O40" i="9"/>
  <c r="O37" i="9" s="1"/>
  <c r="G180" i="19"/>
  <c r="H190" i="19"/>
  <c r="H184" i="19"/>
  <c r="E99" i="13"/>
  <c r="P257" i="17"/>
  <c r="P255" i="17"/>
  <c r="P179" i="15"/>
  <c r="P176" i="15"/>
  <c r="P172" i="15"/>
  <c r="L256" i="16"/>
  <c r="Q162" i="17"/>
  <c r="M234" i="19"/>
  <c r="G188" i="19"/>
  <c r="E101" i="12"/>
  <c r="D99" i="13"/>
  <c r="F170" i="15"/>
  <c r="G197" i="15"/>
  <c r="G194" i="15"/>
  <c r="G180" i="15"/>
  <c r="O179" i="15"/>
  <c r="O176" i="15"/>
  <c r="G173" i="15"/>
  <c r="O169" i="15"/>
  <c r="Q241" i="17"/>
  <c r="L223" i="17"/>
  <c r="P162" i="17"/>
  <c r="I234" i="19"/>
  <c r="M158" i="19"/>
  <c r="N209" i="19"/>
  <c r="N207" i="19"/>
  <c r="N201" i="19"/>
  <c r="N196" i="19"/>
  <c r="C181" i="20"/>
  <c r="L246" i="20"/>
  <c r="D244" i="20"/>
  <c r="D242" i="20"/>
  <c r="D239" i="20"/>
  <c r="L234" i="20"/>
  <c r="Q82" i="51"/>
  <c r="Q80" i="51"/>
  <c r="Q87" i="51"/>
  <c r="E80" i="52"/>
  <c r="E85" i="52"/>
  <c r="E87" i="52"/>
  <c r="E88" i="52"/>
  <c r="E76" i="52"/>
  <c r="E77" i="52"/>
  <c r="E78" i="52"/>
  <c r="M123" i="33"/>
  <c r="M108" i="33"/>
  <c r="J198" i="21"/>
  <c r="G167" i="23"/>
  <c r="G174" i="23"/>
  <c r="B175" i="25"/>
  <c r="B211" i="25"/>
  <c r="J197" i="25"/>
  <c r="J149" i="25"/>
  <c r="J147" i="25"/>
  <c r="J195" i="25"/>
  <c r="B186" i="25"/>
  <c r="B135" i="25"/>
  <c r="B130" i="25"/>
  <c r="B181" i="25"/>
  <c r="O241" i="21"/>
  <c r="H198" i="21"/>
  <c r="B184" i="25"/>
  <c r="I166" i="25"/>
  <c r="I206" i="25"/>
  <c r="Q164" i="25"/>
  <c r="Q204" i="25"/>
  <c r="I197" i="25"/>
  <c r="I149" i="25"/>
  <c r="F218" i="21"/>
  <c r="G210" i="21"/>
  <c r="G246" i="21"/>
  <c r="O195" i="21"/>
  <c r="O238" i="21"/>
  <c r="G135" i="23"/>
  <c r="F163" i="21"/>
  <c r="F220" i="21"/>
  <c r="O209" i="20"/>
  <c r="G181" i="20"/>
  <c r="E176" i="20"/>
  <c r="E246" i="21"/>
  <c r="E210" i="21"/>
  <c r="M229" i="21"/>
  <c r="M178" i="21"/>
  <c r="P174" i="24"/>
  <c r="O160" i="20"/>
  <c r="O168" i="20"/>
  <c r="L229" i="21"/>
  <c r="L178" i="21"/>
  <c r="J195" i="24"/>
  <c r="J147" i="23"/>
  <c r="O174" i="24"/>
  <c r="C210" i="21"/>
  <c r="C246" i="21"/>
  <c r="K195" i="21"/>
  <c r="K238" i="21"/>
  <c r="C233" i="21"/>
  <c r="K178" i="21"/>
  <c r="K229" i="21"/>
  <c r="I149" i="23"/>
  <c r="I197" i="23"/>
  <c r="B246" i="21"/>
  <c r="B210" i="21"/>
  <c r="B240" i="21"/>
  <c r="B197" i="21"/>
  <c r="J235" i="21"/>
  <c r="J191" i="21"/>
  <c r="J178" i="21"/>
  <c r="J229" i="21"/>
  <c r="B163" i="21"/>
  <c r="B220" i="21"/>
  <c r="H163" i="23"/>
  <c r="L230" i="20"/>
  <c r="D219" i="20"/>
  <c r="I235" i="21"/>
  <c r="I191" i="21"/>
  <c r="G172" i="23"/>
  <c r="G168" i="23"/>
  <c r="G166" i="23"/>
  <c r="G163" i="23"/>
  <c r="G149" i="23"/>
  <c r="O148" i="23"/>
  <c r="O196" i="23"/>
  <c r="G147" i="23"/>
  <c r="E123" i="27"/>
  <c r="K172" i="20"/>
  <c r="K162" i="20"/>
  <c r="P239" i="21"/>
  <c r="P196" i="21"/>
  <c r="H235" i="21"/>
  <c r="H191" i="21"/>
  <c r="F147" i="23"/>
  <c r="E206" i="17"/>
  <c r="F164" i="17"/>
  <c r="M98" i="18"/>
  <c r="H183" i="19"/>
  <c r="H181" i="19"/>
  <c r="P166" i="19"/>
  <c r="L207" i="20"/>
  <c r="C163" i="21"/>
  <c r="G195" i="21"/>
  <c r="G238" i="21"/>
  <c r="G235" i="21"/>
  <c r="G191" i="21"/>
  <c r="O176" i="21"/>
  <c r="O227" i="21"/>
  <c r="G166" i="21"/>
  <c r="O131" i="23"/>
  <c r="E210" i="23"/>
  <c r="E172" i="23"/>
  <c r="E147" i="23"/>
  <c r="P172" i="24"/>
  <c r="K205" i="16"/>
  <c r="C198" i="16"/>
  <c r="C191" i="16"/>
  <c r="L190" i="17"/>
  <c r="K102" i="18"/>
  <c r="K165" i="6" s="1"/>
  <c r="Q168" i="19"/>
  <c r="G183" i="19"/>
  <c r="G176" i="19"/>
  <c r="O166" i="19"/>
  <c r="O196" i="20"/>
  <c r="Q206" i="20"/>
  <c r="Q202" i="20"/>
  <c r="Q198" i="20"/>
  <c r="Q195" i="20"/>
  <c r="I229" i="21"/>
  <c r="M195" i="21"/>
  <c r="N239" i="21"/>
  <c r="N196" i="21"/>
  <c r="N176" i="21"/>
  <c r="N227" i="21"/>
  <c r="P78" i="22"/>
  <c r="P169" i="6" s="1"/>
  <c r="E166" i="23"/>
  <c r="M131" i="23"/>
  <c r="D147" i="23"/>
  <c r="O172" i="24"/>
  <c r="N102" i="31"/>
  <c r="N89" i="31"/>
  <c r="N87" i="31"/>
  <c r="N90" i="31"/>
  <c r="N103" i="31"/>
  <c r="N108" i="31"/>
  <c r="N85" i="31"/>
  <c r="B215" i="16"/>
  <c r="B208" i="16"/>
  <c r="J194" i="16"/>
  <c r="J192" i="16"/>
  <c r="J173" i="16"/>
  <c r="C206" i="17"/>
  <c r="C253" i="17"/>
  <c r="C204" i="17"/>
  <c r="C197" i="17"/>
  <c r="C192" i="17"/>
  <c r="C190" i="17"/>
  <c r="C188" i="17"/>
  <c r="K190" i="17"/>
  <c r="F237" i="21"/>
  <c r="N188" i="19"/>
  <c r="N182" i="19"/>
  <c r="N172" i="19"/>
  <c r="N170" i="19"/>
  <c r="N166" i="19"/>
  <c r="N163" i="19"/>
  <c r="M196" i="20"/>
  <c r="H246" i="20"/>
  <c r="P245" i="20"/>
  <c r="P243" i="20"/>
  <c r="H162" i="20"/>
  <c r="H170" i="20"/>
  <c r="H229" i="21"/>
  <c r="L195" i="21"/>
  <c r="G177" i="21"/>
  <c r="F158" i="21"/>
  <c r="E200" i="21"/>
  <c r="M160" i="21"/>
  <c r="M217" i="21"/>
  <c r="E159" i="21"/>
  <c r="E216" i="21"/>
  <c r="C168" i="23"/>
  <c r="C163" i="23"/>
  <c r="C195" i="23"/>
  <c r="C147" i="23"/>
  <c r="Q204" i="16"/>
  <c r="I197" i="16"/>
  <c r="I194" i="16"/>
  <c r="I192" i="16"/>
  <c r="I190" i="16"/>
  <c r="I188" i="16"/>
  <c r="I185" i="16"/>
  <c r="Q174" i="16"/>
  <c r="I173" i="16"/>
  <c r="Q163" i="16"/>
  <c r="B206" i="17"/>
  <c r="B197" i="17"/>
  <c r="B192" i="17"/>
  <c r="B190" i="17"/>
  <c r="B188" i="17"/>
  <c r="C164" i="17"/>
  <c r="P51" i="18"/>
  <c r="P60" i="6" s="1"/>
  <c r="P133" i="6" s="1"/>
  <c r="M202" i="19"/>
  <c r="E209" i="19"/>
  <c r="G179" i="20"/>
  <c r="O206" i="20"/>
  <c r="O202" i="20"/>
  <c r="O200" i="20"/>
  <c r="O195" i="20"/>
  <c r="G176" i="20"/>
  <c r="O167" i="20"/>
  <c r="O161" i="20"/>
  <c r="O158" i="20"/>
  <c r="I195" i="21"/>
  <c r="E158" i="21"/>
  <c r="D235" i="21"/>
  <c r="D191" i="21"/>
  <c r="L217" i="21"/>
  <c r="L160" i="21"/>
  <c r="M171" i="25"/>
  <c r="M209" i="25"/>
  <c r="M205" i="25"/>
  <c r="M165" i="25"/>
  <c r="M151" i="25"/>
  <c r="M146" i="25"/>
  <c r="M194" i="25"/>
  <c r="E140" i="25"/>
  <c r="E189" i="25"/>
  <c r="M186" i="25"/>
  <c r="M135" i="25"/>
  <c r="P210" i="16"/>
  <c r="P204" i="16"/>
  <c r="H197" i="16"/>
  <c r="H194" i="16"/>
  <c r="H192" i="16"/>
  <c r="P189" i="16"/>
  <c r="H173" i="16"/>
  <c r="I190" i="17"/>
  <c r="L202" i="19"/>
  <c r="L195" i="19"/>
  <c r="D181" i="19"/>
  <c r="L172" i="19"/>
  <c r="D159" i="19"/>
  <c r="E179" i="20"/>
  <c r="O166" i="20"/>
  <c r="N206" i="20"/>
  <c r="N202" i="20"/>
  <c r="N200" i="20"/>
  <c r="F183" i="20"/>
  <c r="N170" i="20"/>
  <c r="N167" i="20"/>
  <c r="N164" i="20"/>
  <c r="N158" i="20"/>
  <c r="H195" i="21"/>
  <c r="E177" i="21"/>
  <c r="C206" i="21"/>
  <c r="C200" i="21"/>
  <c r="C195" i="21"/>
  <c r="C238" i="21"/>
  <c r="K160" i="21"/>
  <c r="K217" i="21"/>
  <c r="C159" i="21"/>
  <c r="C216" i="21"/>
  <c r="O74" i="22"/>
  <c r="M185" i="23"/>
  <c r="O212" i="16"/>
  <c r="O210" i="16"/>
  <c r="O204" i="16"/>
  <c r="G197" i="16"/>
  <c r="G192" i="16"/>
  <c r="G188" i="16"/>
  <c r="G185" i="16"/>
  <c r="O189" i="16"/>
  <c r="O183" i="16" s="1"/>
  <c r="G178" i="16"/>
  <c r="O174" i="16"/>
  <c r="G173" i="16"/>
  <c r="G167" i="16" s="1"/>
  <c r="O163" i="16"/>
  <c r="O158" i="16" s="1"/>
  <c r="G159" i="16"/>
  <c r="P196" i="17"/>
  <c r="H190" i="17"/>
  <c r="E97" i="18"/>
  <c r="E81" i="18"/>
  <c r="E110" i="6" s="1"/>
  <c r="K202" i="19"/>
  <c r="K195" i="19"/>
  <c r="C207" i="19"/>
  <c r="O170" i="20"/>
  <c r="L166" i="20"/>
  <c r="M206" i="20"/>
  <c r="M202" i="20"/>
  <c r="M200" i="20"/>
  <c r="M195" i="20"/>
  <c r="E210" i="20"/>
  <c r="E183" i="20"/>
  <c r="E181" i="20"/>
  <c r="M167" i="20"/>
  <c r="M166" i="20"/>
  <c r="M164" i="20"/>
  <c r="M161" i="20"/>
  <c r="M158" i="20"/>
  <c r="E229" i="21"/>
  <c r="F195" i="21"/>
  <c r="D177" i="21"/>
  <c r="B206" i="21"/>
  <c r="B200" i="21"/>
  <c r="J217" i="21"/>
  <c r="J160" i="21"/>
  <c r="B159" i="21"/>
  <c r="B216" i="21"/>
  <c r="J144" i="23"/>
  <c r="Q174" i="24"/>
  <c r="Q173" i="24"/>
  <c r="Q169" i="24"/>
  <c r="Q167" i="24"/>
  <c r="Q164" i="24"/>
  <c r="N212" i="16"/>
  <c r="N204" i="16"/>
  <c r="F192" i="16"/>
  <c r="F188" i="16"/>
  <c r="F178" i="16"/>
  <c r="F162" i="16"/>
  <c r="O196" i="17"/>
  <c r="O189" i="17"/>
  <c r="G190" i="17"/>
  <c r="P164" i="17"/>
  <c r="I231" i="19"/>
  <c r="J202" i="19"/>
  <c r="J198" i="19"/>
  <c r="J195" i="19"/>
  <c r="B237" i="21"/>
  <c r="J190" i="19"/>
  <c r="J177" i="19"/>
  <c r="J170" i="19"/>
  <c r="J167" i="19"/>
  <c r="L170" i="20"/>
  <c r="L202" i="20"/>
  <c r="L243" i="20"/>
  <c r="D230" i="20"/>
  <c r="D176" i="20"/>
  <c r="L167" i="20"/>
  <c r="L161" i="20"/>
  <c r="D217" i="20"/>
  <c r="F235" i="21"/>
  <c r="D229" i="21"/>
  <c r="E199" i="21"/>
  <c r="E195" i="21"/>
  <c r="Q176" i="21"/>
  <c r="P173" i="24"/>
  <c r="P169" i="24"/>
  <c r="P164" i="24"/>
  <c r="E173" i="16"/>
  <c r="E164" i="16"/>
  <c r="E162" i="16"/>
  <c r="F207" i="17"/>
  <c r="F205" i="17"/>
  <c r="N189" i="17"/>
  <c r="F242" i="17"/>
  <c r="F186" i="17"/>
  <c r="O164" i="17"/>
  <c r="B81" i="18"/>
  <c r="B110" i="6" s="1"/>
  <c r="D51" i="18"/>
  <c r="D60" i="6" s="1"/>
  <c r="I202" i="19"/>
  <c r="Q196" i="19"/>
  <c r="I167" i="19"/>
  <c r="O203" i="20"/>
  <c r="K170" i="20"/>
  <c r="O164" i="20"/>
  <c r="K206" i="20"/>
  <c r="K200" i="20"/>
  <c r="C187" i="20"/>
  <c r="C183" i="20"/>
  <c r="C179" i="20"/>
  <c r="C176" i="20"/>
  <c r="K166" i="20"/>
  <c r="K158" i="20"/>
  <c r="E235" i="21"/>
  <c r="G215" i="21"/>
  <c r="P176" i="21"/>
  <c r="E165" i="23"/>
  <c r="P167" i="24"/>
  <c r="O173" i="24"/>
  <c r="O170" i="24"/>
  <c r="O169" i="24"/>
  <c r="O164" i="24"/>
  <c r="O159" i="24"/>
  <c r="D178" i="16"/>
  <c r="L176" i="16"/>
  <c r="E207" i="17"/>
  <c r="E205" i="17"/>
  <c r="N164" i="17"/>
  <c r="P207" i="19"/>
  <c r="H200" i="19"/>
  <c r="L164" i="20"/>
  <c r="J190" i="20"/>
  <c r="J188" i="20"/>
  <c r="J184" i="20"/>
  <c r="J182" i="20"/>
  <c r="J163" i="20"/>
  <c r="J161" i="20"/>
  <c r="E175" i="23"/>
  <c r="I195" i="25"/>
  <c r="C194" i="16"/>
  <c r="K187" i="16"/>
  <c r="K176" i="16"/>
  <c r="K163" i="16"/>
  <c r="F251" i="17"/>
  <c r="D242" i="17"/>
  <c r="D186" i="17"/>
  <c r="D177" i="17"/>
  <c r="M164" i="17"/>
  <c r="Q223" i="19"/>
  <c r="G202" i="19"/>
  <c r="G182" i="19"/>
  <c r="G170" i="19"/>
  <c r="G167" i="19"/>
  <c r="L203" i="20"/>
  <c r="G170" i="20"/>
  <c r="I206" i="20"/>
  <c r="Q203" i="20"/>
  <c r="I202" i="20"/>
  <c r="Q201" i="20"/>
  <c r="I200" i="20"/>
  <c r="Q199" i="20"/>
  <c r="L191" i="21"/>
  <c r="P74" i="22"/>
  <c r="O164" i="23"/>
  <c r="C64" i="44"/>
  <c r="C70" i="44"/>
  <c r="C36" i="42"/>
  <c r="C66" i="44"/>
  <c r="C68" i="44"/>
  <c r="C63" i="44"/>
  <c r="B144" i="24"/>
  <c r="J134" i="24"/>
  <c r="O118" i="27"/>
  <c r="O113" i="27"/>
  <c r="F125" i="28"/>
  <c r="K100" i="28"/>
  <c r="P35" i="30"/>
  <c r="N118" i="27"/>
  <c r="N113" i="27"/>
  <c r="B128" i="28"/>
  <c r="N35" i="30"/>
  <c r="N37" i="30"/>
  <c r="N174" i="6" s="1"/>
  <c r="D85" i="32"/>
  <c r="D91" i="32"/>
  <c r="L116" i="27"/>
  <c r="Q159" i="28"/>
  <c r="Q129" i="28"/>
  <c r="I129" i="28"/>
  <c r="I104" i="28"/>
  <c r="I100" i="28"/>
  <c r="M37" i="30"/>
  <c r="M174" i="6" s="1"/>
  <c r="C73" i="44"/>
  <c r="O148" i="24"/>
  <c r="G131" i="24"/>
  <c r="Q175" i="25"/>
  <c r="E136" i="25"/>
  <c r="K118" i="27"/>
  <c r="C104" i="27"/>
  <c r="C102" i="27"/>
  <c r="C97" i="27"/>
  <c r="C125" i="28"/>
  <c r="H129" i="28"/>
  <c r="P97" i="28"/>
  <c r="P102" i="28"/>
  <c r="P104" i="28"/>
  <c r="L34" i="30"/>
  <c r="L37" i="30"/>
  <c r="L174" i="6" s="1"/>
  <c r="K108" i="33"/>
  <c r="O81" i="37"/>
  <c r="O66" i="37"/>
  <c r="O54" i="37"/>
  <c r="O75" i="37"/>
  <c r="G53" i="37"/>
  <c r="G74" i="37"/>
  <c r="O51" i="37"/>
  <c r="O72" i="37"/>
  <c r="C195" i="25"/>
  <c r="P175" i="25"/>
  <c r="M74" i="26"/>
  <c r="M171" i="6" s="1"/>
  <c r="N112" i="27"/>
  <c r="O104" i="28"/>
  <c r="O100" i="28"/>
  <c r="N66" i="37"/>
  <c r="N81" i="37"/>
  <c r="N72" i="37"/>
  <c r="N51" i="37"/>
  <c r="C85" i="44"/>
  <c r="C67" i="43"/>
  <c r="I109" i="27"/>
  <c r="I145" i="27"/>
  <c r="N104" i="28"/>
  <c r="N100" i="28"/>
  <c r="I123" i="33"/>
  <c r="D147" i="24"/>
  <c r="K112" i="27"/>
  <c r="M104" i="28"/>
  <c r="M100" i="28"/>
  <c r="O129" i="29"/>
  <c r="Q154" i="29"/>
  <c r="Q124" i="29"/>
  <c r="Q100" i="29"/>
  <c r="Q57" i="26"/>
  <c r="N107" i="31"/>
  <c r="N100" i="31"/>
  <c r="N97" i="31"/>
  <c r="N84" i="31"/>
  <c r="K189" i="25"/>
  <c r="G74" i="26"/>
  <c r="G171" i="6" s="1"/>
  <c r="D153" i="28"/>
  <c r="L116" i="28"/>
  <c r="L150" i="28"/>
  <c r="H147" i="29"/>
  <c r="H111" i="29"/>
  <c r="P37" i="30"/>
  <c r="P174" i="6" s="1"/>
  <c r="H34" i="30"/>
  <c r="H37" i="30"/>
  <c r="H174" i="6" s="1"/>
  <c r="J132" i="24"/>
  <c r="P77" i="22"/>
  <c r="P168" i="6" s="1"/>
  <c r="C147" i="28"/>
  <c r="O141" i="29"/>
  <c r="O105" i="29"/>
  <c r="O37" i="30"/>
  <c r="O174" i="6" s="1"/>
  <c r="E102" i="32"/>
  <c r="E100" i="32"/>
  <c r="E93" i="32"/>
  <c r="E87" i="32"/>
  <c r="M158" i="29"/>
  <c r="M128" i="27"/>
  <c r="B127" i="28"/>
  <c r="B72" i="26"/>
  <c r="B125" i="28"/>
  <c r="J100" i="28"/>
  <c r="J96" i="28"/>
  <c r="C121" i="33"/>
  <c r="C98" i="31"/>
  <c r="D87" i="32"/>
  <c r="D84" i="32"/>
  <c r="P152" i="24"/>
  <c r="P130" i="24"/>
  <c r="K145" i="25"/>
  <c r="N77" i="22"/>
  <c r="N168" i="6" s="1"/>
  <c r="I56" i="26"/>
  <c r="Q146" i="28"/>
  <c r="Q110" i="28"/>
  <c r="I141" i="28"/>
  <c r="I136" i="28"/>
  <c r="M109" i="29"/>
  <c r="M145" i="29"/>
  <c r="M141" i="29"/>
  <c r="M105" i="29"/>
  <c r="B85" i="31"/>
  <c r="B94" i="31"/>
  <c r="B90" i="31"/>
  <c r="C97" i="32"/>
  <c r="C89" i="32"/>
  <c r="C87" i="32"/>
  <c r="C84" i="32"/>
  <c r="H116" i="28"/>
  <c r="H150" i="28"/>
  <c r="P111" i="28"/>
  <c r="P113" i="28"/>
  <c r="P108" i="28"/>
  <c r="B88" i="31"/>
  <c r="Q123" i="32"/>
  <c r="I113" i="32"/>
  <c r="C95" i="32"/>
  <c r="B107" i="32"/>
  <c r="B102" i="32"/>
  <c r="B100" i="32"/>
  <c r="B97" i="32"/>
  <c r="B84" i="32"/>
  <c r="Q196" i="20"/>
  <c r="I195" i="20"/>
  <c r="I177" i="20"/>
  <c r="I172" i="20"/>
  <c r="I166" i="20"/>
  <c r="I163" i="20"/>
  <c r="I158" i="20"/>
  <c r="B206" i="24"/>
  <c r="J204" i="24"/>
  <c r="B197" i="24"/>
  <c r="B195" i="24"/>
  <c r="B192" i="24"/>
  <c r="J189" i="24"/>
  <c r="B187" i="25"/>
  <c r="B185" i="25"/>
  <c r="J183" i="24"/>
  <c r="B182" i="24"/>
  <c r="J180" i="24"/>
  <c r="N146" i="24"/>
  <c r="N139" i="24"/>
  <c r="N135" i="24"/>
  <c r="N130" i="24"/>
  <c r="F138" i="24"/>
  <c r="G145" i="25"/>
  <c r="O130" i="25"/>
  <c r="L58" i="22"/>
  <c r="L111" i="6" s="1"/>
  <c r="N70" i="26"/>
  <c r="N110" i="27"/>
  <c r="J111" i="27"/>
  <c r="J120" i="27"/>
  <c r="J104" i="28"/>
  <c r="K101" i="28"/>
  <c r="M97" i="28"/>
  <c r="G129" i="28"/>
  <c r="O158" i="28"/>
  <c r="G150" i="28"/>
  <c r="G116" i="28"/>
  <c r="G145" i="28"/>
  <c r="O121" i="28"/>
  <c r="O113" i="28"/>
  <c r="O108" i="28"/>
  <c r="O137" i="28"/>
  <c r="D135" i="29"/>
  <c r="K129" i="29"/>
  <c r="K159" i="29"/>
  <c r="K141" i="29"/>
  <c r="K105" i="29"/>
  <c r="K102" i="29"/>
  <c r="K100" i="29"/>
  <c r="K57" i="26"/>
  <c r="C37" i="30"/>
  <c r="C174" i="6" s="1"/>
  <c r="C34" i="30"/>
  <c r="B95" i="32"/>
  <c r="E88" i="32"/>
  <c r="I36" i="34"/>
  <c r="I57" i="36"/>
  <c r="I61" i="36"/>
  <c r="I65" i="36"/>
  <c r="H243" i="20"/>
  <c r="H172" i="20"/>
  <c r="H166" i="20"/>
  <c r="H163" i="20"/>
  <c r="H161" i="20"/>
  <c r="H158" i="20"/>
  <c r="H157" i="20" s="1"/>
  <c r="J210" i="21"/>
  <c r="B179" i="21"/>
  <c r="Q167" i="23"/>
  <c r="Q139" i="23"/>
  <c r="Q133" i="23"/>
  <c r="Q130" i="23"/>
  <c r="M139" i="24"/>
  <c r="N193" i="25"/>
  <c r="F145" i="25"/>
  <c r="N130" i="25"/>
  <c r="L110" i="27"/>
  <c r="Q120" i="27"/>
  <c r="Q111" i="27"/>
  <c r="J101" i="28"/>
  <c r="L97" i="28"/>
  <c r="F127" i="28"/>
  <c r="F124" i="28"/>
  <c r="N121" i="28"/>
  <c r="N113" i="28"/>
  <c r="N108" i="28"/>
  <c r="M136" i="29"/>
  <c r="Q127" i="29"/>
  <c r="B102" i="31"/>
  <c r="D88" i="32"/>
  <c r="O201" i="20"/>
  <c r="G190" i="20"/>
  <c r="G188" i="20"/>
  <c r="G184" i="20"/>
  <c r="G182" i="20"/>
  <c r="G180" i="20"/>
  <c r="G172" i="20"/>
  <c r="G166" i="20"/>
  <c r="G163" i="20"/>
  <c r="O159" i="20"/>
  <c r="G158" i="20"/>
  <c r="J197" i="21"/>
  <c r="G203" i="21"/>
  <c r="G169" i="21"/>
  <c r="H173" i="23"/>
  <c r="H170" i="23"/>
  <c r="H169" i="23"/>
  <c r="P135" i="23"/>
  <c r="P133" i="23"/>
  <c r="P130" i="23"/>
  <c r="D158" i="24"/>
  <c r="D150" i="24"/>
  <c r="D145" i="24"/>
  <c r="L146" i="24"/>
  <c r="M193" i="25"/>
  <c r="H149" i="25"/>
  <c r="M130" i="25"/>
  <c r="P109" i="27"/>
  <c r="P120" i="27"/>
  <c r="L159" i="28"/>
  <c r="K97" i="28"/>
  <c r="M158" i="28"/>
  <c r="E150" i="28"/>
  <c r="E116" i="28"/>
  <c r="E145" i="28"/>
  <c r="M121" i="28"/>
  <c r="M108" i="28"/>
  <c r="M137" i="28"/>
  <c r="M134" i="28"/>
  <c r="L136" i="29"/>
  <c r="O127" i="29"/>
  <c r="I129" i="29"/>
  <c r="I159" i="29"/>
  <c r="I154" i="29"/>
  <c r="I124" i="29"/>
  <c r="I102" i="29"/>
  <c r="C91" i="31"/>
  <c r="N106" i="31"/>
  <c r="N95" i="31"/>
  <c r="N94" i="31"/>
  <c r="N91" i="31"/>
  <c r="N88" i="31"/>
  <c r="B108" i="32"/>
  <c r="C88" i="32"/>
  <c r="F190" i="20"/>
  <c r="F188" i="20"/>
  <c r="F182" i="20"/>
  <c r="F170" i="20"/>
  <c r="F167" i="20"/>
  <c r="F166" i="20"/>
  <c r="N162" i="20"/>
  <c r="F203" i="21"/>
  <c r="P73" i="22"/>
  <c r="G173" i="23"/>
  <c r="G170" i="23"/>
  <c r="G169" i="23"/>
  <c r="O133" i="23"/>
  <c r="O130" i="23"/>
  <c r="O129" i="23" s="1"/>
  <c r="P136" i="24"/>
  <c r="C158" i="24"/>
  <c r="C150" i="24"/>
  <c r="C145" i="24"/>
  <c r="M206" i="25"/>
  <c r="F149" i="25"/>
  <c r="J70" i="26"/>
  <c r="O109" i="27"/>
  <c r="O120" i="27"/>
  <c r="O115" i="27"/>
  <c r="O108" i="27"/>
  <c r="L158" i="28"/>
  <c r="O112" i="28"/>
  <c r="H101" i="28"/>
  <c r="J97" i="28"/>
  <c r="D124" i="28"/>
  <c r="L121" i="28"/>
  <c r="L96" i="28"/>
  <c r="D96" i="28"/>
  <c r="D101" i="28"/>
  <c r="P146" i="29"/>
  <c r="P110" i="29"/>
  <c r="B91" i="31"/>
  <c r="M123" i="32"/>
  <c r="D94" i="32"/>
  <c r="B88" i="32"/>
  <c r="M199" i="20"/>
  <c r="E190" i="20"/>
  <c r="E188" i="20"/>
  <c r="E184" i="20"/>
  <c r="E182" i="20"/>
  <c r="E172" i="20"/>
  <c r="E170" i="20"/>
  <c r="E166" i="20"/>
  <c r="E163" i="20"/>
  <c r="M159" i="20"/>
  <c r="E207" i="21"/>
  <c r="E201" i="21"/>
  <c r="F174" i="23"/>
  <c r="F173" i="23"/>
  <c r="F170" i="23"/>
  <c r="F169" i="23"/>
  <c r="F207" i="25"/>
  <c r="F164" i="23"/>
  <c r="B158" i="24"/>
  <c r="B145" i="24"/>
  <c r="J139" i="24"/>
  <c r="C149" i="25"/>
  <c r="N109" i="27"/>
  <c r="N120" i="27"/>
  <c r="N115" i="27"/>
  <c r="N111" i="27"/>
  <c r="H158" i="28"/>
  <c r="G101" i="28"/>
  <c r="K96" i="28"/>
  <c r="O154" i="29"/>
  <c r="G129" i="29"/>
  <c r="G159" i="29"/>
  <c r="O125" i="29"/>
  <c r="O155" i="29"/>
  <c r="B95" i="31"/>
  <c r="P107" i="32"/>
  <c r="B94" i="32"/>
  <c r="D190" i="20"/>
  <c r="D188" i="20"/>
  <c r="D184" i="20"/>
  <c r="D182" i="20"/>
  <c r="D172" i="20"/>
  <c r="D170" i="20"/>
  <c r="D166" i="20"/>
  <c r="D221" i="20"/>
  <c r="L159" i="20"/>
  <c r="D215" i="20"/>
  <c r="I246" i="21"/>
  <c r="D207" i="21"/>
  <c r="D203" i="21"/>
  <c r="D201" i="21"/>
  <c r="L199" i="21"/>
  <c r="E174" i="23"/>
  <c r="E173" i="23"/>
  <c r="E170" i="23"/>
  <c r="E169" i="23"/>
  <c r="E150" i="23"/>
  <c r="E145" i="23"/>
  <c r="Q172" i="24"/>
  <c r="Q166" i="24"/>
  <c r="Q163" i="24"/>
  <c r="Q157" i="24"/>
  <c r="Q138" i="24"/>
  <c r="Q136" i="24"/>
  <c r="Q134" i="24"/>
  <c r="Q131" i="24"/>
  <c r="O114" i="27"/>
  <c r="O107" i="27" s="1"/>
  <c r="M126" i="27"/>
  <c r="M156" i="27"/>
  <c r="M120" i="27"/>
  <c r="M115" i="27"/>
  <c r="M111" i="27"/>
  <c r="M108" i="27"/>
  <c r="M140" i="29"/>
  <c r="M102" i="27"/>
  <c r="M112" i="28"/>
  <c r="E109" i="28"/>
  <c r="F101" i="28"/>
  <c r="G147" i="29"/>
  <c r="C105" i="31"/>
  <c r="C102" i="31"/>
  <c r="C100" i="31"/>
  <c r="C99" i="31"/>
  <c r="K199" i="20"/>
  <c r="C188" i="20"/>
  <c r="C182" i="20"/>
  <c r="C180" i="20"/>
  <c r="K181" i="20"/>
  <c r="C172" i="20"/>
  <c r="C170" i="20"/>
  <c r="C166" i="20"/>
  <c r="C163" i="20"/>
  <c r="C161" i="20"/>
  <c r="C207" i="21"/>
  <c r="C203" i="21"/>
  <c r="C201" i="21"/>
  <c r="K237" i="21"/>
  <c r="K180" i="21"/>
  <c r="L76" i="22"/>
  <c r="L167" i="6" s="1"/>
  <c r="D174" i="23"/>
  <c r="D173" i="23"/>
  <c r="D170" i="23"/>
  <c r="D169" i="23"/>
  <c r="D159" i="23"/>
  <c r="D145" i="23"/>
  <c r="L135" i="23"/>
  <c r="L133" i="23"/>
  <c r="L130" i="23"/>
  <c r="P166" i="24"/>
  <c r="P163" i="24"/>
  <c r="H158" i="24"/>
  <c r="H139" i="24"/>
  <c r="P138" i="24"/>
  <c r="P134" i="24"/>
  <c r="H206" i="25"/>
  <c r="I193" i="25"/>
  <c r="O171" i="25"/>
  <c r="Q76" i="26"/>
  <c r="Q173" i="6" s="1"/>
  <c r="J109" i="27"/>
  <c r="D125" i="27"/>
  <c r="L120" i="27"/>
  <c r="L115" i="27"/>
  <c r="L111" i="27"/>
  <c r="H153" i="28"/>
  <c r="Q111" i="28"/>
  <c r="Q108" i="28"/>
  <c r="Q104" i="28"/>
  <c r="Q102" i="28"/>
  <c r="I96" i="28"/>
  <c r="E147" i="29"/>
  <c r="M125" i="29"/>
  <c r="M155" i="29"/>
  <c r="E98" i="29"/>
  <c r="E136" i="29"/>
  <c r="M96" i="29"/>
  <c r="M134" i="29"/>
  <c r="E56" i="26"/>
  <c r="K97" i="31"/>
  <c r="B105" i="31"/>
  <c r="B100" i="31"/>
  <c r="B87" i="31"/>
  <c r="I113" i="33"/>
  <c r="I84" i="33"/>
  <c r="B207" i="21"/>
  <c r="B201" i="21"/>
  <c r="J199" i="21"/>
  <c r="C174" i="23"/>
  <c r="C173" i="23"/>
  <c r="C170" i="23"/>
  <c r="C150" i="23"/>
  <c r="K139" i="23"/>
  <c r="K130" i="23"/>
  <c r="O168" i="24"/>
  <c r="O166" i="24"/>
  <c r="O163" i="24"/>
  <c r="O157" i="24"/>
  <c r="O138" i="24"/>
  <c r="O136" i="24"/>
  <c r="O134" i="24"/>
  <c r="F206" i="25"/>
  <c r="H193" i="25"/>
  <c r="N171" i="25"/>
  <c r="E166" i="25"/>
  <c r="C128" i="27"/>
  <c r="K120" i="27"/>
  <c r="K115" i="27"/>
  <c r="K113" i="27"/>
  <c r="K111" i="27"/>
  <c r="K108" i="27"/>
  <c r="C109" i="27"/>
  <c r="K104" i="27"/>
  <c r="B122" i="31"/>
  <c r="B106" i="31"/>
  <c r="Q122" i="32"/>
  <c r="Q104" i="31"/>
  <c r="Q115" i="32"/>
  <c r="Q86" i="31"/>
  <c r="Q97" i="31"/>
  <c r="Q102" i="31"/>
  <c r="Q84" i="31"/>
  <c r="Q93" i="31"/>
  <c r="Q100" i="31"/>
  <c r="Q107" i="31"/>
  <c r="Q105" i="31"/>
  <c r="I187" i="20"/>
  <c r="I206" i="21"/>
  <c r="H76" i="22"/>
  <c r="H167" i="6" s="1"/>
  <c r="B174" i="23"/>
  <c r="B170" i="23"/>
  <c r="B158" i="23"/>
  <c r="N166" i="24"/>
  <c r="N163" i="24"/>
  <c r="N138" i="24"/>
  <c r="N134" i="24"/>
  <c r="D166" i="25"/>
  <c r="F140" i="25"/>
  <c r="J114" i="27"/>
  <c r="P115" i="28"/>
  <c r="I97" i="31"/>
  <c r="P97" i="31"/>
  <c r="P93" i="31"/>
  <c r="P100" i="31"/>
  <c r="K163" i="19"/>
  <c r="H209" i="20"/>
  <c r="H244" i="20"/>
  <c r="P181" i="20"/>
  <c r="H168" i="20"/>
  <c r="P160" i="20"/>
  <c r="P206" i="21"/>
  <c r="P200" i="21"/>
  <c r="Q166" i="23"/>
  <c r="Q157" i="23"/>
  <c r="Q149" i="23"/>
  <c r="Q147" i="23"/>
  <c r="Q144" i="23"/>
  <c r="I139" i="23"/>
  <c r="Q138" i="23"/>
  <c r="Q136" i="23"/>
  <c r="M168" i="24"/>
  <c r="M166" i="24"/>
  <c r="M163" i="24"/>
  <c r="M157" i="24"/>
  <c r="E133" i="24"/>
  <c r="N211" i="25"/>
  <c r="K181" i="25"/>
  <c r="B140" i="25"/>
  <c r="K76" i="26"/>
  <c r="K173" i="6" s="1"/>
  <c r="G120" i="27"/>
  <c r="Q127" i="27"/>
  <c r="I153" i="29"/>
  <c r="I120" i="27"/>
  <c r="Q118" i="27"/>
  <c r="I115" i="27"/>
  <c r="I104" i="27"/>
  <c r="O115" i="28"/>
  <c r="N157" i="29"/>
  <c r="O146" i="29"/>
  <c r="P93" i="32"/>
  <c r="B76" i="44"/>
  <c r="B66" i="44"/>
  <c r="B68" i="44"/>
  <c r="B73" i="44"/>
  <c r="L37" i="42"/>
  <c r="L177" i="6" s="1"/>
  <c r="K55" i="40"/>
  <c r="K60" i="41"/>
  <c r="G90" i="45"/>
  <c r="G76" i="45"/>
  <c r="G70" i="45"/>
  <c r="G88" i="45"/>
  <c r="K51" i="37"/>
  <c r="K72" i="37"/>
  <c r="L94" i="33"/>
  <c r="L90" i="33"/>
  <c r="L88" i="33"/>
  <c r="I67" i="35"/>
  <c r="I61" i="35"/>
  <c r="I58" i="35"/>
  <c r="I57" i="35"/>
  <c r="I55" i="35"/>
  <c r="I52" i="35"/>
  <c r="Q56" i="35"/>
  <c r="Q57" i="35"/>
  <c r="I34" i="42"/>
  <c r="I37" i="42"/>
  <c r="I177" i="6" s="1"/>
  <c r="I56" i="35"/>
  <c r="M37" i="50"/>
  <c r="M179" i="6" s="1"/>
  <c r="M35" i="50"/>
  <c r="I64" i="35"/>
  <c r="I66" i="36"/>
  <c r="I64" i="36"/>
  <c r="I60" i="36"/>
  <c r="I56" i="36"/>
  <c r="I54" i="36"/>
  <c r="G63" i="37"/>
  <c r="G60" i="37"/>
  <c r="G56" i="37"/>
  <c r="G54" i="37"/>
  <c r="G75" i="37"/>
  <c r="Q73" i="51"/>
  <c r="M58" i="35"/>
  <c r="H64" i="36"/>
  <c r="H60" i="36"/>
  <c r="F63" i="37"/>
  <c r="O74" i="41"/>
  <c r="O53" i="41"/>
  <c r="O59" i="41"/>
  <c r="O57" i="41"/>
  <c r="E37" i="42"/>
  <c r="E177" i="6" s="1"/>
  <c r="E35" i="42"/>
  <c r="E54" i="37"/>
  <c r="E75" i="37"/>
  <c r="D37" i="42"/>
  <c r="D177" i="6" s="1"/>
  <c r="D35" i="42"/>
  <c r="D72" i="49"/>
  <c r="D55" i="49"/>
  <c r="L53" i="49"/>
  <c r="L70" i="49"/>
  <c r="D54" i="37"/>
  <c r="D75" i="37"/>
  <c r="E67" i="40"/>
  <c r="E82" i="40"/>
  <c r="M57" i="40"/>
  <c r="M36" i="38"/>
  <c r="O112" i="33"/>
  <c r="O63" i="35"/>
  <c r="E66" i="36"/>
  <c r="E64" i="36"/>
  <c r="E54" i="36"/>
  <c r="M82" i="37"/>
  <c r="I66" i="37"/>
  <c r="C55" i="37"/>
  <c r="C63" i="37"/>
  <c r="C56" i="37"/>
  <c r="C54" i="37"/>
  <c r="C75" i="37"/>
  <c r="K63" i="41"/>
  <c r="L53" i="41"/>
  <c r="L74" i="41"/>
  <c r="B37" i="42"/>
  <c r="B177" i="6" s="1"/>
  <c r="B35" i="42"/>
  <c r="D35" i="46"/>
  <c r="D34" i="46"/>
  <c r="K57" i="40"/>
  <c r="K67" i="40"/>
  <c r="K61" i="40"/>
  <c r="K53" i="41"/>
  <c r="K74" i="41"/>
  <c r="C157" i="28"/>
  <c r="C114" i="28"/>
  <c r="K113" i="28"/>
  <c r="C141" i="28"/>
  <c r="K137" i="28"/>
  <c r="C136" i="28"/>
  <c r="B37" i="30"/>
  <c r="B174" i="6" s="1"/>
  <c r="O105" i="31"/>
  <c r="G90" i="32"/>
  <c r="G85" i="32"/>
  <c r="G66" i="37"/>
  <c r="M64" i="40"/>
  <c r="M52" i="40"/>
  <c r="M64" i="43"/>
  <c r="M82" i="44"/>
  <c r="E63" i="43"/>
  <c r="E81" i="44"/>
  <c r="E84" i="44"/>
  <c r="I60" i="47"/>
  <c r="I52" i="47"/>
  <c r="I61" i="47"/>
  <c r="I62" i="47"/>
  <c r="I53" i="47"/>
  <c r="E76" i="26"/>
  <c r="E173" i="6" s="1"/>
  <c r="J115" i="27"/>
  <c r="B129" i="28"/>
  <c r="B124" i="28"/>
  <c r="J113" i="28"/>
  <c r="B97" i="28"/>
  <c r="E66" i="37"/>
  <c r="B82" i="40"/>
  <c r="J71" i="40"/>
  <c r="L64" i="40"/>
  <c r="L52" i="40"/>
  <c r="I57" i="40"/>
  <c r="I67" i="40"/>
  <c r="I36" i="38"/>
  <c r="I61" i="40"/>
  <c r="I53" i="41"/>
  <c r="I74" i="41"/>
  <c r="C67" i="45"/>
  <c r="C68" i="45"/>
  <c r="C73" i="45"/>
  <c r="Q114" i="27"/>
  <c r="Q148" i="29"/>
  <c r="I111" i="27"/>
  <c r="Q109" i="27"/>
  <c r="I108" i="27"/>
  <c r="I140" i="29"/>
  <c r="I138" i="29"/>
  <c r="Q133" i="29"/>
  <c r="Q156" i="28"/>
  <c r="Q127" i="28"/>
  <c r="Q120" i="28"/>
  <c r="Q149" i="28"/>
  <c r="I113" i="28"/>
  <c r="I139" i="28"/>
  <c r="I137" i="28"/>
  <c r="Q135" i="28"/>
  <c r="B112" i="29"/>
  <c r="E98" i="31"/>
  <c r="C85" i="31"/>
  <c r="E108" i="32"/>
  <c r="E106" i="32"/>
  <c r="E94" i="32"/>
  <c r="E90" i="32"/>
  <c r="Q100" i="33"/>
  <c r="E74" i="37"/>
  <c r="K52" i="40"/>
  <c r="H74" i="41"/>
  <c r="H53" i="41"/>
  <c r="H55" i="41"/>
  <c r="H56" i="41"/>
  <c r="C86" i="44"/>
  <c r="C68" i="43"/>
  <c r="K85" i="44"/>
  <c r="K67" i="43"/>
  <c r="C84" i="44"/>
  <c r="C66" i="43"/>
  <c r="Q88" i="51"/>
  <c r="P127" i="27"/>
  <c r="P118" i="27"/>
  <c r="H115" i="27"/>
  <c r="Q140" i="28"/>
  <c r="C127" i="28"/>
  <c r="P120" i="28"/>
  <c r="H113" i="28"/>
  <c r="J155" i="29"/>
  <c r="Q128" i="29"/>
  <c r="Q102" i="29"/>
  <c r="B108" i="31"/>
  <c r="D108" i="32"/>
  <c r="D106" i="32"/>
  <c r="D90" i="32"/>
  <c r="O89" i="33"/>
  <c r="P100" i="33"/>
  <c r="P97" i="33"/>
  <c r="H37" i="34"/>
  <c r="H175" i="6" s="1"/>
  <c r="M66" i="35"/>
  <c r="O73" i="37"/>
  <c r="G57" i="40"/>
  <c r="G54" i="40"/>
  <c r="G64" i="40"/>
  <c r="O63" i="41"/>
  <c r="O60" i="41"/>
  <c r="O56" i="41"/>
  <c r="G74" i="41"/>
  <c r="G53" i="41"/>
  <c r="L85" i="43"/>
  <c r="J76" i="43"/>
  <c r="J70" i="43"/>
  <c r="O129" i="27"/>
  <c r="O127" i="27"/>
  <c r="O124" i="27"/>
  <c r="G153" i="29"/>
  <c r="O116" i="27"/>
  <c r="G115" i="27"/>
  <c r="G113" i="27"/>
  <c r="G108" i="27"/>
  <c r="G104" i="27"/>
  <c r="G97" i="27"/>
  <c r="O133" i="29"/>
  <c r="Q113" i="28"/>
  <c r="G155" i="28"/>
  <c r="O120" i="28"/>
  <c r="O135" i="28"/>
  <c r="G134" i="28"/>
  <c r="F37" i="30"/>
  <c r="F174" i="6" s="1"/>
  <c r="C108" i="32"/>
  <c r="C106" i="32"/>
  <c r="C90" i="32"/>
  <c r="C85" i="32"/>
  <c r="O100" i="33"/>
  <c r="M73" i="37"/>
  <c r="N66" i="41"/>
  <c r="N81" i="41"/>
  <c r="N63" i="41"/>
  <c r="N60" i="41"/>
  <c r="N56" i="41"/>
  <c r="F74" i="41"/>
  <c r="F53" i="41"/>
  <c r="F65" i="41"/>
  <c r="I56" i="47"/>
  <c r="Q75" i="26"/>
  <c r="Q172" i="6" s="1"/>
  <c r="I74" i="26"/>
  <c r="I171" i="6" s="1"/>
  <c r="F153" i="28"/>
  <c r="F120" i="27"/>
  <c r="N150" i="28"/>
  <c r="F115" i="27"/>
  <c r="F149" i="28"/>
  <c r="N145" i="28"/>
  <c r="N133" i="28"/>
  <c r="Q126" i="28"/>
  <c r="N111" i="28"/>
  <c r="N102" i="28"/>
  <c r="D35" i="30"/>
  <c r="O93" i="31"/>
  <c r="P107" i="31"/>
  <c r="P102" i="31"/>
  <c r="P84" i="31"/>
  <c r="H90" i="31"/>
  <c r="B106" i="32"/>
  <c r="O99" i="33"/>
  <c r="K84" i="33"/>
  <c r="N105" i="33"/>
  <c r="N100" i="33"/>
  <c r="N99" i="33"/>
  <c r="N97" i="33"/>
  <c r="N93" i="33"/>
  <c r="N89" i="33"/>
  <c r="L73" i="37"/>
  <c r="M58" i="40"/>
  <c r="M63" i="40"/>
  <c r="M60" i="40"/>
  <c r="M54" i="40"/>
  <c r="M51" i="40"/>
  <c r="E54" i="40"/>
  <c r="E64" i="40"/>
  <c r="E36" i="38"/>
  <c r="O55" i="41"/>
  <c r="M60" i="41"/>
  <c r="M56" i="41"/>
  <c r="E53" i="41"/>
  <c r="E74" i="41"/>
  <c r="M51" i="41"/>
  <c r="M72" i="41"/>
  <c r="M129" i="27"/>
  <c r="E153" i="29"/>
  <c r="E120" i="27"/>
  <c r="M118" i="27"/>
  <c r="M150" i="29"/>
  <c r="E115" i="27"/>
  <c r="M114" i="27"/>
  <c r="E149" i="29"/>
  <c r="M148" i="29"/>
  <c r="E111" i="27"/>
  <c r="M109" i="27"/>
  <c r="E108" i="27"/>
  <c r="E104" i="27"/>
  <c r="E140" i="29"/>
  <c r="M133" i="29"/>
  <c r="E155" i="28"/>
  <c r="M124" i="28"/>
  <c r="E151" i="28"/>
  <c r="M135" i="28"/>
  <c r="E134" i="28"/>
  <c r="N120" i="29"/>
  <c r="O107" i="31"/>
  <c r="O100" i="31"/>
  <c r="O84" i="31"/>
  <c r="Q105" i="32"/>
  <c r="Q99" i="32"/>
  <c r="Q97" i="32"/>
  <c r="M115" i="33"/>
  <c r="M99" i="33"/>
  <c r="M100" i="33"/>
  <c r="M89" i="33"/>
  <c r="O60" i="35"/>
  <c r="K73" i="37"/>
  <c r="C37" i="38"/>
  <c r="C176" i="6" s="1"/>
  <c r="C35" i="38"/>
  <c r="M64" i="39"/>
  <c r="L63" i="40"/>
  <c r="L60" i="40"/>
  <c r="L56" i="40"/>
  <c r="L54" i="40"/>
  <c r="L51" i="40"/>
  <c r="N55" i="41"/>
  <c r="L60" i="41"/>
  <c r="L56" i="41"/>
  <c r="L145" i="28"/>
  <c r="L133" i="28"/>
  <c r="D155" i="28"/>
  <c r="L128" i="28"/>
  <c r="L111" i="28"/>
  <c r="L102" i="28"/>
  <c r="E128" i="29"/>
  <c r="D34" i="30"/>
  <c r="O102" i="31"/>
  <c r="N105" i="31"/>
  <c r="N99" i="31"/>
  <c r="N93" i="31"/>
  <c r="P102" i="32"/>
  <c r="P99" i="32"/>
  <c r="P97" i="32"/>
  <c r="G84" i="33"/>
  <c r="L105" i="33"/>
  <c r="L100" i="33"/>
  <c r="L99" i="33"/>
  <c r="L97" i="33"/>
  <c r="L93" i="33"/>
  <c r="L89" i="33"/>
  <c r="M60" i="35"/>
  <c r="Q67" i="35"/>
  <c r="I66" i="35"/>
  <c r="B37" i="38"/>
  <c r="B176" i="6" s="1"/>
  <c r="B34" i="38"/>
  <c r="L64" i="39"/>
  <c r="L63" i="39"/>
  <c r="L60" i="39"/>
  <c r="K64" i="40"/>
  <c r="K63" i="40"/>
  <c r="K60" i="40"/>
  <c r="K56" i="40"/>
  <c r="K54" i="40"/>
  <c r="K51" i="40"/>
  <c r="C55" i="40"/>
  <c r="C64" i="40"/>
  <c r="C36" i="38"/>
  <c r="K56" i="41"/>
  <c r="K129" i="28"/>
  <c r="C134" i="28"/>
  <c r="O97" i="31"/>
  <c r="M116" i="32"/>
  <c r="M113" i="32"/>
  <c r="K60" i="35"/>
  <c r="F81" i="37"/>
  <c r="K63" i="39"/>
  <c r="K60" i="39"/>
  <c r="M56" i="40"/>
  <c r="J64" i="40"/>
  <c r="J63" i="40"/>
  <c r="J60" i="40"/>
  <c r="J56" i="40"/>
  <c r="J54" i="40"/>
  <c r="J51" i="40"/>
  <c r="J60" i="41"/>
  <c r="J56" i="41"/>
  <c r="M75" i="26"/>
  <c r="M172" i="6" s="1"/>
  <c r="E74" i="26"/>
  <c r="E171" i="6" s="1"/>
  <c r="B153" i="28"/>
  <c r="J148" i="28"/>
  <c r="B104" i="27"/>
  <c r="J133" i="28"/>
  <c r="J102" i="28"/>
  <c r="C114" i="29"/>
  <c r="N84" i="32"/>
  <c r="O114" i="33"/>
  <c r="J97" i="33"/>
  <c r="J93" i="33"/>
  <c r="J89" i="33"/>
  <c r="O67" i="35"/>
  <c r="B67" i="36"/>
  <c r="B65" i="36"/>
  <c r="B61" i="36"/>
  <c r="B58" i="36"/>
  <c r="B57" i="36"/>
  <c r="B55" i="36"/>
  <c r="J64" i="39"/>
  <c r="J63" i="39"/>
  <c r="I64" i="40"/>
  <c r="I63" i="40"/>
  <c r="I60" i="40"/>
  <c r="I56" i="40"/>
  <c r="I54" i="40"/>
  <c r="I51" i="40"/>
  <c r="L89" i="44"/>
  <c r="L89" i="43"/>
  <c r="L87" i="44"/>
  <c r="L87" i="43"/>
  <c r="O57" i="48"/>
  <c r="K34" i="50"/>
  <c r="O36" i="46"/>
  <c r="L55" i="48"/>
  <c r="P59" i="49"/>
  <c r="N76" i="44"/>
  <c r="N67" i="44"/>
  <c r="C53" i="48"/>
  <c r="O67" i="45"/>
  <c r="I75" i="48"/>
  <c r="Q74" i="48"/>
  <c r="I68" i="48"/>
  <c r="K70" i="49"/>
  <c r="B88" i="52"/>
  <c r="C72" i="44"/>
  <c r="D73" i="45"/>
  <c r="D72" i="45"/>
  <c r="D68" i="45"/>
  <c r="D37" i="46"/>
  <c r="D178" i="6" s="1"/>
  <c r="J62" i="47"/>
  <c r="L56" i="49"/>
  <c r="Q89" i="51"/>
  <c r="Q81" i="51"/>
  <c r="Q76" i="51"/>
  <c r="E89" i="52"/>
  <c r="E81" i="52"/>
  <c r="B72" i="44"/>
  <c r="C72" i="45"/>
  <c r="I59" i="47"/>
  <c r="I57" i="47"/>
  <c r="I55" i="47"/>
  <c r="O62" i="48"/>
  <c r="O59" i="48"/>
  <c r="O52" i="48"/>
  <c r="P89" i="51"/>
  <c r="P87" i="51"/>
  <c r="P81" i="51"/>
  <c r="D89" i="52"/>
  <c r="D87" i="52"/>
  <c r="D81" i="52"/>
  <c r="B68" i="45"/>
  <c r="H62" i="47"/>
  <c r="N62" i="48"/>
  <c r="C55" i="49"/>
  <c r="O89" i="51"/>
  <c r="O87" i="51"/>
  <c r="C89" i="52"/>
  <c r="C87" i="52"/>
  <c r="C81" i="52"/>
  <c r="C80" i="52"/>
  <c r="G57" i="47"/>
  <c r="B89" i="52"/>
  <c r="B87" i="52"/>
  <c r="B81" i="52"/>
  <c r="G82" i="45"/>
  <c r="E77" i="48"/>
  <c r="B90" i="51"/>
  <c r="P64" i="35"/>
  <c r="D64" i="36"/>
  <c r="L58" i="36"/>
  <c r="G64" i="39"/>
  <c r="G63" i="39"/>
  <c r="O61" i="39"/>
  <c r="G60" i="39"/>
  <c r="O67" i="40"/>
  <c r="G66" i="40"/>
  <c r="O65" i="40"/>
  <c r="O50" i="40" s="1"/>
  <c r="G63" i="40"/>
  <c r="G56" i="40"/>
  <c r="G51" i="40"/>
  <c r="Q65" i="41"/>
  <c r="I60" i="41"/>
  <c r="E70" i="44"/>
  <c r="F52" i="47"/>
  <c r="D62" i="47"/>
  <c r="E76" i="48"/>
  <c r="O69" i="49"/>
  <c r="L58" i="49"/>
  <c r="K54" i="49"/>
  <c r="K87" i="51"/>
  <c r="K81" i="51"/>
  <c r="Q87" i="53"/>
  <c r="Q78" i="53"/>
  <c r="O54" i="35"/>
  <c r="O51" i="35"/>
  <c r="C66" i="36"/>
  <c r="C64" i="36"/>
  <c r="C63" i="36"/>
  <c r="C60" i="36"/>
  <c r="C56" i="36"/>
  <c r="C54" i="36"/>
  <c r="C51" i="36"/>
  <c r="P65" i="37"/>
  <c r="P37" i="38"/>
  <c r="P176" i="6" s="1"/>
  <c r="F64" i="39"/>
  <c r="F63" i="39"/>
  <c r="F60" i="39"/>
  <c r="O74" i="40"/>
  <c r="F66" i="40"/>
  <c r="F64" i="40"/>
  <c r="F63" i="40"/>
  <c r="F60" i="40"/>
  <c r="N57" i="40"/>
  <c r="F56" i="40"/>
  <c r="F54" i="40"/>
  <c r="F51" i="40"/>
  <c r="P63" i="43"/>
  <c r="L76" i="44"/>
  <c r="M71" i="45"/>
  <c r="E75" i="48"/>
  <c r="Q73" i="48"/>
  <c r="N69" i="49"/>
  <c r="K58" i="49"/>
  <c r="H54" i="49"/>
  <c r="N106" i="52"/>
  <c r="P87" i="53"/>
  <c r="N66" i="35"/>
  <c r="N64" i="35"/>
  <c r="N63" i="35"/>
  <c r="N60" i="35"/>
  <c r="N54" i="35"/>
  <c r="B64" i="36"/>
  <c r="B63" i="36"/>
  <c r="B60" i="36"/>
  <c r="B51" i="36"/>
  <c r="G65" i="37"/>
  <c r="G57" i="37"/>
  <c r="O65" i="37"/>
  <c r="E66" i="39"/>
  <c r="E64" i="39"/>
  <c r="E63" i="39"/>
  <c r="E60" i="39"/>
  <c r="M67" i="40"/>
  <c r="E81" i="40"/>
  <c r="M65" i="40"/>
  <c r="M61" i="40"/>
  <c r="E60" i="40"/>
  <c r="E56" i="40"/>
  <c r="E51" i="40"/>
  <c r="O73" i="43"/>
  <c r="C76" i="44"/>
  <c r="K76" i="44"/>
  <c r="I84" i="45"/>
  <c r="L68" i="45"/>
  <c r="J61" i="47"/>
  <c r="J60" i="47"/>
  <c r="O60" i="48"/>
  <c r="H55" i="48"/>
  <c r="L77" i="49"/>
  <c r="H58" i="49"/>
  <c r="J89" i="51"/>
  <c r="I89" i="51"/>
  <c r="I87" i="51"/>
  <c r="Q85" i="51"/>
  <c r="I81" i="51"/>
  <c r="I80" i="51"/>
  <c r="I78" i="51"/>
  <c r="Q77" i="51"/>
  <c r="I76" i="51"/>
  <c r="Q74" i="51"/>
  <c r="E74" i="52"/>
  <c r="O87" i="53"/>
  <c r="M64" i="35"/>
  <c r="M54" i="35"/>
  <c r="E71" i="37"/>
  <c r="I58" i="36"/>
  <c r="I55" i="36"/>
  <c r="F65" i="37"/>
  <c r="D64" i="39"/>
  <c r="L61" i="39"/>
  <c r="D60" i="39"/>
  <c r="L57" i="39"/>
  <c r="L67" i="40"/>
  <c r="D66" i="40"/>
  <c r="L65" i="40"/>
  <c r="D60" i="40"/>
  <c r="L58" i="40"/>
  <c r="N73" i="43"/>
  <c r="B70" i="44"/>
  <c r="B67" i="44"/>
  <c r="B64" i="44"/>
  <c r="J76" i="44"/>
  <c r="H84" i="45"/>
  <c r="K68" i="45"/>
  <c r="N72" i="47"/>
  <c r="G62" i="48"/>
  <c r="O61" i="48"/>
  <c r="O56" i="48"/>
  <c r="J71" i="49"/>
  <c r="F89" i="51"/>
  <c r="H87" i="51"/>
  <c r="P85" i="51"/>
  <c r="H81" i="51"/>
  <c r="D85" i="52"/>
  <c r="D74" i="52"/>
  <c r="N87" i="53"/>
  <c r="L64" i="35"/>
  <c r="L63" i="35"/>
  <c r="L60" i="35"/>
  <c r="D71" i="37"/>
  <c r="H57" i="36"/>
  <c r="B82" i="37"/>
  <c r="E65" i="37"/>
  <c r="M65" i="37"/>
  <c r="C64" i="39"/>
  <c r="C63" i="39"/>
  <c r="K61" i="39"/>
  <c r="C60" i="39"/>
  <c r="K58" i="39"/>
  <c r="K57" i="39"/>
  <c r="C66" i="40"/>
  <c r="K65" i="40"/>
  <c r="K58" i="40"/>
  <c r="M55" i="41"/>
  <c r="M73" i="43"/>
  <c r="Q73" i="44"/>
  <c r="Q72" i="44"/>
  <c r="Q68" i="44"/>
  <c r="Q63" i="44"/>
  <c r="E84" i="45"/>
  <c r="J68" i="45"/>
  <c r="H61" i="47"/>
  <c r="H60" i="47"/>
  <c r="H73" i="49"/>
  <c r="G54" i="48"/>
  <c r="F62" i="48"/>
  <c r="N61" i="48"/>
  <c r="I71" i="49"/>
  <c r="J73" i="51"/>
  <c r="G89" i="51"/>
  <c r="G87" i="51"/>
  <c r="O85" i="51"/>
  <c r="G81" i="51"/>
  <c r="G80" i="51"/>
  <c r="G78" i="51"/>
  <c r="O74" i="51"/>
  <c r="B106" i="52"/>
  <c r="C88" i="52"/>
  <c r="M87" i="53"/>
  <c r="K63" i="35"/>
  <c r="K54" i="35"/>
  <c r="K51" i="35"/>
  <c r="G67" i="36"/>
  <c r="G61" i="36"/>
  <c r="G57" i="36"/>
  <c r="G52" i="36"/>
  <c r="D65" i="37"/>
  <c r="L65" i="37"/>
  <c r="L37" i="38"/>
  <c r="L176" i="6" s="1"/>
  <c r="E81" i="39"/>
  <c r="B64" i="39"/>
  <c r="B63" i="39"/>
  <c r="B60" i="39"/>
  <c r="J67" i="40"/>
  <c r="B66" i="40"/>
  <c r="J65" i="40"/>
  <c r="B64" i="40"/>
  <c r="J61" i="40"/>
  <c r="J58" i="40"/>
  <c r="J57" i="40"/>
  <c r="B56" i="40"/>
  <c r="J55" i="40"/>
  <c r="J52" i="40"/>
  <c r="H82" i="41"/>
  <c r="L57" i="41"/>
  <c r="L55" i="41"/>
  <c r="L73" i="43"/>
  <c r="P73" i="44"/>
  <c r="H63" i="44"/>
  <c r="Q83" i="45"/>
  <c r="Q73" i="45"/>
  <c r="G61" i="47"/>
  <c r="G56" i="47"/>
  <c r="E62" i="48"/>
  <c r="Q60" i="49"/>
  <c r="I59" i="49"/>
  <c r="I57" i="49"/>
  <c r="Q56" i="49"/>
  <c r="B34" i="50"/>
  <c r="N90" i="51"/>
  <c r="F78" i="51"/>
  <c r="N74" i="51"/>
  <c r="F104" i="52"/>
  <c r="B85" i="52"/>
  <c r="J98" i="52"/>
  <c r="L87" i="53"/>
  <c r="J64" i="35"/>
  <c r="J63" i="35"/>
  <c r="J60" i="35"/>
  <c r="J51" i="35"/>
  <c r="F61" i="36"/>
  <c r="F57" i="36"/>
  <c r="C57" i="37"/>
  <c r="K65" i="37"/>
  <c r="I67" i="39"/>
  <c r="I61" i="39"/>
  <c r="I58" i="39"/>
  <c r="I57" i="39"/>
  <c r="I65" i="40"/>
  <c r="I58" i="40"/>
  <c r="C63" i="41"/>
  <c r="K57" i="41"/>
  <c r="K55" i="41"/>
  <c r="K73" i="43"/>
  <c r="C89" i="44"/>
  <c r="K84" i="44"/>
  <c r="C83" i="44"/>
  <c r="K81" i="44"/>
  <c r="P68" i="44"/>
  <c r="O73" i="44"/>
  <c r="P83" i="45"/>
  <c r="G66" i="45"/>
  <c r="P73" i="45"/>
  <c r="F61" i="47"/>
  <c r="L60" i="48"/>
  <c r="L53" i="48"/>
  <c r="G71" i="49"/>
  <c r="P60" i="49"/>
  <c r="P56" i="49"/>
  <c r="H37" i="50"/>
  <c r="H179" i="6" s="1"/>
  <c r="Q37" i="50"/>
  <c r="Q179" i="6" s="1"/>
  <c r="M90" i="51"/>
  <c r="E89" i="51"/>
  <c r="E87" i="51"/>
  <c r="E81" i="51"/>
  <c r="E80" i="51"/>
  <c r="E78" i="51"/>
  <c r="E76" i="51"/>
  <c r="M74" i="51"/>
  <c r="B103" i="52"/>
  <c r="Q89" i="52"/>
  <c r="Q87" i="52"/>
  <c r="Q81" i="52"/>
  <c r="Q80" i="52"/>
  <c r="K87" i="53"/>
  <c r="K80" i="53"/>
  <c r="Q55" i="35"/>
  <c r="Q52" i="35"/>
  <c r="I51" i="35"/>
  <c r="E67" i="36"/>
  <c r="E61" i="36"/>
  <c r="E57" i="36"/>
  <c r="E55" i="36"/>
  <c r="E52" i="36"/>
  <c r="B65" i="37"/>
  <c r="B57" i="37"/>
  <c r="B55" i="37"/>
  <c r="H61" i="39"/>
  <c r="H58" i="39"/>
  <c r="H57" i="39"/>
  <c r="P51" i="39"/>
  <c r="H65" i="40"/>
  <c r="H61" i="40"/>
  <c r="H58" i="40"/>
  <c r="J57" i="41"/>
  <c r="J55" i="41"/>
  <c r="P37" i="42"/>
  <c r="P177" i="6" s="1"/>
  <c r="J66" i="43"/>
  <c r="O68" i="44"/>
  <c r="N68" i="44"/>
  <c r="F72" i="44"/>
  <c r="D66" i="45"/>
  <c r="E61" i="47"/>
  <c r="E56" i="47"/>
  <c r="G70" i="48"/>
  <c r="I58" i="48"/>
  <c r="O53" i="48"/>
  <c r="K60" i="48"/>
  <c r="K56" i="48"/>
  <c r="C55" i="48"/>
  <c r="F75" i="49"/>
  <c r="P61" i="49"/>
  <c r="O60" i="49"/>
  <c r="P37" i="50"/>
  <c r="P179" i="6" s="1"/>
  <c r="C106" i="51"/>
  <c r="N88" i="51"/>
  <c r="J77" i="51"/>
  <c r="D89" i="51"/>
  <c r="D87" i="51"/>
  <c r="L85" i="51"/>
  <c r="D81" i="51"/>
  <c r="D80" i="51"/>
  <c r="I102" i="52"/>
  <c r="P89" i="52"/>
  <c r="P87" i="52"/>
  <c r="P81" i="52"/>
  <c r="P80" i="52"/>
  <c r="P73" i="52"/>
  <c r="H90" i="52"/>
  <c r="J87" i="53"/>
  <c r="J80" i="53"/>
  <c r="P57" i="35"/>
  <c r="G61" i="39"/>
  <c r="G58" i="39"/>
  <c r="G57" i="39"/>
  <c r="G65" i="40"/>
  <c r="G61" i="40"/>
  <c r="G58" i="40"/>
  <c r="I55" i="41"/>
  <c r="Q85" i="44"/>
  <c r="Q69" i="48"/>
  <c r="M61" i="49"/>
  <c r="N60" i="49"/>
  <c r="G104" i="51"/>
  <c r="C78" i="51"/>
  <c r="O87" i="52"/>
  <c r="O81" i="52"/>
  <c r="O80" i="52"/>
  <c r="I87" i="53"/>
  <c r="Q77" i="53"/>
  <c r="O65" i="35"/>
  <c r="O61" i="35"/>
  <c r="O57" i="35"/>
  <c r="O52" i="35"/>
  <c r="C67" i="36"/>
  <c r="C65" i="36"/>
  <c r="C61" i="36"/>
  <c r="C58" i="36"/>
  <c r="C57" i="36"/>
  <c r="C55" i="36"/>
  <c r="C52" i="36"/>
  <c r="F61" i="39"/>
  <c r="F57" i="39"/>
  <c r="F67" i="40"/>
  <c r="F65" i="40"/>
  <c r="F61" i="40"/>
  <c r="F58" i="40"/>
  <c r="F57" i="40"/>
  <c r="F55" i="40"/>
  <c r="F52" i="40"/>
  <c r="H57" i="41"/>
  <c r="P90" i="44"/>
  <c r="P85" i="44"/>
  <c r="C60" i="47"/>
  <c r="I60" i="48"/>
  <c r="I73" i="48"/>
  <c r="I70" i="48"/>
  <c r="M60" i="49"/>
  <c r="E57" i="49"/>
  <c r="J90" i="51"/>
  <c r="J82" i="51"/>
  <c r="B78" i="51"/>
  <c r="J74" i="51"/>
  <c r="F106" i="52"/>
  <c r="N87" i="52"/>
  <c r="N81" i="52"/>
  <c r="N80" i="52"/>
  <c r="F95" i="52"/>
  <c r="H87" i="53"/>
  <c r="H80" i="53"/>
  <c r="M132" i="6"/>
  <c r="G88" i="14"/>
  <c r="F88" i="14"/>
  <c r="M36" i="6"/>
  <c r="C49" i="6"/>
  <c r="K47" i="6"/>
  <c r="K44" i="6"/>
  <c r="C43" i="6"/>
  <c r="K41" i="6"/>
  <c r="C37" i="6"/>
  <c r="K35" i="6"/>
  <c r="C31" i="6"/>
  <c r="P86" i="14"/>
  <c r="K36" i="6"/>
  <c r="C59" i="6"/>
  <c r="C132" i="6" s="1"/>
  <c r="E35" i="6"/>
  <c r="D64" i="14"/>
  <c r="D85" i="14" s="1"/>
  <c r="C58" i="6"/>
  <c r="Q57" i="6"/>
  <c r="M57" i="6"/>
  <c r="E48" i="6"/>
  <c r="M37" i="6"/>
  <c r="E36" i="6"/>
  <c r="C86" i="14"/>
  <c r="C64" i="14"/>
  <c r="C56" i="6" s="1"/>
  <c r="B55" i="6"/>
  <c r="B130" i="6" s="1"/>
  <c r="C55" i="6"/>
  <c r="C130" i="6" s="1"/>
  <c r="I31" i="6"/>
  <c r="Q36" i="6"/>
  <c r="B57" i="6"/>
  <c r="B64" i="14"/>
  <c r="J104" i="6"/>
  <c r="I35" i="6"/>
  <c r="L37" i="9"/>
  <c r="Q62" i="14"/>
  <c r="Q54" i="6" s="1"/>
  <c r="Q129" i="6" s="1"/>
  <c r="I44" i="6"/>
  <c r="P55" i="6"/>
  <c r="P62" i="14"/>
  <c r="F104" i="6"/>
  <c r="C44" i="6"/>
  <c r="I37" i="9"/>
  <c r="O64" i="14"/>
  <c r="O62" i="14" s="1"/>
  <c r="O54" i="6" s="1"/>
  <c r="O129" i="6" s="1"/>
  <c r="N55" i="6"/>
  <c r="N130" i="6" s="1"/>
  <c r="J37" i="9"/>
  <c r="Q43" i="6"/>
  <c r="H37" i="9"/>
  <c r="Q96" i="14"/>
  <c r="Q157" i="6" s="1"/>
  <c r="N57" i="6"/>
  <c r="N64" i="14"/>
  <c r="N56" i="6" s="1"/>
  <c r="M62" i="14"/>
  <c r="M54" i="6" s="1"/>
  <c r="M129" i="6" s="1"/>
  <c r="M43" i="6"/>
  <c r="G37" i="9"/>
  <c r="P96" i="14"/>
  <c r="P157" i="6" s="1"/>
  <c r="F37" i="9"/>
  <c r="N96" i="14"/>
  <c r="N157" i="6" s="1"/>
  <c r="L64" i="14"/>
  <c r="L62" i="14" s="1"/>
  <c r="L54" i="6" s="1"/>
  <c r="B104" i="6"/>
  <c r="E44" i="6"/>
  <c r="E37" i="9"/>
  <c r="K64" i="14"/>
  <c r="D37" i="9"/>
  <c r="J64" i="14"/>
  <c r="C37" i="9"/>
  <c r="K48" i="6"/>
  <c r="C38" i="6"/>
  <c r="Q99" i="14"/>
  <c r="Q160" i="6" s="1"/>
  <c r="I64" i="14"/>
  <c r="I62" i="14" s="1"/>
  <c r="I54" i="6" s="1"/>
  <c r="I129" i="6" s="1"/>
  <c r="M49" i="6"/>
  <c r="H64" i="14"/>
  <c r="H62" i="14" s="1"/>
  <c r="H54" i="6" s="1"/>
  <c r="G84" i="14"/>
  <c r="I48" i="6"/>
  <c r="Q46" i="6"/>
  <c r="Q40" i="6"/>
  <c r="Q37" i="6"/>
  <c r="G64" i="14"/>
  <c r="G56" i="6" s="1"/>
  <c r="G131" i="6" s="1"/>
  <c r="F55" i="6"/>
  <c r="Q55" i="6"/>
  <c r="F57" i="6"/>
  <c r="F64" i="14"/>
  <c r="P84" i="14"/>
  <c r="B84" i="14"/>
  <c r="E64" i="14"/>
  <c r="E62" i="14" s="1"/>
  <c r="E54" i="6" s="1"/>
  <c r="E129" i="6" s="1"/>
  <c r="D55" i="6"/>
  <c r="G31" i="6"/>
  <c r="N65" i="10"/>
  <c r="N154" i="6" s="1"/>
  <c r="N46" i="10"/>
  <c r="Q59" i="10"/>
  <c r="I46" i="10"/>
  <c r="O59" i="10"/>
  <c r="M59" i="10"/>
  <c r="G59" i="10"/>
  <c r="G46" i="10"/>
  <c r="I59" i="10"/>
  <c r="F46" i="10"/>
  <c r="C60" i="10"/>
  <c r="E59" i="10"/>
  <c r="E46" i="10"/>
  <c r="D46" i="10"/>
  <c r="O47" i="6"/>
  <c r="O38" i="6"/>
  <c r="K29" i="6"/>
  <c r="K127" i="6" s="1"/>
  <c r="C59" i="10"/>
  <c r="C46" i="10"/>
  <c r="B53" i="6"/>
  <c r="B65" i="10"/>
  <c r="B154" i="6" s="1"/>
  <c r="B46" i="10"/>
  <c r="K59" i="10"/>
  <c r="K46" i="10"/>
  <c r="K51" i="6" s="1"/>
  <c r="K128" i="6" s="1"/>
  <c r="L50" i="10"/>
  <c r="Q52" i="6"/>
  <c r="O52" i="6"/>
  <c r="N52" i="6"/>
  <c r="F150" i="6"/>
  <c r="P135" i="6"/>
  <c r="P150" i="6"/>
  <c r="H146" i="6"/>
  <c r="P144" i="6"/>
  <c r="H143" i="6"/>
  <c r="P136" i="6"/>
  <c r="F146" i="6"/>
  <c r="O136" i="6"/>
  <c r="L150" i="6"/>
  <c r="D149" i="6"/>
  <c r="L144" i="6"/>
  <c r="D143" i="6"/>
  <c r="K134" i="6"/>
  <c r="H134" i="6"/>
  <c r="Q131" i="6"/>
  <c r="H150" i="6"/>
  <c r="P148" i="6"/>
  <c r="P142" i="6"/>
  <c r="O150" i="6"/>
  <c r="K150" i="6"/>
  <c r="G150" i="6"/>
  <c r="C150" i="6"/>
  <c r="C149" i="6"/>
  <c r="B149" i="6"/>
  <c r="O148" i="6"/>
  <c r="K148" i="6"/>
  <c r="G148" i="6"/>
  <c r="H147" i="6"/>
  <c r="D147" i="6"/>
  <c r="G147" i="6"/>
  <c r="C147" i="6"/>
  <c r="B147" i="6"/>
  <c r="O146" i="6"/>
  <c r="K146" i="6"/>
  <c r="K145" i="6"/>
  <c r="G145" i="6"/>
  <c r="C145" i="6"/>
  <c r="B145" i="6"/>
  <c r="O144" i="6"/>
  <c r="O143" i="6"/>
  <c r="K143" i="6"/>
  <c r="G143" i="6"/>
  <c r="C143" i="6"/>
  <c r="C142" i="6"/>
  <c r="B143" i="6"/>
  <c r="D136" i="6"/>
  <c r="D134" i="6"/>
  <c r="L134" i="6"/>
  <c r="E132" i="6"/>
  <c r="E130" i="6"/>
  <c r="M127" i="6"/>
  <c r="C127" i="6"/>
  <c r="M94" i="18"/>
  <c r="E127" i="6"/>
  <c r="C87" i="6"/>
  <c r="G149" i="6"/>
  <c r="K147" i="6"/>
  <c r="O145" i="6"/>
  <c r="C144" i="6"/>
  <c r="G142" i="6"/>
  <c r="H99" i="11"/>
  <c r="F137" i="12"/>
  <c r="F123" i="12"/>
  <c r="G149" i="13"/>
  <c r="B87" i="6"/>
  <c r="F139" i="6"/>
  <c r="Q145" i="12"/>
  <c r="Q118" i="11"/>
  <c r="Q138" i="11"/>
  <c r="F126" i="12"/>
  <c r="B105" i="12"/>
  <c r="B243" i="16"/>
  <c r="B187" i="15"/>
  <c r="B183" i="15" s="1"/>
  <c r="F241" i="16"/>
  <c r="F185" i="15"/>
  <c r="J239" i="16"/>
  <c r="J192" i="15"/>
  <c r="J194" i="15"/>
  <c r="J196" i="15"/>
  <c r="J185" i="15"/>
  <c r="J187" i="15"/>
  <c r="J190" i="15"/>
  <c r="N234" i="16"/>
  <c r="N172" i="15"/>
  <c r="J229" i="16"/>
  <c r="J168" i="15"/>
  <c r="J170" i="15"/>
  <c r="J172" i="15"/>
  <c r="J174" i="15"/>
  <c r="J180" i="15"/>
  <c r="J176" i="15"/>
  <c r="J178" i="15"/>
  <c r="B226" i="16"/>
  <c r="B164" i="15"/>
  <c r="Q60" i="10"/>
  <c r="P120" i="11"/>
  <c r="P129" i="11"/>
  <c r="H143" i="13"/>
  <c r="H109" i="11"/>
  <c r="D140" i="13"/>
  <c r="D104" i="11"/>
  <c r="M82" i="14"/>
  <c r="O60" i="10"/>
  <c r="Q126" i="11"/>
  <c r="P117" i="11"/>
  <c r="J122" i="13"/>
  <c r="J152" i="13"/>
  <c r="P256" i="17"/>
  <c r="P209" i="15"/>
  <c r="D255" i="17"/>
  <c r="D206" i="15"/>
  <c r="L244" i="17"/>
  <c r="L244" i="16"/>
  <c r="L188" i="15"/>
  <c r="P242" i="16"/>
  <c r="P186" i="15"/>
  <c r="D241" i="16"/>
  <c r="D185" i="15"/>
  <c r="H239" i="16"/>
  <c r="H196" i="15"/>
  <c r="H198" i="15"/>
  <c r="H187" i="15"/>
  <c r="H192" i="15"/>
  <c r="P232" i="16"/>
  <c r="P170" i="15"/>
  <c r="M60" i="10"/>
  <c r="P126" i="11"/>
  <c r="B123" i="12"/>
  <c r="B120" i="12"/>
  <c r="C149" i="13"/>
  <c r="I122" i="13"/>
  <c r="I152" i="13"/>
  <c r="J201" i="15"/>
  <c r="H212" i="16"/>
  <c r="N140" i="6"/>
  <c r="Q136" i="11"/>
  <c r="N104" i="12"/>
  <c r="G105" i="12"/>
  <c r="G100" i="12"/>
  <c r="G107" i="12"/>
  <c r="G102" i="12"/>
  <c r="G119" i="13"/>
  <c r="H122" i="13"/>
  <c r="H152" i="13"/>
  <c r="J198" i="15"/>
  <c r="J103" i="12"/>
  <c r="J139" i="12"/>
  <c r="F105" i="12"/>
  <c r="F100" i="12"/>
  <c r="F107" i="12"/>
  <c r="G122" i="13"/>
  <c r="G152" i="13"/>
  <c r="L55" i="6"/>
  <c r="L96" i="14"/>
  <c r="L157" i="6" s="1"/>
  <c r="E105" i="12"/>
  <c r="E100" i="12"/>
  <c r="E107" i="12"/>
  <c r="E102" i="12"/>
  <c r="E62" i="10"/>
  <c r="G57" i="6"/>
  <c r="G86" i="14"/>
  <c r="O49" i="6"/>
  <c r="G46" i="6"/>
  <c r="O35" i="6"/>
  <c r="D100" i="12"/>
  <c r="D107" i="12"/>
  <c r="D102" i="12"/>
  <c r="D109" i="12"/>
  <c r="D111" i="12"/>
  <c r="D105" i="12"/>
  <c r="B59" i="6"/>
  <c r="B88" i="14"/>
  <c r="B100" i="14"/>
  <c r="B161" i="6" s="1"/>
  <c r="J55" i="6"/>
  <c r="J130" i="6" s="1"/>
  <c r="J96" i="14"/>
  <c r="J157" i="6" s="1"/>
  <c r="M255" i="15"/>
  <c r="G200" i="16"/>
  <c r="F149" i="6"/>
  <c r="J147" i="6"/>
  <c r="N145" i="6"/>
  <c r="B144" i="6"/>
  <c r="N138" i="6"/>
  <c r="C102" i="12"/>
  <c r="C109" i="12"/>
  <c r="C62" i="10"/>
  <c r="C111" i="12"/>
  <c r="I84" i="14"/>
  <c r="I96" i="14"/>
  <c r="I157" i="6" s="1"/>
  <c r="G82" i="14"/>
  <c r="H190" i="15"/>
  <c r="M128" i="11"/>
  <c r="P118" i="11"/>
  <c r="F102" i="12"/>
  <c r="B154" i="12"/>
  <c r="B126" i="12"/>
  <c r="H55" i="6"/>
  <c r="H96" i="14"/>
  <c r="H157" i="6" s="1"/>
  <c r="J88" i="14"/>
  <c r="J82" i="14"/>
  <c r="F8" i="6"/>
  <c r="F132" i="6" s="1"/>
  <c r="F82" i="14"/>
  <c r="P123" i="11"/>
  <c r="B136" i="12"/>
  <c r="F111" i="12"/>
  <c r="G44" i="6"/>
  <c r="O40" i="6"/>
  <c r="G37" i="6"/>
  <c r="M86" i="14"/>
  <c r="M92" i="14"/>
  <c r="H189" i="15"/>
  <c r="M121" i="11"/>
  <c r="E111" i="12"/>
  <c r="F130" i="6"/>
  <c r="F106" i="12"/>
  <c r="F104" i="12"/>
  <c r="E106" i="12"/>
  <c r="E104" i="12"/>
  <c r="F99" i="12"/>
  <c r="F112" i="12"/>
  <c r="C135" i="13"/>
  <c r="J86" i="14"/>
  <c r="J92" i="14"/>
  <c r="B8" i="6"/>
  <c r="B82" i="14"/>
  <c r="P87" i="6"/>
  <c r="N66" i="10"/>
  <c r="N155" i="6" s="1"/>
  <c r="I60" i="10"/>
  <c r="K154" i="12"/>
  <c r="K126" i="11"/>
  <c r="J116" i="12"/>
  <c r="D106" i="12"/>
  <c r="B104" i="12"/>
  <c r="E99" i="12"/>
  <c r="Q63" i="10"/>
  <c r="Q118" i="12"/>
  <c r="E112" i="12"/>
  <c r="B137" i="13"/>
  <c r="D96" i="14"/>
  <c r="D157" i="6" s="1"/>
  <c r="G49" i="6"/>
  <c r="O45" i="6"/>
  <c r="O29" i="6"/>
  <c r="O127" i="6" s="1"/>
  <c r="D203" i="15"/>
  <c r="J169" i="15"/>
  <c r="K183" i="16"/>
  <c r="O87" i="6"/>
  <c r="J66" i="10"/>
  <c r="J155" i="6" s="1"/>
  <c r="K123" i="11"/>
  <c r="N139" i="12"/>
  <c r="N103" i="11"/>
  <c r="F136" i="12"/>
  <c r="F100" i="11"/>
  <c r="J105" i="11"/>
  <c r="J102" i="11"/>
  <c r="J134" i="12"/>
  <c r="C106" i="12"/>
  <c r="D99" i="12"/>
  <c r="P118" i="12"/>
  <c r="P120" i="12"/>
  <c r="P129" i="12"/>
  <c r="P116" i="12"/>
  <c r="P123" i="12"/>
  <c r="D112" i="12"/>
  <c r="D104" i="12"/>
  <c r="M152" i="13"/>
  <c r="Q138" i="13"/>
  <c r="Q136" i="13"/>
  <c r="J58" i="6"/>
  <c r="J87" i="14"/>
  <c r="D88" i="14"/>
  <c r="H86" i="14"/>
  <c r="L84" i="14"/>
  <c r="J184" i="15"/>
  <c r="N87" i="6"/>
  <c r="G140" i="6"/>
  <c r="K138" i="6"/>
  <c r="J150" i="6"/>
  <c r="N148" i="6"/>
  <c r="F145" i="6"/>
  <c r="J143" i="6"/>
  <c r="F138" i="6"/>
  <c r="M116" i="11"/>
  <c r="I134" i="12"/>
  <c r="I105" i="11"/>
  <c r="B134" i="12"/>
  <c r="B106" i="12"/>
  <c r="C99" i="12"/>
  <c r="O120" i="12"/>
  <c r="O129" i="12"/>
  <c r="G109" i="12"/>
  <c r="C104" i="12"/>
  <c r="L152" i="13"/>
  <c r="P138" i="13"/>
  <c r="P136" i="13"/>
  <c r="F86" i="14"/>
  <c r="I87" i="14"/>
  <c r="I99" i="14"/>
  <c r="I160" i="6" s="1"/>
  <c r="Q226" i="15"/>
  <c r="J171" i="15"/>
  <c r="M87" i="6"/>
  <c r="J138" i="6"/>
  <c r="K135" i="6"/>
  <c r="Q53" i="6"/>
  <c r="Q127" i="11"/>
  <c r="M118" i="11"/>
  <c r="H154" i="13"/>
  <c r="H126" i="11"/>
  <c r="L139" i="13"/>
  <c r="L103" i="11"/>
  <c r="H105" i="11"/>
  <c r="H100" i="11"/>
  <c r="H107" i="11"/>
  <c r="H102" i="11"/>
  <c r="Q129" i="12"/>
  <c r="B99" i="12"/>
  <c r="J152" i="12"/>
  <c r="J122" i="12"/>
  <c r="K152" i="13"/>
  <c r="O138" i="13"/>
  <c r="O136" i="13"/>
  <c r="O129" i="13"/>
  <c r="B86" i="14"/>
  <c r="N7" i="6"/>
  <c r="N81" i="14"/>
  <c r="D205" i="15"/>
  <c r="H184" i="15"/>
  <c r="L87" i="6"/>
  <c r="L93" i="6"/>
  <c r="I135" i="6"/>
  <c r="O53" i="6"/>
  <c r="E60" i="10"/>
  <c r="G154" i="12"/>
  <c r="G126" i="11"/>
  <c r="G153" i="12"/>
  <c r="G151" i="12"/>
  <c r="G121" i="11"/>
  <c r="C150" i="12"/>
  <c r="G148" i="12"/>
  <c r="K146" i="12"/>
  <c r="C141" i="12"/>
  <c r="O140" i="12"/>
  <c r="K139" i="12"/>
  <c r="O137" i="12"/>
  <c r="C136" i="12"/>
  <c r="G134" i="12"/>
  <c r="G100" i="11"/>
  <c r="G102" i="11"/>
  <c r="G109" i="11"/>
  <c r="G111" i="11"/>
  <c r="F116" i="12"/>
  <c r="Q120" i="12"/>
  <c r="E109" i="12"/>
  <c r="O147" i="13"/>
  <c r="N138" i="13"/>
  <c r="M94" i="14"/>
  <c r="G47" i="6"/>
  <c r="O43" i="6"/>
  <c r="G40" i="6"/>
  <c r="O36" i="6"/>
  <c r="M221" i="15"/>
  <c r="J195" i="15"/>
  <c r="F169" i="15"/>
  <c r="L254" i="17"/>
  <c r="L254" i="16"/>
  <c r="L205" i="15"/>
  <c r="H213" i="15"/>
  <c r="H215" i="15"/>
  <c r="H202" i="15"/>
  <c r="H204" i="15"/>
  <c r="L237" i="17"/>
  <c r="L237" i="16"/>
  <c r="L236" i="17"/>
  <c r="L236" i="16"/>
  <c r="L174" i="15"/>
  <c r="L233" i="16"/>
  <c r="L171" i="15"/>
  <c r="P231" i="16"/>
  <c r="P169" i="15"/>
  <c r="D230" i="16"/>
  <c r="D168" i="15"/>
  <c r="K87" i="6"/>
  <c r="O149" i="6"/>
  <c r="C148" i="6"/>
  <c r="G146" i="6"/>
  <c r="K144" i="6"/>
  <c r="O142" i="6"/>
  <c r="H135" i="6"/>
  <c r="N53" i="6"/>
  <c r="M127" i="11"/>
  <c r="Q120" i="11"/>
  <c r="F134" i="12"/>
  <c r="Q126" i="12"/>
  <c r="G110" i="12"/>
  <c r="D101" i="12"/>
  <c r="M138" i="13"/>
  <c r="K94" i="14"/>
  <c r="M99" i="14"/>
  <c r="M160" i="6" s="1"/>
  <c r="P212" i="15"/>
  <c r="B205" i="15"/>
  <c r="G213" i="15"/>
  <c r="G202" i="15"/>
  <c r="G204" i="15"/>
  <c r="G210" i="15"/>
  <c r="J87" i="6"/>
  <c r="G135" i="6"/>
  <c r="M53" i="6"/>
  <c r="J148" i="6"/>
  <c r="N146" i="6"/>
  <c r="F143" i="6"/>
  <c r="N139" i="6"/>
  <c r="F66" i="10"/>
  <c r="F155" i="6" s="1"/>
  <c r="L106" i="11"/>
  <c r="Q149" i="12"/>
  <c r="Q143" i="12"/>
  <c r="Q142" i="12"/>
  <c r="Q142" i="11"/>
  <c r="E134" i="12"/>
  <c r="F110" i="12"/>
  <c r="C101" i="12"/>
  <c r="M147" i="13"/>
  <c r="L138" i="13"/>
  <c r="J94" i="14"/>
  <c r="H195" i="15"/>
  <c r="P173" i="15"/>
  <c r="Q87" i="6"/>
  <c r="I87" i="6"/>
  <c r="E135" i="6"/>
  <c r="N129" i="11"/>
  <c r="M120" i="11"/>
  <c r="P127" i="11"/>
  <c r="D154" i="13"/>
  <c r="D126" i="11"/>
  <c r="D151" i="13"/>
  <c r="D121" i="11"/>
  <c r="D102" i="11"/>
  <c r="D109" i="11"/>
  <c r="D111" i="11"/>
  <c r="F121" i="12"/>
  <c r="F118" i="12"/>
  <c r="E110" i="12"/>
  <c r="B101" i="12"/>
  <c r="B109" i="12"/>
  <c r="L147" i="13"/>
  <c r="K138" i="13"/>
  <c r="K137" i="13"/>
  <c r="K49" i="9"/>
  <c r="G94" i="14"/>
  <c r="J189" i="15"/>
  <c r="J186" i="15"/>
  <c r="H87" i="6"/>
  <c r="P147" i="6"/>
  <c r="D146" i="6"/>
  <c r="H144" i="6"/>
  <c r="L142" i="6"/>
  <c r="D123" i="11"/>
  <c r="C154" i="12"/>
  <c r="C153" i="12"/>
  <c r="C123" i="11"/>
  <c r="C151" i="12"/>
  <c r="C121" i="11"/>
  <c r="O149" i="12"/>
  <c r="C148" i="12"/>
  <c r="G146" i="12"/>
  <c r="O143" i="12"/>
  <c r="O142" i="12"/>
  <c r="K140" i="12"/>
  <c r="G139" i="12"/>
  <c r="K137" i="12"/>
  <c r="O135" i="12"/>
  <c r="C134" i="12"/>
  <c r="C102" i="11"/>
  <c r="C104" i="11"/>
  <c r="C99" i="11"/>
  <c r="C106" i="11"/>
  <c r="B116" i="12"/>
  <c r="D110" i="12"/>
  <c r="Q123" i="12"/>
  <c r="K147" i="13"/>
  <c r="F94" i="14"/>
  <c r="G87" i="6"/>
  <c r="K149" i="6"/>
  <c r="O147" i="6"/>
  <c r="C146" i="6"/>
  <c r="G144" i="6"/>
  <c r="K142" i="6"/>
  <c r="C135" i="6"/>
  <c r="I53" i="6"/>
  <c r="Q122" i="11"/>
  <c r="H104" i="11"/>
  <c r="B126" i="11"/>
  <c r="B123" i="11"/>
  <c r="J112" i="11"/>
  <c r="B121" i="12"/>
  <c r="J147" i="13"/>
  <c r="G101" i="13"/>
  <c r="J84" i="14"/>
  <c r="H210" i="15"/>
  <c r="H186" i="15"/>
  <c r="F87" i="6"/>
  <c r="B150" i="6"/>
  <c r="J146" i="6"/>
  <c r="N144" i="6"/>
  <c r="H106" i="11"/>
  <c r="Q152" i="12"/>
  <c r="Q147" i="12"/>
  <c r="I112" i="11"/>
  <c r="O118" i="12"/>
  <c r="I147" i="13"/>
  <c r="O119" i="13"/>
  <c r="B171" i="15"/>
  <c r="E87" i="6"/>
  <c r="P134" i="6"/>
  <c r="P125" i="11"/>
  <c r="P122" i="11"/>
  <c r="B118" i="12"/>
  <c r="C112" i="12"/>
  <c r="H147" i="13"/>
  <c r="F84" i="14"/>
  <c r="J197" i="15"/>
  <c r="M186" i="15"/>
  <c r="M190" i="15"/>
  <c r="M192" i="15"/>
  <c r="M194" i="15"/>
  <c r="M196" i="15"/>
  <c r="M185" i="15"/>
  <c r="M168" i="15"/>
  <c r="M170" i="15"/>
  <c r="M172" i="15"/>
  <c r="M174" i="15"/>
  <c r="M180" i="15"/>
  <c r="M176" i="15"/>
  <c r="P177" i="17"/>
  <c r="P75" i="14"/>
  <c r="P181" i="17"/>
  <c r="D87" i="6"/>
  <c r="H149" i="6"/>
  <c r="P145" i="6"/>
  <c r="D144" i="6"/>
  <c r="H142" i="6"/>
  <c r="O134" i="6"/>
  <c r="F65" i="10"/>
  <c r="F154" i="6" s="1"/>
  <c r="O152" i="12"/>
  <c r="O122" i="11"/>
  <c r="K149" i="12"/>
  <c r="K119" i="11"/>
  <c r="O147" i="12"/>
  <c r="O117" i="11"/>
  <c r="C146" i="12"/>
  <c r="C116" i="11"/>
  <c r="K143" i="12"/>
  <c r="K109" i="11"/>
  <c r="K142" i="12"/>
  <c r="G140" i="12"/>
  <c r="G104" i="11"/>
  <c r="C139" i="12"/>
  <c r="G137" i="12"/>
  <c r="K135" i="12"/>
  <c r="B112" i="12"/>
  <c r="B103" i="12"/>
  <c r="Q116" i="12"/>
  <c r="G147" i="13"/>
  <c r="H197" i="15"/>
  <c r="J173" i="15"/>
  <c r="H194" i="15"/>
  <c r="D243" i="16"/>
  <c r="D187" i="15"/>
  <c r="H241" i="16"/>
  <c r="H185" i="15"/>
  <c r="L239" i="17"/>
  <c r="L239" i="16"/>
  <c r="L192" i="15"/>
  <c r="L194" i="15"/>
  <c r="L185" i="15"/>
  <c r="L186" i="15"/>
  <c r="D237" i="17"/>
  <c r="D237" i="16"/>
  <c r="D174" i="15"/>
  <c r="D236" i="16"/>
  <c r="D236" i="17"/>
  <c r="I86" i="14"/>
  <c r="C93" i="14"/>
  <c r="P201" i="15"/>
  <c r="J188" i="15"/>
  <c r="C172" i="15"/>
  <c r="O163" i="15"/>
  <c r="M171" i="15"/>
  <c r="D254" i="17"/>
  <c r="D247" i="17"/>
  <c r="D245" i="17"/>
  <c r="P243" i="17"/>
  <c r="P187" i="17"/>
  <c r="P178" i="17"/>
  <c r="P175" i="17"/>
  <c r="P172" i="17"/>
  <c r="B224" i="17"/>
  <c r="B162" i="17"/>
  <c r="D220" i="16"/>
  <c r="D159" i="15"/>
  <c r="D220" i="17"/>
  <c r="O243" i="17"/>
  <c r="O187" i="17"/>
  <c r="O183" i="17" s="1"/>
  <c r="G169" i="17"/>
  <c r="G231" i="17"/>
  <c r="Q161" i="17"/>
  <c r="Q223" i="17"/>
  <c r="C220" i="17"/>
  <c r="C159" i="15"/>
  <c r="F252" i="17"/>
  <c r="L212" i="16"/>
  <c r="C190" i="16"/>
  <c r="Q204" i="17"/>
  <c r="Q253" i="17"/>
  <c r="E252" i="17"/>
  <c r="I201" i="17"/>
  <c r="I250" i="17"/>
  <c r="Q203" i="16"/>
  <c r="B190" i="16"/>
  <c r="Q212" i="16"/>
  <c r="Q209" i="16"/>
  <c r="Q207" i="16"/>
  <c r="P257" i="16"/>
  <c r="P212" i="16"/>
  <c r="P209" i="16"/>
  <c r="D255" i="16"/>
  <c r="Q202" i="16"/>
  <c r="L253" i="16"/>
  <c r="L204" i="16"/>
  <c r="P202" i="16"/>
  <c r="D196" i="16"/>
  <c r="D239" i="16"/>
  <c r="D187" i="16"/>
  <c r="D185" i="16"/>
  <c r="D190" i="16"/>
  <c r="D197" i="16"/>
  <c r="D171" i="16"/>
  <c r="D168" i="16"/>
  <c r="K250" i="17"/>
  <c r="C200" i="16"/>
  <c r="C187" i="16"/>
  <c r="C185" i="16"/>
  <c r="C197" i="16"/>
  <c r="C171" i="16"/>
  <c r="C180" i="16"/>
  <c r="C168" i="16"/>
  <c r="B187" i="16"/>
  <c r="B194" i="16"/>
  <c r="B197" i="16"/>
  <c r="B171" i="16"/>
  <c r="B173" i="16"/>
  <c r="B180" i="16"/>
  <c r="B168" i="16"/>
  <c r="B170" i="16"/>
  <c r="B177" i="16"/>
  <c r="N163" i="16"/>
  <c r="N161" i="16"/>
  <c r="G203" i="17"/>
  <c r="L184" i="16"/>
  <c r="L240" i="16"/>
  <c r="H158" i="17"/>
  <c r="P87" i="14"/>
  <c r="D86" i="14"/>
  <c r="H84" i="14"/>
  <c r="N253" i="16"/>
  <c r="B252" i="16"/>
  <c r="F250" i="16"/>
  <c r="J224" i="16"/>
  <c r="J162" i="15"/>
  <c r="N222" i="16"/>
  <c r="N160" i="15"/>
  <c r="B221" i="16"/>
  <c r="B159" i="15"/>
  <c r="P211" i="16"/>
  <c r="C178" i="16"/>
  <c r="C175" i="16"/>
  <c r="K152" i="12"/>
  <c r="G149" i="12"/>
  <c r="K147" i="12"/>
  <c r="O145" i="12"/>
  <c r="G143" i="12"/>
  <c r="G142" i="12"/>
  <c r="C140" i="12"/>
  <c r="O138" i="12"/>
  <c r="C137" i="12"/>
  <c r="G135" i="12"/>
  <c r="E99" i="14"/>
  <c r="E160" i="6" s="1"/>
  <c r="C92" i="14"/>
  <c r="O162" i="15"/>
  <c r="M204" i="15"/>
  <c r="Q202" i="15"/>
  <c r="Q200" i="15" s="1"/>
  <c r="M195" i="15"/>
  <c r="D247" i="16"/>
  <c r="O211" i="16"/>
  <c r="L205" i="16"/>
  <c r="B185" i="16"/>
  <c r="N205" i="16"/>
  <c r="N211" i="16"/>
  <c r="B178" i="16"/>
  <c r="B175" i="16"/>
  <c r="F135" i="12"/>
  <c r="L148" i="13"/>
  <c r="P146" i="13"/>
  <c r="H244" i="16"/>
  <c r="P240" i="16"/>
  <c r="H234" i="16"/>
  <c r="L232" i="16"/>
  <c r="P230" i="16"/>
  <c r="D229" i="16"/>
  <c r="B198" i="16"/>
  <c r="D188" i="16"/>
  <c r="N162" i="16"/>
  <c r="Q205" i="16"/>
  <c r="M163" i="16"/>
  <c r="I239" i="19"/>
  <c r="I98" i="18"/>
  <c r="I245" i="19"/>
  <c r="M215" i="19"/>
  <c r="M90" i="18"/>
  <c r="M217" i="19"/>
  <c r="M218" i="19"/>
  <c r="M219" i="19"/>
  <c r="M220" i="19"/>
  <c r="M221" i="19"/>
  <c r="M84" i="18"/>
  <c r="M222" i="19"/>
  <c r="M223" i="19"/>
  <c r="F152" i="12"/>
  <c r="N150" i="12"/>
  <c r="B149" i="12"/>
  <c r="F147" i="12"/>
  <c r="O48" i="6"/>
  <c r="G45" i="6"/>
  <c r="O41" i="6"/>
  <c r="G38" i="6"/>
  <c r="O34" i="6"/>
  <c r="G29" i="6"/>
  <c r="G127" i="6" s="1"/>
  <c r="Q85" i="14"/>
  <c r="O220" i="17"/>
  <c r="O160" i="15"/>
  <c r="Q213" i="16"/>
  <c r="B195" i="16"/>
  <c r="C188" i="16"/>
  <c r="C170" i="16"/>
  <c r="D257" i="16"/>
  <c r="D256" i="16"/>
  <c r="P205" i="16"/>
  <c r="D192" i="16"/>
  <c r="D189" i="16"/>
  <c r="D242" i="16"/>
  <c r="H163" i="16"/>
  <c r="H159" i="16"/>
  <c r="B241" i="17"/>
  <c r="F76" i="14"/>
  <c r="F105" i="6" s="1"/>
  <c r="N233" i="17"/>
  <c r="N171" i="17"/>
  <c r="B232" i="17"/>
  <c r="B170" i="17"/>
  <c r="F230" i="17"/>
  <c r="F168" i="17"/>
  <c r="L224" i="17"/>
  <c r="L162" i="17"/>
  <c r="P160" i="17"/>
  <c r="P222" i="17"/>
  <c r="B136" i="6"/>
  <c r="F134" i="6"/>
  <c r="P150" i="13"/>
  <c r="D143" i="13"/>
  <c r="D142" i="13"/>
  <c r="P141" i="13"/>
  <c r="M129" i="12"/>
  <c r="I63" i="10"/>
  <c r="Q62" i="10"/>
  <c r="F152" i="13"/>
  <c r="L87" i="14"/>
  <c r="P85" i="14"/>
  <c r="D84" i="14"/>
  <c r="C191" i="15"/>
  <c r="J253" i="16"/>
  <c r="N251" i="16"/>
  <c r="B250" i="16"/>
  <c r="J247" i="16"/>
  <c r="J246" i="16"/>
  <c r="J245" i="16"/>
  <c r="J242" i="16"/>
  <c r="N240" i="16"/>
  <c r="J235" i="16"/>
  <c r="F234" i="16"/>
  <c r="J232" i="16"/>
  <c r="N230" i="16"/>
  <c r="B229" i="16"/>
  <c r="B168" i="15"/>
  <c r="N227" i="16"/>
  <c r="F224" i="16"/>
  <c r="J222" i="16"/>
  <c r="N220" i="16"/>
  <c r="N162" i="15"/>
  <c r="B188" i="16"/>
  <c r="D177" i="16"/>
  <c r="D172" i="16"/>
  <c r="O205" i="16"/>
  <c r="C192" i="16"/>
  <c r="C173" i="16"/>
  <c r="Q252" i="17"/>
  <c r="Q203" i="17"/>
  <c r="E251" i="17"/>
  <c r="Q184" i="17"/>
  <c r="Q240" i="17"/>
  <c r="M171" i="17"/>
  <c r="M233" i="17"/>
  <c r="Q169" i="17"/>
  <c r="Q231" i="17"/>
  <c r="E168" i="17"/>
  <c r="E230" i="17"/>
  <c r="O160" i="17"/>
  <c r="O222" i="17"/>
  <c r="G119" i="11"/>
  <c r="C99" i="14"/>
  <c r="C160" i="6" s="1"/>
  <c r="B93" i="14"/>
  <c r="D245" i="16"/>
  <c r="Q210" i="16"/>
  <c r="D184" i="16"/>
  <c r="C177" i="16"/>
  <c r="C172" i="16"/>
  <c r="B257" i="16"/>
  <c r="P179" i="17"/>
  <c r="L171" i="17"/>
  <c r="L233" i="17"/>
  <c r="P169" i="17"/>
  <c r="P231" i="17"/>
  <c r="D168" i="17"/>
  <c r="D230" i="17"/>
  <c r="J224" i="17"/>
  <c r="J162" i="17"/>
  <c r="N222" i="17"/>
  <c r="N160" i="17"/>
  <c r="B221" i="17"/>
  <c r="B159" i="17"/>
  <c r="K164" i="15"/>
  <c r="H247" i="16"/>
  <c r="H246" i="16"/>
  <c r="H245" i="16"/>
  <c r="H242" i="16"/>
  <c r="H235" i="16"/>
  <c r="H173" i="15"/>
  <c r="C184" i="16"/>
  <c r="B172" i="16"/>
  <c r="N159" i="16"/>
  <c r="O231" i="17"/>
  <c r="O169" i="17"/>
  <c r="C168" i="17"/>
  <c r="C230" i="17"/>
  <c r="I224" i="17"/>
  <c r="I162" i="17"/>
  <c r="M160" i="17"/>
  <c r="M222" i="17"/>
  <c r="J129" i="12"/>
  <c r="N120" i="12"/>
  <c r="B119" i="12"/>
  <c r="F117" i="12"/>
  <c r="N154" i="12"/>
  <c r="N153" i="12"/>
  <c r="B152" i="12"/>
  <c r="N151" i="12"/>
  <c r="J150" i="12"/>
  <c r="N148" i="12"/>
  <c r="K88" i="14"/>
  <c r="O46" i="6"/>
  <c r="G43" i="6"/>
  <c r="G36" i="6"/>
  <c r="O31" i="6"/>
  <c r="B206" i="15"/>
  <c r="D162" i="15"/>
  <c r="D160" i="15"/>
  <c r="C175" i="15"/>
  <c r="K220" i="17"/>
  <c r="K162" i="15"/>
  <c r="B191" i="16"/>
  <c r="B184" i="16"/>
  <c r="D174" i="16"/>
  <c r="C233" i="17"/>
  <c r="N240" i="17"/>
  <c r="N184" i="17"/>
  <c r="B76" i="14"/>
  <c r="B74" i="14" s="1"/>
  <c r="Q94" i="18"/>
  <c r="H87" i="14"/>
  <c r="C187" i="15"/>
  <c r="D164" i="15"/>
  <c r="C162" i="15"/>
  <c r="C160" i="15"/>
  <c r="J220" i="16"/>
  <c r="J164" i="15"/>
  <c r="L213" i="16"/>
  <c r="C174" i="16"/>
  <c r="M169" i="17"/>
  <c r="M231" i="17"/>
  <c r="K160" i="17"/>
  <c r="K222" i="17"/>
  <c r="F87" i="14"/>
  <c r="I88" i="14"/>
  <c r="C81" i="14"/>
  <c r="C180" i="15"/>
  <c r="G172" i="15"/>
  <c r="C164" i="15"/>
  <c r="D179" i="16"/>
  <c r="B174" i="16"/>
  <c r="I163" i="17"/>
  <c r="D210" i="17"/>
  <c r="L231" i="17"/>
  <c r="L169" i="17"/>
  <c r="D75" i="14"/>
  <c r="D74" i="14" s="1"/>
  <c r="D229" i="17"/>
  <c r="D181" i="17"/>
  <c r="D178" i="17"/>
  <c r="D179" i="17"/>
  <c r="D172" i="17"/>
  <c r="B87" i="14"/>
  <c r="C178" i="15"/>
  <c r="H220" i="16"/>
  <c r="H164" i="15"/>
  <c r="H158" i="15" s="1"/>
  <c r="Q201" i="16"/>
  <c r="C179" i="16"/>
  <c r="K169" i="17"/>
  <c r="K231" i="17"/>
  <c r="Q163" i="17"/>
  <c r="I160" i="17"/>
  <c r="I158" i="17" s="1"/>
  <c r="I222" i="17"/>
  <c r="E94" i="18"/>
  <c r="F122" i="12"/>
  <c r="J120" i="12"/>
  <c r="J154" i="12"/>
  <c r="J153" i="12"/>
  <c r="J151" i="12"/>
  <c r="F150" i="12"/>
  <c r="J148" i="12"/>
  <c r="N146" i="12"/>
  <c r="B63" i="10"/>
  <c r="G132" i="6"/>
  <c r="K86" i="14"/>
  <c r="G48" i="6"/>
  <c r="O44" i="6"/>
  <c r="G41" i="6"/>
  <c r="O37" i="6"/>
  <c r="G34" i="6"/>
  <c r="C176" i="15"/>
  <c r="P159" i="15"/>
  <c r="C192" i="15"/>
  <c r="G220" i="17"/>
  <c r="G164" i="15"/>
  <c r="Q215" i="16"/>
  <c r="P201" i="16"/>
  <c r="B179" i="16"/>
  <c r="C176" i="16"/>
  <c r="L211" i="16"/>
  <c r="F233" i="17"/>
  <c r="F171" i="17"/>
  <c r="L163" i="17"/>
  <c r="L164" i="17"/>
  <c r="L120" i="11"/>
  <c r="I62" i="10"/>
  <c r="B81" i="14"/>
  <c r="D172" i="15"/>
  <c r="O161" i="15"/>
  <c r="F230" i="16"/>
  <c r="F168" i="15"/>
  <c r="F220" i="16"/>
  <c r="F164" i="15"/>
  <c r="F159" i="15"/>
  <c r="L186" i="16"/>
  <c r="B176" i="16"/>
  <c r="K211" i="16"/>
  <c r="K200" i="16" s="1"/>
  <c r="G240" i="17"/>
  <c r="Q243" i="17"/>
  <c r="Q187" i="17"/>
  <c r="Q183" i="17" s="1"/>
  <c r="I169" i="17"/>
  <c r="I231" i="17"/>
  <c r="O163" i="17"/>
  <c r="G160" i="17"/>
  <c r="G222" i="17"/>
  <c r="Q160" i="17"/>
  <c r="Q222" i="17"/>
  <c r="C181" i="19"/>
  <c r="O209" i="19"/>
  <c r="O224" i="20"/>
  <c r="O172" i="19"/>
  <c r="C167" i="19"/>
  <c r="C165" i="19"/>
  <c r="K164" i="19"/>
  <c r="K221" i="21"/>
  <c r="G172" i="19"/>
  <c r="G160" i="19"/>
  <c r="G158" i="19"/>
  <c r="C209" i="20"/>
  <c r="C205" i="20"/>
  <c r="G195" i="20"/>
  <c r="G201" i="20"/>
  <c r="G198" i="20"/>
  <c r="O182" i="20"/>
  <c r="O181" i="20"/>
  <c r="O178" i="20"/>
  <c r="O188" i="20"/>
  <c r="O185" i="20"/>
  <c r="I241" i="20"/>
  <c r="I241" i="19"/>
  <c r="Q237" i="20"/>
  <c r="Q208" i="19"/>
  <c r="Q199" i="19"/>
  <c r="Q206" i="19"/>
  <c r="Q197" i="19"/>
  <c r="Q204" i="19"/>
  <c r="I227" i="20"/>
  <c r="I227" i="19"/>
  <c r="M224" i="20"/>
  <c r="M224" i="19"/>
  <c r="E195" i="20"/>
  <c r="E202" i="20"/>
  <c r="P208" i="19"/>
  <c r="P199" i="19"/>
  <c r="P206" i="19"/>
  <c r="D229" i="20"/>
  <c r="D178" i="19"/>
  <c r="L223" i="21"/>
  <c r="L223" i="20"/>
  <c r="H221" i="21"/>
  <c r="H164" i="19"/>
  <c r="H219" i="21"/>
  <c r="H162" i="19"/>
  <c r="L217" i="20"/>
  <c r="L160" i="19"/>
  <c r="D162" i="19"/>
  <c r="D160" i="19"/>
  <c r="D172" i="19"/>
  <c r="L245" i="20"/>
  <c r="L206" i="20"/>
  <c r="H242" i="20"/>
  <c r="H199" i="20"/>
  <c r="L197" i="20"/>
  <c r="L240" i="20"/>
  <c r="D195" i="20"/>
  <c r="D202" i="20"/>
  <c r="D237" i="20"/>
  <c r="E241" i="21"/>
  <c r="E198" i="21"/>
  <c r="I196" i="21"/>
  <c r="I239" i="21"/>
  <c r="M203" i="21"/>
  <c r="M206" i="21"/>
  <c r="M201" i="21"/>
  <c r="M204" i="21"/>
  <c r="M200" i="21"/>
  <c r="M207" i="21"/>
  <c r="Q191" i="21"/>
  <c r="Q235" i="21"/>
  <c r="O237" i="20"/>
  <c r="O208" i="19"/>
  <c r="O199" i="19"/>
  <c r="O206" i="19"/>
  <c r="O195" i="19"/>
  <c r="O202" i="19"/>
  <c r="C229" i="20"/>
  <c r="C178" i="19"/>
  <c r="G219" i="20"/>
  <c r="G219" i="21"/>
  <c r="G162" i="19"/>
  <c r="C162" i="19"/>
  <c r="C160" i="19"/>
  <c r="C172" i="19"/>
  <c r="C163" i="19"/>
  <c r="C170" i="19"/>
  <c r="C195" i="20"/>
  <c r="C202" i="20"/>
  <c r="C208" i="20"/>
  <c r="C199" i="20"/>
  <c r="J233" i="17"/>
  <c r="J171" i="17"/>
  <c r="N231" i="17"/>
  <c r="N169" i="17"/>
  <c r="B230" i="17"/>
  <c r="B168" i="17"/>
  <c r="L160" i="17"/>
  <c r="L222" i="17"/>
  <c r="H245" i="20"/>
  <c r="H206" i="20"/>
  <c r="L238" i="20"/>
  <c r="L195" i="20"/>
  <c r="Q202" i="19"/>
  <c r="O198" i="19"/>
  <c r="D235" i="20"/>
  <c r="P202" i="19"/>
  <c r="P179" i="19"/>
  <c r="D166" i="19"/>
  <c r="C191" i="19"/>
  <c r="D203" i="20"/>
  <c r="B134" i="6"/>
  <c r="I224" i="19"/>
  <c r="Q209" i="19"/>
  <c r="P204" i="19"/>
  <c r="P197" i="19"/>
  <c r="P209" i="19"/>
  <c r="Q205" i="19"/>
  <c r="I198" i="19"/>
  <c r="O204" i="19"/>
  <c r="O197" i="19"/>
  <c r="D233" i="20"/>
  <c r="P205" i="19"/>
  <c r="H198" i="19"/>
  <c r="D232" i="20"/>
  <c r="D196" i="20"/>
  <c r="O205" i="19"/>
  <c r="G198" i="19"/>
  <c r="L231" i="20"/>
  <c r="C214" i="21"/>
  <c r="G193" i="17"/>
  <c r="J135" i="6"/>
  <c r="E89" i="18"/>
  <c r="E217" i="19"/>
  <c r="E219" i="19"/>
  <c r="D170" i="19"/>
  <c r="D182" i="19"/>
  <c r="D158" i="19"/>
  <c r="G207" i="20"/>
  <c r="J254" i="17"/>
  <c r="I94" i="14"/>
  <c r="M196" i="16"/>
  <c r="M193" i="16"/>
  <c r="M190" i="16"/>
  <c r="M187" i="16"/>
  <c r="M164" i="16"/>
  <c r="I163" i="16"/>
  <c r="M161" i="16"/>
  <c r="P216" i="17"/>
  <c r="D173" i="17"/>
  <c r="Q70" i="18"/>
  <c r="Q89" i="18"/>
  <c r="C184" i="19"/>
  <c r="D161" i="19"/>
  <c r="C182" i="19"/>
  <c r="C179" i="19"/>
  <c r="K169" i="19"/>
  <c r="E207" i="20"/>
  <c r="P88" i="14"/>
  <c r="D87" i="14"/>
  <c r="H85" i="14"/>
  <c r="L178" i="16"/>
  <c r="P176" i="16"/>
  <c r="G202" i="17"/>
  <c r="C173" i="17"/>
  <c r="O91" i="18"/>
  <c r="E246" i="19"/>
  <c r="I222" i="19"/>
  <c r="P168" i="19"/>
  <c r="I165" i="19"/>
  <c r="L255" i="17"/>
  <c r="H243" i="16"/>
  <c r="H237" i="16"/>
  <c r="H236" i="16"/>
  <c r="H233" i="16"/>
  <c r="L231" i="16"/>
  <c r="H226" i="16"/>
  <c r="D225" i="16"/>
  <c r="H223" i="16"/>
  <c r="L221" i="16"/>
  <c r="K178" i="16"/>
  <c r="K167" i="16" s="1"/>
  <c r="O176" i="16"/>
  <c r="C190" i="19"/>
  <c r="O168" i="19"/>
  <c r="G164" i="19"/>
  <c r="I246" i="20"/>
  <c r="I245" i="20"/>
  <c r="I206" i="19"/>
  <c r="I243" i="20"/>
  <c r="I243" i="19"/>
  <c r="I200" i="19"/>
  <c r="E242" i="20"/>
  <c r="E242" i="19"/>
  <c r="I240" i="20"/>
  <c r="I197" i="19"/>
  <c r="M238" i="20"/>
  <c r="M238" i="19"/>
  <c r="M195" i="19"/>
  <c r="Q235" i="20"/>
  <c r="E190" i="19"/>
  <c r="Q234" i="20"/>
  <c r="E186" i="19"/>
  <c r="E233" i="20"/>
  <c r="Q232" i="20"/>
  <c r="E228" i="20"/>
  <c r="E228" i="19"/>
  <c r="M171" i="19"/>
  <c r="I169" i="19"/>
  <c r="M167" i="19"/>
  <c r="D226" i="20"/>
  <c r="L200" i="20"/>
  <c r="O179" i="20"/>
  <c r="J178" i="16"/>
  <c r="N176" i="16"/>
  <c r="F135" i="6"/>
  <c r="M228" i="19"/>
  <c r="M230" i="19"/>
  <c r="Q200" i="19"/>
  <c r="P196" i="19"/>
  <c r="D177" i="19"/>
  <c r="H240" i="20"/>
  <c r="H197" i="19"/>
  <c r="P235" i="20"/>
  <c r="P191" i="19"/>
  <c r="D186" i="19"/>
  <c r="P229" i="20"/>
  <c r="P178" i="19"/>
  <c r="H226" i="20"/>
  <c r="H188" i="19"/>
  <c r="H182" i="19"/>
  <c r="H179" i="19"/>
  <c r="H186" i="19"/>
  <c r="L171" i="19"/>
  <c r="H169" i="19"/>
  <c r="L167" i="19"/>
  <c r="P214" i="20"/>
  <c r="P159" i="19"/>
  <c r="P171" i="19"/>
  <c r="P169" i="19"/>
  <c r="L224" i="20"/>
  <c r="P206" i="20"/>
  <c r="J255" i="17"/>
  <c r="C158" i="16"/>
  <c r="E94" i="14"/>
  <c r="M194" i="16"/>
  <c r="M191" i="16"/>
  <c r="M185" i="16"/>
  <c r="Q93" i="14"/>
  <c r="I164" i="16"/>
  <c r="M159" i="16"/>
  <c r="Q171" i="17"/>
  <c r="I84" i="18"/>
  <c r="M244" i="19"/>
  <c r="E221" i="19"/>
  <c r="P200" i="19"/>
  <c r="O196" i="19"/>
  <c r="C177" i="19"/>
  <c r="L168" i="19"/>
  <c r="D164" i="19"/>
  <c r="G243" i="20"/>
  <c r="G200" i="19"/>
  <c r="G240" i="20"/>
  <c r="G197" i="19"/>
  <c r="C186" i="19"/>
  <c r="G226" i="20"/>
  <c r="G179" i="19"/>
  <c r="G175" i="19" s="1"/>
  <c r="K171" i="19"/>
  <c r="G169" i="19"/>
  <c r="K167" i="19"/>
  <c r="O159" i="19"/>
  <c r="O171" i="19"/>
  <c r="O169" i="19"/>
  <c r="L179" i="20"/>
  <c r="O200" i="19"/>
  <c r="M196" i="19"/>
  <c r="K168" i="19"/>
  <c r="C164" i="19"/>
  <c r="F169" i="19"/>
  <c r="F161" i="19"/>
  <c r="J159" i="19"/>
  <c r="D206" i="20"/>
  <c r="H200" i="20"/>
  <c r="O171" i="17"/>
  <c r="L196" i="19"/>
  <c r="O175" i="19"/>
  <c r="Q201" i="19"/>
  <c r="E243" i="20"/>
  <c r="E200" i="19"/>
  <c r="Q241" i="20"/>
  <c r="Q241" i="19"/>
  <c r="E240" i="20"/>
  <c r="E197" i="19"/>
  <c r="E240" i="19"/>
  <c r="I238" i="20"/>
  <c r="I195" i="19"/>
  <c r="M229" i="20"/>
  <c r="M229" i="19"/>
  <c r="Q221" i="20"/>
  <c r="Q164" i="19"/>
  <c r="Q219" i="20"/>
  <c r="Q162" i="19"/>
  <c r="I216" i="20"/>
  <c r="I216" i="19"/>
  <c r="M166" i="19"/>
  <c r="M160" i="19"/>
  <c r="C206" i="20"/>
  <c r="G200" i="20"/>
  <c r="E201" i="20"/>
  <c r="E198" i="20"/>
  <c r="M198" i="20"/>
  <c r="M205" i="20"/>
  <c r="Q177" i="20"/>
  <c r="O234" i="17"/>
  <c r="P201" i="19"/>
  <c r="D200" i="19"/>
  <c r="D243" i="20"/>
  <c r="D197" i="19"/>
  <c r="D240" i="20"/>
  <c r="H238" i="20"/>
  <c r="H195" i="19"/>
  <c r="L232" i="20"/>
  <c r="L181" i="19"/>
  <c r="D169" i="19"/>
  <c r="H222" i="21"/>
  <c r="H165" i="19"/>
  <c r="P221" i="21"/>
  <c r="P164" i="19"/>
  <c r="P219" i="21"/>
  <c r="P162" i="19"/>
  <c r="L214" i="20"/>
  <c r="L210" i="20"/>
  <c r="D200" i="20"/>
  <c r="D201" i="20"/>
  <c r="P242" i="20"/>
  <c r="P199" i="20"/>
  <c r="D198" i="20"/>
  <c r="D241" i="20"/>
  <c r="L201" i="20"/>
  <c r="L237" i="20"/>
  <c r="L198" i="20"/>
  <c r="L205" i="20"/>
  <c r="L209" i="20"/>
  <c r="Q203" i="19"/>
  <c r="O201" i="19"/>
  <c r="C200" i="19"/>
  <c r="C243" i="21"/>
  <c r="G238" i="20"/>
  <c r="G195" i="19"/>
  <c r="K229" i="20"/>
  <c r="K178" i="19"/>
  <c r="K175" i="19" s="1"/>
  <c r="C169" i="19"/>
  <c r="G222" i="20"/>
  <c r="G165" i="19"/>
  <c r="O221" i="20"/>
  <c r="O164" i="19"/>
  <c r="O219" i="20"/>
  <c r="O162" i="19"/>
  <c r="C200" i="20"/>
  <c r="G209" i="20"/>
  <c r="G205" i="20"/>
  <c r="C198" i="20"/>
  <c r="K195" i="20"/>
  <c r="K202" i="20"/>
  <c r="K201" i="20"/>
  <c r="K198" i="20"/>
  <c r="K205" i="20"/>
  <c r="K209" i="20"/>
  <c r="O184" i="20"/>
  <c r="O177" i="20"/>
  <c r="B243" i="17"/>
  <c r="F241" i="17"/>
  <c r="J76" i="14"/>
  <c r="J105" i="6" s="1"/>
  <c r="J190" i="17"/>
  <c r="D164" i="17"/>
  <c r="D158" i="17" s="1"/>
  <c r="D226" i="17"/>
  <c r="P203" i="19"/>
  <c r="H176" i="19"/>
  <c r="F171" i="19"/>
  <c r="F167" i="19"/>
  <c r="F159" i="19"/>
  <c r="F209" i="20"/>
  <c r="B207" i="20"/>
  <c r="F205" i="20"/>
  <c r="B201" i="20"/>
  <c r="C241" i="17"/>
  <c r="E98" i="18"/>
  <c r="Q207" i="19"/>
  <c r="O203" i="19"/>
  <c r="D168" i="19"/>
  <c r="L163" i="19"/>
  <c r="Q239" i="20"/>
  <c r="Q239" i="19"/>
  <c r="E238" i="20"/>
  <c r="E238" i="19"/>
  <c r="E195" i="19"/>
  <c r="I229" i="20"/>
  <c r="I229" i="19"/>
  <c r="M227" i="20"/>
  <c r="M227" i="19"/>
  <c r="Q224" i="20"/>
  <c r="Q224" i="19"/>
  <c r="E222" i="20"/>
  <c r="E165" i="19"/>
  <c r="M221" i="20"/>
  <c r="M164" i="19"/>
  <c r="M219" i="20"/>
  <c r="M162" i="19"/>
  <c r="Q217" i="20"/>
  <c r="Q217" i="19"/>
  <c r="I164" i="19"/>
  <c r="I162" i="19"/>
  <c r="I160" i="19"/>
  <c r="H210" i="20"/>
  <c r="D199" i="20"/>
  <c r="E209" i="20"/>
  <c r="E205" i="20"/>
  <c r="I201" i="20"/>
  <c r="I198" i="20"/>
  <c r="Q182" i="20"/>
  <c r="Q179" i="20"/>
  <c r="Q188" i="20"/>
  <c r="D241" i="17"/>
  <c r="D183" i="17"/>
  <c r="P174" i="17"/>
  <c r="N224" i="17"/>
  <c r="N162" i="17"/>
  <c r="B223" i="17"/>
  <c r="B161" i="17"/>
  <c r="F221" i="17"/>
  <c r="F159" i="17"/>
  <c r="E234" i="19"/>
  <c r="Q210" i="19"/>
  <c r="M203" i="19"/>
  <c r="C168" i="19"/>
  <c r="D238" i="20"/>
  <c r="D195" i="19"/>
  <c r="H229" i="20"/>
  <c r="H178" i="19"/>
  <c r="P224" i="20"/>
  <c r="P172" i="19"/>
  <c r="D167" i="19"/>
  <c r="D222" i="21"/>
  <c r="D222" i="20"/>
  <c r="D165" i="19"/>
  <c r="L221" i="21"/>
  <c r="L164" i="19"/>
  <c r="L221" i="20"/>
  <c r="L219" i="21"/>
  <c r="L219" i="20"/>
  <c r="L162" i="19"/>
  <c r="H214" i="20"/>
  <c r="H172" i="19"/>
  <c r="H160" i="19"/>
  <c r="H158" i="19"/>
  <c r="G210" i="20"/>
  <c r="P246" i="20"/>
  <c r="P210" i="20"/>
  <c r="D209" i="20"/>
  <c r="D205" i="20"/>
  <c r="L242" i="20"/>
  <c r="L199" i="20"/>
  <c r="H201" i="20"/>
  <c r="H198" i="20"/>
  <c r="H195" i="20"/>
  <c r="H202" i="20"/>
  <c r="L228" i="20"/>
  <c r="L177" i="20"/>
  <c r="P188" i="20"/>
  <c r="P182" i="20"/>
  <c r="D168" i="20"/>
  <c r="D223" i="20"/>
  <c r="D163" i="20"/>
  <c r="D214" i="20"/>
  <c r="D220" i="20"/>
  <c r="J209" i="20"/>
  <c r="F207" i="20"/>
  <c r="J205" i="20"/>
  <c r="J203" i="20"/>
  <c r="F201" i="20"/>
  <c r="N188" i="20"/>
  <c r="N182" i="20"/>
  <c r="N179" i="20"/>
  <c r="G239" i="21"/>
  <c r="H69" i="22"/>
  <c r="H50" i="22"/>
  <c r="H64" i="6" s="1"/>
  <c r="H137" i="6" s="1"/>
  <c r="O197" i="23"/>
  <c r="M211" i="23"/>
  <c r="M175" i="23"/>
  <c r="E168" i="23"/>
  <c r="E208" i="23"/>
  <c r="I150" i="23"/>
  <c r="I152" i="23"/>
  <c r="I156" i="23"/>
  <c r="M183" i="23"/>
  <c r="M132" i="23"/>
  <c r="E130" i="23"/>
  <c r="E138" i="23"/>
  <c r="E133" i="23"/>
  <c r="E139" i="23"/>
  <c r="L158" i="20"/>
  <c r="L215" i="20"/>
  <c r="F77" i="22"/>
  <c r="F168" i="6" s="1"/>
  <c r="F69" i="22"/>
  <c r="K211" i="23"/>
  <c r="K175" i="23"/>
  <c r="O166" i="23"/>
  <c r="O206" i="23"/>
  <c r="O202" i="23" s="1"/>
  <c r="O194" i="23"/>
  <c r="O146" i="23"/>
  <c r="C193" i="23"/>
  <c r="C145" i="23"/>
  <c r="G150" i="23"/>
  <c r="G156" i="23"/>
  <c r="G152" i="23"/>
  <c r="C130" i="23"/>
  <c r="C138" i="23"/>
  <c r="C132" i="23"/>
  <c r="C133" i="23"/>
  <c r="C139" i="23"/>
  <c r="K79" i="18"/>
  <c r="K108" i="6" s="1"/>
  <c r="K168" i="21"/>
  <c r="K192" i="23"/>
  <c r="K65" i="22"/>
  <c r="N197" i="24"/>
  <c r="N149" i="23"/>
  <c r="N194" i="24"/>
  <c r="N146" i="23"/>
  <c r="B193" i="24"/>
  <c r="B145" i="23"/>
  <c r="F191" i="24"/>
  <c r="F146" i="23"/>
  <c r="F149" i="23"/>
  <c r="H239" i="21"/>
  <c r="H196" i="21"/>
  <c r="L81" i="18"/>
  <c r="L110" i="6" s="1"/>
  <c r="L203" i="21"/>
  <c r="L201" i="21"/>
  <c r="C162" i="21"/>
  <c r="C168" i="21"/>
  <c r="F158" i="23"/>
  <c r="C198" i="21"/>
  <c r="C241" i="21"/>
  <c r="I65" i="22"/>
  <c r="I192" i="23"/>
  <c r="I195" i="23"/>
  <c r="I196" i="23"/>
  <c r="F239" i="21"/>
  <c r="F196" i="21"/>
  <c r="J203" i="21"/>
  <c r="J206" i="21"/>
  <c r="J201" i="21"/>
  <c r="J204" i="21"/>
  <c r="M208" i="21"/>
  <c r="G193" i="23"/>
  <c r="G65" i="22"/>
  <c r="C177" i="21"/>
  <c r="L208" i="21"/>
  <c r="L70" i="22"/>
  <c r="L78" i="22"/>
  <c r="L169" i="6" s="1"/>
  <c r="P68" i="22"/>
  <c r="P50" i="22"/>
  <c r="P64" i="6" s="1"/>
  <c r="P137" i="6" s="1"/>
  <c r="P76" i="22"/>
  <c r="P167" i="6" s="1"/>
  <c r="O171" i="23"/>
  <c r="Q180" i="20"/>
  <c r="B177" i="21"/>
  <c r="L187" i="20"/>
  <c r="L178" i="20"/>
  <c r="L185" i="20"/>
  <c r="L191" i="20"/>
  <c r="G244" i="21"/>
  <c r="D74" i="22"/>
  <c r="D164" i="24"/>
  <c r="D175" i="24"/>
  <c r="D165" i="24"/>
  <c r="D170" i="24"/>
  <c r="D163" i="24"/>
  <c r="P154" i="24"/>
  <c r="P156" i="24"/>
  <c r="P146" i="24"/>
  <c r="L131" i="24"/>
  <c r="L138" i="24"/>
  <c r="L133" i="24"/>
  <c r="L72" i="22"/>
  <c r="L140" i="24"/>
  <c r="L135" i="24"/>
  <c r="L206" i="21"/>
  <c r="C74" i="22"/>
  <c r="C164" i="24"/>
  <c r="C171" i="24"/>
  <c r="C169" i="24"/>
  <c r="C175" i="24"/>
  <c r="C168" i="24"/>
  <c r="C165" i="24"/>
  <c r="C170" i="24"/>
  <c r="C163" i="24"/>
  <c r="C166" i="24"/>
  <c r="Q160" i="20"/>
  <c r="Q158" i="20"/>
  <c r="Q172" i="20"/>
  <c r="Q163" i="20"/>
  <c r="P191" i="21"/>
  <c r="B164" i="24"/>
  <c r="B171" i="24"/>
  <c r="B169" i="24"/>
  <c r="B175" i="24"/>
  <c r="B165" i="24"/>
  <c r="B163" i="24"/>
  <c r="B166" i="24"/>
  <c r="D228" i="20"/>
  <c r="H187" i="20"/>
  <c r="H178" i="20"/>
  <c r="H185" i="20"/>
  <c r="O191" i="21"/>
  <c r="Q178" i="21"/>
  <c r="B191" i="19"/>
  <c r="B185" i="19"/>
  <c r="F183" i="19"/>
  <c r="B178" i="19"/>
  <c r="F176" i="19"/>
  <c r="J172" i="19"/>
  <c r="F170" i="19"/>
  <c r="D179" i="20"/>
  <c r="G206" i="20"/>
  <c r="G204" i="20"/>
  <c r="G197" i="20"/>
  <c r="O191" i="20"/>
  <c r="K189" i="20"/>
  <c r="B198" i="21"/>
  <c r="N191" i="21"/>
  <c r="P178" i="21"/>
  <c r="G185" i="23"/>
  <c r="F144" i="23"/>
  <c r="D174" i="24"/>
  <c r="D172" i="24"/>
  <c r="D167" i="24"/>
  <c r="P157" i="24"/>
  <c r="M188" i="16"/>
  <c r="Q186" i="16"/>
  <c r="I93" i="14"/>
  <c r="M162" i="16"/>
  <c r="E159" i="16"/>
  <c r="N190" i="17"/>
  <c r="J185" i="17"/>
  <c r="J183" i="17" s="1"/>
  <c r="H227" i="17"/>
  <c r="H220" i="17"/>
  <c r="J81" i="18"/>
  <c r="J110" i="6" s="1"/>
  <c r="N136" i="6"/>
  <c r="B135" i="6"/>
  <c r="Q218" i="19"/>
  <c r="C198" i="19"/>
  <c r="C194" i="19" s="1"/>
  <c r="Q169" i="19"/>
  <c r="P172" i="20"/>
  <c r="B208" i="20"/>
  <c r="F204" i="20"/>
  <c r="J202" i="20"/>
  <c r="Q197" i="21"/>
  <c r="O178" i="21"/>
  <c r="M73" i="22"/>
  <c r="I151" i="23"/>
  <c r="C174" i="24"/>
  <c r="C172" i="24"/>
  <c r="C167" i="24"/>
  <c r="K162" i="24"/>
  <c r="M92" i="18"/>
  <c r="M102" i="18"/>
  <c r="M165" i="6" s="1"/>
  <c r="Q90" i="18"/>
  <c r="M242" i="19"/>
  <c r="H239" i="20"/>
  <c r="L222" i="20"/>
  <c r="E206" i="20"/>
  <c r="E204" i="20"/>
  <c r="E200" i="20"/>
  <c r="E197" i="20"/>
  <c r="M191" i="20"/>
  <c r="I189" i="20"/>
  <c r="M187" i="20"/>
  <c r="I180" i="20"/>
  <c r="E180" i="20"/>
  <c r="E187" i="20"/>
  <c r="Q170" i="20"/>
  <c r="Q162" i="20"/>
  <c r="M160" i="20"/>
  <c r="M172" i="20"/>
  <c r="M163" i="20"/>
  <c r="M170" i="20"/>
  <c r="N178" i="21"/>
  <c r="K170" i="21"/>
  <c r="L73" i="22"/>
  <c r="G151" i="23"/>
  <c r="B174" i="24"/>
  <c r="B172" i="24"/>
  <c r="B167" i="24"/>
  <c r="F205" i="24"/>
  <c r="N200" i="24"/>
  <c r="B198" i="24"/>
  <c r="B150" i="24"/>
  <c r="J147" i="24"/>
  <c r="J144" i="24"/>
  <c r="J158" i="24"/>
  <c r="J149" i="24"/>
  <c r="J156" i="24"/>
  <c r="J150" i="24"/>
  <c r="G102" i="18"/>
  <c r="G165" i="6" s="1"/>
  <c r="G91" i="18"/>
  <c r="I218" i="19"/>
  <c r="E207" i="19"/>
  <c r="D246" i="20"/>
  <c r="D245" i="20"/>
  <c r="D204" i="20"/>
  <c r="D197" i="20"/>
  <c r="H189" i="20"/>
  <c r="H180" i="20"/>
  <c r="L229" i="20"/>
  <c r="K231" i="21"/>
  <c r="L200" i="21"/>
  <c r="G173" i="21"/>
  <c r="C170" i="21"/>
  <c r="K73" i="22"/>
  <c r="F151" i="23"/>
  <c r="E140" i="23"/>
  <c r="E170" i="24"/>
  <c r="E168" i="24"/>
  <c r="E165" i="24"/>
  <c r="Q155" i="24"/>
  <c r="Q149" i="24"/>
  <c r="Q146" i="24"/>
  <c r="I73" i="22"/>
  <c r="F209" i="19"/>
  <c r="N208" i="19"/>
  <c r="B207" i="19"/>
  <c r="F205" i="19"/>
  <c r="C204" i="20"/>
  <c r="G202" i="20"/>
  <c r="C197" i="20"/>
  <c r="J200" i="21"/>
  <c r="H73" i="22"/>
  <c r="G159" i="23"/>
  <c r="F154" i="23"/>
  <c r="C140" i="23"/>
  <c r="C173" i="24"/>
  <c r="D168" i="24"/>
  <c r="P149" i="24"/>
  <c r="L139" i="24"/>
  <c r="L132" i="24"/>
  <c r="M186" i="16"/>
  <c r="Q184" i="16"/>
  <c r="E93" i="14"/>
  <c r="M160" i="16"/>
  <c r="H225" i="17"/>
  <c r="N134" i="6"/>
  <c r="M197" i="19"/>
  <c r="K185" i="20"/>
  <c r="N207" i="20"/>
  <c r="B204" i="20"/>
  <c r="F202" i="20"/>
  <c r="N201" i="20"/>
  <c r="N198" i="20"/>
  <c r="J191" i="20"/>
  <c r="J208" i="21"/>
  <c r="G73" i="22"/>
  <c r="F159" i="23"/>
  <c r="B173" i="24"/>
  <c r="C102" i="18"/>
  <c r="C165" i="6" s="1"/>
  <c r="I92" i="18"/>
  <c r="P240" i="20"/>
  <c r="I185" i="20"/>
  <c r="K178" i="20"/>
  <c r="M201" i="20"/>
  <c r="O175" i="23"/>
  <c r="C154" i="23"/>
  <c r="B168" i="24"/>
  <c r="L51" i="18"/>
  <c r="O246" i="20"/>
  <c r="O245" i="20"/>
  <c r="O243" i="20"/>
  <c r="O240" i="20"/>
  <c r="K233" i="20"/>
  <c r="K228" i="20"/>
  <c r="O226" i="20"/>
  <c r="O218" i="20"/>
  <c r="G215" i="20"/>
  <c r="I178" i="20"/>
  <c r="L204" i="21"/>
  <c r="M139" i="23"/>
  <c r="G101" i="18"/>
  <c r="G164" i="6" s="1"/>
  <c r="Q216" i="19"/>
  <c r="N210" i="19"/>
  <c r="N204" i="19"/>
  <c r="N197" i="19"/>
  <c r="F188" i="19"/>
  <c r="F182" i="19"/>
  <c r="F179" i="19"/>
  <c r="N226" i="20"/>
  <c r="N169" i="19"/>
  <c r="N161" i="19"/>
  <c r="F158" i="19"/>
  <c r="K191" i="20"/>
  <c r="L181" i="20"/>
  <c r="D162" i="20"/>
  <c r="D157" i="20" s="1"/>
  <c r="C203" i="23"/>
  <c r="C66" i="22"/>
  <c r="G189" i="23"/>
  <c r="G182" i="23"/>
  <c r="G64" i="22"/>
  <c r="J205" i="24"/>
  <c r="N203" i="24"/>
  <c r="B202" i="24"/>
  <c r="F156" i="23"/>
  <c r="F150" i="23"/>
  <c r="J193" i="24"/>
  <c r="J145" i="23"/>
  <c r="N191" i="24"/>
  <c r="N145" i="23"/>
  <c r="N150" i="23"/>
  <c r="N156" i="23"/>
  <c r="B140" i="23"/>
  <c r="H226" i="17"/>
  <c r="I89" i="18"/>
  <c r="C101" i="18"/>
  <c r="C164" i="6" s="1"/>
  <c r="F136" i="6"/>
  <c r="M216" i="19"/>
  <c r="M246" i="20"/>
  <c r="M245" i="20"/>
  <c r="M243" i="20"/>
  <c r="I242" i="20"/>
  <c r="M240" i="20"/>
  <c r="Q238" i="20"/>
  <c r="E237" i="20"/>
  <c r="I190" i="19"/>
  <c r="E188" i="19"/>
  <c r="I186" i="19"/>
  <c r="I233" i="20"/>
  <c r="E182" i="19"/>
  <c r="Q231" i="20"/>
  <c r="E230" i="20"/>
  <c r="I228" i="20"/>
  <c r="M226" i="20"/>
  <c r="Q171" i="19"/>
  <c r="Q222" i="20"/>
  <c r="M218" i="20"/>
  <c r="Q216" i="20"/>
  <c r="E215" i="20"/>
  <c r="I191" i="20"/>
  <c r="Q168" i="20"/>
  <c r="F64" i="22"/>
  <c r="F68" i="22"/>
  <c r="M203" i="23"/>
  <c r="M163" i="23"/>
  <c r="I199" i="23"/>
  <c r="I193" i="23"/>
  <c r="I145" i="23"/>
  <c r="M145" i="23"/>
  <c r="M150" i="23"/>
  <c r="M156" i="23"/>
  <c r="E182" i="23"/>
  <c r="E131" i="23"/>
  <c r="I133" i="23"/>
  <c r="I138" i="23"/>
  <c r="G79" i="18"/>
  <c r="I90" i="18"/>
  <c r="P238" i="20"/>
  <c r="H228" i="20"/>
  <c r="P216" i="20"/>
  <c r="L218" i="20"/>
  <c r="H191" i="20"/>
  <c r="I181" i="20"/>
  <c r="P168" i="20"/>
  <c r="G226" i="21"/>
  <c r="K69" i="22"/>
  <c r="Q192" i="23"/>
  <c r="Q69" i="22"/>
  <c r="Q193" i="23"/>
  <c r="Q65" i="22"/>
  <c r="Q195" i="23"/>
  <c r="E181" i="23"/>
  <c r="E184" i="23"/>
  <c r="E64" i="22"/>
  <c r="I198" i="23"/>
  <c r="H145" i="23"/>
  <c r="D131" i="23"/>
  <c r="L136" i="24"/>
  <c r="G242" i="20"/>
  <c r="O238" i="20"/>
  <c r="C237" i="20"/>
  <c r="C237" i="21"/>
  <c r="C230" i="20"/>
  <c r="K226" i="20"/>
  <c r="O222" i="20"/>
  <c r="O216" i="20"/>
  <c r="C158" i="19"/>
  <c r="H181" i="20"/>
  <c r="Q164" i="20"/>
  <c r="P158" i="20"/>
  <c r="K203" i="23"/>
  <c r="K163" i="23"/>
  <c r="O200" i="23"/>
  <c r="O157" i="23"/>
  <c r="G145" i="23"/>
  <c r="K145" i="23"/>
  <c r="K152" i="23"/>
  <c r="K150" i="23"/>
  <c r="K156" i="23"/>
  <c r="K146" i="23"/>
  <c r="C182" i="23"/>
  <c r="C131" i="23"/>
  <c r="G133" i="23"/>
  <c r="G140" i="23"/>
  <c r="G138" i="23"/>
  <c r="G139" i="23"/>
  <c r="F165" i="24"/>
  <c r="F162" i="24" s="1"/>
  <c r="M159" i="19"/>
  <c r="N202" i="19"/>
  <c r="N195" i="19"/>
  <c r="F190" i="19"/>
  <c r="B188" i="19"/>
  <c r="F186" i="19"/>
  <c r="B182" i="19"/>
  <c r="B179" i="19"/>
  <c r="F177" i="19"/>
  <c r="N171" i="19"/>
  <c r="J169" i="19"/>
  <c r="N167" i="19"/>
  <c r="N159" i="19"/>
  <c r="P164" i="20"/>
  <c r="I69" i="22"/>
  <c r="O199" i="23"/>
  <c r="O65" i="22"/>
  <c r="O193" i="23"/>
  <c r="O195" i="23"/>
  <c r="C181" i="23"/>
  <c r="C189" i="23"/>
  <c r="C184" i="23"/>
  <c r="C64" i="22"/>
  <c r="Q197" i="23"/>
  <c r="N200" i="25"/>
  <c r="N157" i="23"/>
  <c r="B198" i="25"/>
  <c r="B150" i="23"/>
  <c r="N196" i="25"/>
  <c r="N148" i="23"/>
  <c r="F193" i="24"/>
  <c r="F145" i="23"/>
  <c r="J191" i="24"/>
  <c r="J150" i="23"/>
  <c r="J152" i="23"/>
  <c r="J156" i="23"/>
  <c r="H230" i="20"/>
  <c r="P226" i="20"/>
  <c r="P218" i="20"/>
  <c r="H215" i="20"/>
  <c r="L69" i="22"/>
  <c r="F139" i="24"/>
  <c r="F132" i="24"/>
  <c r="B209" i="25"/>
  <c r="B171" i="25"/>
  <c r="J77" i="22"/>
  <c r="J168" i="6" s="1"/>
  <c r="F195" i="24"/>
  <c r="N147" i="24"/>
  <c r="N154" i="24"/>
  <c r="N158" i="24"/>
  <c r="B189" i="24"/>
  <c r="F131" i="24"/>
  <c r="J131" i="24"/>
  <c r="J138" i="24"/>
  <c r="H77" i="22"/>
  <c r="H168" i="6" s="1"/>
  <c r="Q148" i="24"/>
  <c r="I145" i="24"/>
  <c r="M137" i="24"/>
  <c r="M134" i="24"/>
  <c r="E131" i="24"/>
  <c r="P151" i="24"/>
  <c r="P148" i="24"/>
  <c r="L147" i="24"/>
  <c r="L144" i="24"/>
  <c r="L158" i="24"/>
  <c r="L137" i="24"/>
  <c r="L134" i="24"/>
  <c r="H138" i="24"/>
  <c r="H72" i="22"/>
  <c r="G72" i="22"/>
  <c r="E176" i="25"/>
  <c r="E150" i="25"/>
  <c r="E154" i="25"/>
  <c r="E158" i="25"/>
  <c r="N183" i="24"/>
  <c r="L205" i="25"/>
  <c r="L165" i="25"/>
  <c r="D77" i="22"/>
  <c r="D168" i="6" s="1"/>
  <c r="M135" i="24"/>
  <c r="M132" i="24"/>
  <c r="E72" i="22"/>
  <c r="E65" i="22"/>
  <c r="E203" i="23"/>
  <c r="E163" i="23"/>
  <c r="I157" i="23"/>
  <c r="I200" i="23"/>
  <c r="M155" i="23"/>
  <c r="I148" i="23"/>
  <c r="E155" i="23"/>
  <c r="E146" i="23"/>
  <c r="E144" i="23"/>
  <c r="E158" i="23"/>
  <c r="E137" i="23"/>
  <c r="E134" i="23"/>
  <c r="E185" i="25"/>
  <c r="M181" i="23"/>
  <c r="M130" i="23"/>
  <c r="M129" i="23" s="1"/>
  <c r="P155" i="24"/>
  <c r="L151" i="24"/>
  <c r="L148" i="24"/>
  <c r="H134" i="24"/>
  <c r="D138" i="24"/>
  <c r="D72" i="22"/>
  <c r="D135" i="24"/>
  <c r="F199" i="21"/>
  <c r="H159" i="23"/>
  <c r="L155" i="23"/>
  <c r="H151" i="23"/>
  <c r="L149" i="23"/>
  <c r="L146" i="23"/>
  <c r="D137" i="23"/>
  <c r="H135" i="23"/>
  <c r="H132" i="23"/>
  <c r="K159" i="24"/>
  <c r="K157" i="24"/>
  <c r="O155" i="24"/>
  <c r="K151" i="24"/>
  <c r="O149" i="24"/>
  <c r="K148" i="24"/>
  <c r="O146" i="24"/>
  <c r="K139" i="24"/>
  <c r="G137" i="24"/>
  <c r="K135" i="24"/>
  <c r="G134" i="24"/>
  <c r="K132" i="24"/>
  <c r="C72" i="22"/>
  <c r="J195" i="20"/>
  <c r="J189" i="20"/>
  <c r="N187" i="20"/>
  <c r="N185" i="20"/>
  <c r="N181" i="20"/>
  <c r="J180" i="20"/>
  <c r="J159" i="20"/>
  <c r="I204" i="21"/>
  <c r="K208" i="21"/>
  <c r="K199" i="21"/>
  <c r="G189" i="21"/>
  <c r="G157" i="23"/>
  <c r="K155" i="23"/>
  <c r="G148" i="23"/>
  <c r="O192" i="23"/>
  <c r="C155" i="23"/>
  <c r="C146" i="23"/>
  <c r="C144" i="23"/>
  <c r="C158" i="23"/>
  <c r="C137" i="23"/>
  <c r="C134" i="23"/>
  <c r="G183" i="23"/>
  <c r="N155" i="24"/>
  <c r="J151" i="24"/>
  <c r="J148" i="24"/>
  <c r="F144" i="24"/>
  <c r="F158" i="24"/>
  <c r="F155" i="24"/>
  <c r="J135" i="24"/>
  <c r="F134" i="24"/>
  <c r="B138" i="24"/>
  <c r="B135" i="24"/>
  <c r="B132" i="24"/>
  <c r="B139" i="24"/>
  <c r="B163" i="23"/>
  <c r="F157" i="23"/>
  <c r="J155" i="23"/>
  <c r="F148" i="23"/>
  <c r="J194" i="24"/>
  <c r="J146" i="23"/>
  <c r="B191" i="24"/>
  <c r="B148" i="23"/>
  <c r="B155" i="23"/>
  <c r="B146" i="23"/>
  <c r="B144" i="23"/>
  <c r="B151" i="23"/>
  <c r="B137" i="23"/>
  <c r="F135" i="23"/>
  <c r="J140" i="24"/>
  <c r="E163" i="24"/>
  <c r="I159" i="24"/>
  <c r="I157" i="24"/>
  <c r="M155" i="24"/>
  <c r="Q153" i="24"/>
  <c r="I151" i="24"/>
  <c r="M149" i="24"/>
  <c r="I148" i="24"/>
  <c r="M146" i="24"/>
  <c r="Q144" i="24"/>
  <c r="I139" i="24"/>
  <c r="E137" i="24"/>
  <c r="I135" i="24"/>
  <c r="E134" i="24"/>
  <c r="I132" i="24"/>
  <c r="M130" i="24"/>
  <c r="F204" i="21"/>
  <c r="I155" i="23"/>
  <c r="E151" i="23"/>
  <c r="E148" i="23"/>
  <c r="I146" i="23"/>
  <c r="I194" i="23"/>
  <c r="I130" i="23"/>
  <c r="N156" i="24"/>
  <c r="H140" i="24"/>
  <c r="H159" i="24"/>
  <c r="L155" i="24"/>
  <c r="H151" i="24"/>
  <c r="H148" i="24"/>
  <c r="P144" i="24"/>
  <c r="D144" i="24"/>
  <c r="D148" i="24"/>
  <c r="D155" i="24"/>
  <c r="D159" i="24"/>
  <c r="H135" i="24"/>
  <c r="D134" i="24"/>
  <c r="L130" i="24"/>
  <c r="L77" i="22"/>
  <c r="L168" i="6" s="1"/>
  <c r="H155" i="23"/>
  <c r="H149" i="23"/>
  <c r="H146" i="23"/>
  <c r="L144" i="23"/>
  <c r="D135" i="23"/>
  <c r="D132" i="23"/>
  <c r="H130" i="23"/>
  <c r="L156" i="24"/>
  <c r="F140" i="24"/>
  <c r="J133" i="24"/>
  <c r="K155" i="24"/>
  <c r="K149" i="24"/>
  <c r="K146" i="24"/>
  <c r="O144" i="24"/>
  <c r="G139" i="24"/>
  <c r="G135" i="24"/>
  <c r="G132" i="24"/>
  <c r="K130" i="24"/>
  <c r="J185" i="20"/>
  <c r="N183" i="20"/>
  <c r="J178" i="20"/>
  <c r="B169" i="20"/>
  <c r="I201" i="21"/>
  <c r="B196" i="21"/>
  <c r="K206" i="21"/>
  <c r="K204" i="21"/>
  <c r="K200" i="21"/>
  <c r="G199" i="21"/>
  <c r="C165" i="21"/>
  <c r="O165" i="23"/>
  <c r="O172" i="23"/>
  <c r="G155" i="23"/>
  <c r="C151" i="23"/>
  <c r="C148" i="23"/>
  <c r="G146" i="23"/>
  <c r="C183" i="23"/>
  <c r="G181" i="23"/>
  <c r="N149" i="24"/>
  <c r="H133" i="24"/>
  <c r="J155" i="24"/>
  <c r="F151" i="24"/>
  <c r="F148" i="24"/>
  <c r="N144" i="24"/>
  <c r="F186" i="24"/>
  <c r="J130" i="24"/>
  <c r="J166" i="19"/>
  <c r="J163" i="19"/>
  <c r="J160" i="19"/>
  <c r="H201" i="21"/>
  <c r="O174" i="23"/>
  <c r="F155" i="23"/>
  <c r="B140" i="24"/>
  <c r="F133" i="24"/>
  <c r="I244" i="20"/>
  <c r="Q242" i="20"/>
  <c r="E241" i="20"/>
  <c r="I239" i="20"/>
  <c r="M237" i="20"/>
  <c r="M188" i="19"/>
  <c r="Q233" i="20"/>
  <c r="E183" i="19"/>
  <c r="M182" i="19"/>
  <c r="M230" i="20"/>
  <c r="Q228" i="20"/>
  <c r="E227" i="20"/>
  <c r="I224" i="20"/>
  <c r="I223" i="20"/>
  <c r="E221" i="20"/>
  <c r="I220" i="20"/>
  <c r="E219" i="20"/>
  <c r="I217" i="20"/>
  <c r="M215" i="20"/>
  <c r="C185" i="20"/>
  <c r="P244" i="20"/>
  <c r="F201" i="21"/>
  <c r="P195" i="21"/>
  <c r="Q163" i="23"/>
  <c r="J149" i="23"/>
  <c r="Q172" i="23"/>
  <c r="D173" i="24"/>
  <c r="P158" i="24"/>
  <c r="H155" i="24"/>
  <c r="D151" i="24"/>
  <c r="P228" i="20"/>
  <c r="H224" i="20"/>
  <c r="H220" i="20"/>
  <c r="H217" i="20"/>
  <c r="O240" i="21"/>
  <c r="M235" i="21"/>
  <c r="D208" i="21"/>
  <c r="D199" i="21"/>
  <c r="H240" i="21"/>
  <c r="H197" i="21"/>
  <c r="O163" i="23"/>
  <c r="H149" i="24"/>
  <c r="G244" i="20"/>
  <c r="O242" i="20"/>
  <c r="G239" i="20"/>
  <c r="K237" i="20"/>
  <c r="K230" i="20"/>
  <c r="C227" i="20"/>
  <c r="G224" i="20"/>
  <c r="G223" i="20"/>
  <c r="G220" i="20"/>
  <c r="G217" i="20"/>
  <c r="N209" i="20"/>
  <c r="J207" i="20"/>
  <c r="N205" i="20"/>
  <c r="B202" i="20"/>
  <c r="J201" i="20"/>
  <c r="N196" i="20"/>
  <c r="B189" i="20"/>
  <c r="F185" i="20"/>
  <c r="J183" i="20"/>
  <c r="J176" i="20"/>
  <c r="B171" i="20"/>
  <c r="J170" i="20"/>
  <c r="N168" i="20"/>
  <c r="B167" i="20"/>
  <c r="N166" i="20"/>
  <c r="N160" i="20"/>
  <c r="M240" i="21"/>
  <c r="O163" i="21"/>
  <c r="C208" i="21"/>
  <c r="G206" i="21"/>
  <c r="G204" i="21"/>
  <c r="G200" i="21"/>
  <c r="C199" i="21"/>
  <c r="G164" i="21"/>
  <c r="G132" i="23"/>
  <c r="F149" i="24"/>
  <c r="F204" i="25"/>
  <c r="Q165" i="25"/>
  <c r="B201" i="19"/>
  <c r="B198" i="19"/>
  <c r="F196" i="19"/>
  <c r="J237" i="21"/>
  <c r="N190" i="19"/>
  <c r="J188" i="19"/>
  <c r="N186" i="19"/>
  <c r="B183" i="19"/>
  <c r="J182" i="19"/>
  <c r="J179" i="19"/>
  <c r="B176" i="19"/>
  <c r="F172" i="19"/>
  <c r="B170" i="19"/>
  <c r="F166" i="19"/>
  <c r="F163" i="19"/>
  <c r="F160" i="19"/>
  <c r="J158" i="19"/>
  <c r="D187" i="20"/>
  <c r="K240" i="21"/>
  <c r="F200" i="21"/>
  <c r="N69" i="22"/>
  <c r="K206" i="23"/>
  <c r="N152" i="23"/>
  <c r="N143" i="23" s="1"/>
  <c r="D149" i="24"/>
  <c r="N132" i="24"/>
  <c r="E204" i="25"/>
  <c r="Q246" i="20"/>
  <c r="Q245" i="20"/>
  <c r="E244" i="20"/>
  <c r="Q243" i="20"/>
  <c r="M242" i="20"/>
  <c r="Q240" i="20"/>
  <c r="E239" i="20"/>
  <c r="I237" i="20"/>
  <c r="M190" i="19"/>
  <c r="I188" i="19"/>
  <c r="M186" i="19"/>
  <c r="M233" i="20"/>
  <c r="I182" i="19"/>
  <c r="I230" i="20"/>
  <c r="M228" i="20"/>
  <c r="Q226" i="20"/>
  <c r="E224" i="20"/>
  <c r="E223" i="20"/>
  <c r="E220" i="20"/>
  <c r="Q218" i="20"/>
  <c r="E217" i="20"/>
  <c r="I215" i="20"/>
  <c r="L244" i="20"/>
  <c r="J195" i="21"/>
  <c r="M69" i="22"/>
  <c r="E206" i="23"/>
  <c r="E149" i="23"/>
  <c r="Q165" i="23"/>
  <c r="M152" i="23"/>
  <c r="I140" i="23"/>
  <c r="D171" i="24"/>
  <c r="D169" i="24"/>
  <c r="D166" i="24"/>
  <c r="P150" i="24"/>
  <c r="P147" i="24"/>
  <c r="H144" i="24"/>
  <c r="E151" i="25"/>
  <c r="E148" i="25"/>
  <c r="I146" i="25"/>
  <c r="I194" i="25"/>
  <c r="M144" i="25"/>
  <c r="M192" i="25"/>
  <c r="H68" i="26"/>
  <c r="C125" i="27"/>
  <c r="H119" i="27"/>
  <c r="E155" i="27"/>
  <c r="D151" i="28"/>
  <c r="N78" i="22"/>
  <c r="N169" i="6" s="1"/>
  <c r="G197" i="25"/>
  <c r="G149" i="25"/>
  <c r="M139" i="27"/>
  <c r="D112" i="27"/>
  <c r="E169" i="25"/>
  <c r="M124" i="27"/>
  <c r="E155" i="25"/>
  <c r="E197" i="25"/>
  <c r="E149" i="25"/>
  <c r="B112" i="27"/>
  <c r="M105" i="27"/>
  <c r="K106" i="32"/>
  <c r="K94" i="32"/>
  <c r="K101" i="32"/>
  <c r="K89" i="32"/>
  <c r="K96" i="32"/>
  <c r="K103" i="32"/>
  <c r="K84" i="32"/>
  <c r="K36" i="30"/>
  <c r="K95" i="32"/>
  <c r="K90" i="32"/>
  <c r="K93" i="32"/>
  <c r="K107" i="32"/>
  <c r="K88" i="32"/>
  <c r="K91" i="32"/>
  <c r="K102" i="32"/>
  <c r="K105" i="32"/>
  <c r="K86" i="32"/>
  <c r="K100" i="32"/>
  <c r="D197" i="25"/>
  <c r="D149" i="25"/>
  <c r="E130" i="25"/>
  <c r="E181" i="25"/>
  <c r="C74" i="26"/>
  <c r="C171" i="6" s="1"/>
  <c r="F68" i="26"/>
  <c r="J66" i="26"/>
  <c r="M137" i="27"/>
  <c r="P111" i="27"/>
  <c r="E119" i="28"/>
  <c r="G120" i="33"/>
  <c r="G97" i="31"/>
  <c r="K119" i="33"/>
  <c r="K93" i="31"/>
  <c r="O118" i="33"/>
  <c r="O89" i="31"/>
  <c r="K117" i="33"/>
  <c r="K88" i="31"/>
  <c r="G112" i="33"/>
  <c r="G102" i="31"/>
  <c r="G90" i="31"/>
  <c r="G104" i="31"/>
  <c r="G85" i="31"/>
  <c r="G92" i="31"/>
  <c r="G106" i="31"/>
  <c r="G94" i="31"/>
  <c r="G96" i="31"/>
  <c r="G108" i="31"/>
  <c r="G100" i="31"/>
  <c r="G98" i="31"/>
  <c r="G86" i="31"/>
  <c r="G84" i="31"/>
  <c r="G101" i="31"/>
  <c r="G87" i="31"/>
  <c r="G89" i="31"/>
  <c r="G93" i="31"/>
  <c r="G103" i="31"/>
  <c r="G91" i="31"/>
  <c r="G105" i="31"/>
  <c r="G107" i="31"/>
  <c r="L189" i="25"/>
  <c r="L140" i="25"/>
  <c r="C143" i="29"/>
  <c r="C121" i="27"/>
  <c r="C116" i="27"/>
  <c r="C111" i="27"/>
  <c r="C99" i="27"/>
  <c r="K133" i="29"/>
  <c r="K102" i="27"/>
  <c r="K99" i="27"/>
  <c r="C130" i="25"/>
  <c r="C181" i="25"/>
  <c r="J149" i="28"/>
  <c r="J113" i="27"/>
  <c r="J146" i="28"/>
  <c r="J110" i="27"/>
  <c r="N144" i="28"/>
  <c r="N108" i="27"/>
  <c r="B143" i="28"/>
  <c r="B121" i="27"/>
  <c r="B116" i="27"/>
  <c r="B111" i="27"/>
  <c r="F104" i="27"/>
  <c r="I159" i="27"/>
  <c r="I129" i="27"/>
  <c r="I156" i="27"/>
  <c r="I126" i="27"/>
  <c r="I149" i="29"/>
  <c r="I149" i="27"/>
  <c r="Q141" i="27"/>
  <c r="Q105" i="27"/>
  <c r="Q139" i="27"/>
  <c r="Q136" i="27"/>
  <c r="Q98" i="27"/>
  <c r="I133" i="29"/>
  <c r="I102" i="27"/>
  <c r="I99" i="27"/>
  <c r="K37" i="30"/>
  <c r="K174" i="6" s="1"/>
  <c r="K34" i="30"/>
  <c r="K35" i="30"/>
  <c r="E59" i="22"/>
  <c r="E112" i="6" s="1"/>
  <c r="E137" i="25"/>
  <c r="D128" i="27"/>
  <c r="D158" i="28"/>
  <c r="H126" i="27"/>
  <c r="H156" i="28"/>
  <c r="L124" i="27"/>
  <c r="L154" i="28"/>
  <c r="H149" i="28"/>
  <c r="H113" i="27"/>
  <c r="H146" i="28"/>
  <c r="H110" i="27"/>
  <c r="L144" i="28"/>
  <c r="L108" i="27"/>
  <c r="D104" i="27"/>
  <c r="P144" i="29"/>
  <c r="P108" i="29"/>
  <c r="G133" i="29"/>
  <c r="G102" i="27"/>
  <c r="G99" i="27"/>
  <c r="G96" i="27"/>
  <c r="J144" i="28"/>
  <c r="J108" i="27"/>
  <c r="C159" i="28"/>
  <c r="C129" i="28"/>
  <c r="O157" i="28"/>
  <c r="O127" i="28"/>
  <c r="C156" i="28"/>
  <c r="C126" i="28"/>
  <c r="G154" i="28"/>
  <c r="G124" i="28"/>
  <c r="G151" i="28"/>
  <c r="C149" i="28"/>
  <c r="C113" i="28"/>
  <c r="O147" i="28"/>
  <c r="O111" i="28"/>
  <c r="C146" i="28"/>
  <c r="C110" i="28"/>
  <c r="G144" i="28"/>
  <c r="G108" i="28"/>
  <c r="K141" i="28"/>
  <c r="K139" i="28"/>
  <c r="G138" i="28"/>
  <c r="K136" i="28"/>
  <c r="O134" i="28"/>
  <c r="C97" i="28"/>
  <c r="C104" i="28"/>
  <c r="C99" i="28"/>
  <c r="I154" i="27"/>
  <c r="I151" i="29"/>
  <c r="I151" i="27"/>
  <c r="Q134" i="27"/>
  <c r="E133" i="29"/>
  <c r="E99" i="27"/>
  <c r="E96" i="27"/>
  <c r="D126" i="27"/>
  <c r="D156" i="28"/>
  <c r="H124" i="27"/>
  <c r="H154" i="28"/>
  <c r="D149" i="28"/>
  <c r="D113" i="27"/>
  <c r="H144" i="28"/>
  <c r="H108" i="27"/>
  <c r="M157" i="28"/>
  <c r="M127" i="28"/>
  <c r="Q155" i="28"/>
  <c r="Q125" i="28"/>
  <c r="E154" i="28"/>
  <c r="E124" i="28"/>
  <c r="Q150" i="28"/>
  <c r="Q116" i="28"/>
  <c r="M147" i="28"/>
  <c r="M111" i="28"/>
  <c r="Q145" i="28"/>
  <c r="Q109" i="28"/>
  <c r="E144" i="28"/>
  <c r="E108" i="28"/>
  <c r="C133" i="29"/>
  <c r="C96" i="27"/>
  <c r="L127" i="28"/>
  <c r="L157" i="28"/>
  <c r="E134" i="25"/>
  <c r="J131" i="25"/>
  <c r="C64" i="26"/>
  <c r="G62" i="26"/>
  <c r="G98" i="27"/>
  <c r="F151" i="28"/>
  <c r="B149" i="28"/>
  <c r="B113" i="27"/>
  <c r="N147" i="28"/>
  <c r="B146" i="28"/>
  <c r="F144" i="28"/>
  <c r="F103" i="27"/>
  <c r="C105" i="28"/>
  <c r="C103" i="28"/>
  <c r="K98" i="28"/>
  <c r="K157" i="28"/>
  <c r="K127" i="28"/>
  <c r="O155" i="28"/>
  <c r="O125" i="28"/>
  <c r="C154" i="28"/>
  <c r="C124" i="28"/>
  <c r="C151" i="28"/>
  <c r="O150" i="28"/>
  <c r="O116" i="28"/>
  <c r="K147" i="28"/>
  <c r="K111" i="28"/>
  <c r="O145" i="28"/>
  <c r="O109" i="28"/>
  <c r="C144" i="28"/>
  <c r="C108" i="28"/>
  <c r="G141" i="28"/>
  <c r="G139" i="28"/>
  <c r="C138" i="28"/>
  <c r="G136" i="28"/>
  <c r="K134" i="28"/>
  <c r="F65" i="22"/>
  <c r="B173" i="23"/>
  <c r="B200" i="25"/>
  <c r="B196" i="25"/>
  <c r="J138" i="23"/>
  <c r="N187" i="25"/>
  <c r="E175" i="24"/>
  <c r="E173" i="24"/>
  <c r="Q202" i="24"/>
  <c r="E159" i="24"/>
  <c r="Q158" i="24"/>
  <c r="E157" i="24"/>
  <c r="I155" i="24"/>
  <c r="E151" i="24"/>
  <c r="I149" i="24"/>
  <c r="E148" i="24"/>
  <c r="I146" i="24"/>
  <c r="M144" i="24"/>
  <c r="E139" i="24"/>
  <c r="M138" i="24"/>
  <c r="E135" i="24"/>
  <c r="E132" i="24"/>
  <c r="I130" i="24"/>
  <c r="L192" i="25"/>
  <c r="D175" i="25"/>
  <c r="C171" i="25"/>
  <c r="Q133" i="25"/>
  <c r="I131" i="25"/>
  <c r="B64" i="26"/>
  <c r="E98" i="27"/>
  <c r="M157" i="27"/>
  <c r="Q150" i="29"/>
  <c r="Q150" i="27"/>
  <c r="E103" i="27"/>
  <c r="E138" i="29"/>
  <c r="E100" i="27"/>
  <c r="J127" i="28"/>
  <c r="J111" i="28"/>
  <c r="E126" i="29"/>
  <c r="E156" i="29"/>
  <c r="D206" i="21"/>
  <c r="D204" i="21"/>
  <c r="D200" i="21"/>
  <c r="N192" i="24"/>
  <c r="F135" i="24"/>
  <c r="K192" i="25"/>
  <c r="C175" i="25"/>
  <c r="O133" i="25"/>
  <c r="Q148" i="27"/>
  <c r="Q149" i="27"/>
  <c r="Q151" i="27"/>
  <c r="D110" i="27"/>
  <c r="C98" i="27"/>
  <c r="P125" i="27"/>
  <c r="P150" i="28"/>
  <c r="L147" i="28"/>
  <c r="P145" i="28"/>
  <c r="D144" i="28"/>
  <c r="D108" i="27"/>
  <c r="D107" i="27" s="1"/>
  <c r="D103" i="27"/>
  <c r="I98" i="28"/>
  <c r="I157" i="28"/>
  <c r="I127" i="28"/>
  <c r="M155" i="28"/>
  <c r="M125" i="28"/>
  <c r="M150" i="28"/>
  <c r="M116" i="28"/>
  <c r="I147" i="28"/>
  <c r="I111" i="28"/>
  <c r="M145" i="28"/>
  <c r="M109" i="28"/>
  <c r="Q119" i="28"/>
  <c r="Q114" i="28"/>
  <c r="Q121" i="28"/>
  <c r="E141" i="28"/>
  <c r="E139" i="28"/>
  <c r="Q137" i="28"/>
  <c r="E136" i="28"/>
  <c r="I134" i="28"/>
  <c r="P174" i="23"/>
  <c r="L158" i="23"/>
  <c r="D155" i="23"/>
  <c r="D149" i="23"/>
  <c r="D146" i="23"/>
  <c r="H144" i="23"/>
  <c r="H138" i="23"/>
  <c r="D130" i="23"/>
  <c r="B159" i="24"/>
  <c r="C159" i="24"/>
  <c r="O158" i="24"/>
  <c r="C157" i="24"/>
  <c r="G155" i="24"/>
  <c r="C151" i="24"/>
  <c r="G149" i="24"/>
  <c r="C148" i="24"/>
  <c r="G146" i="24"/>
  <c r="K144" i="24"/>
  <c r="C139" i="24"/>
  <c r="K138" i="24"/>
  <c r="C135" i="24"/>
  <c r="C132" i="24"/>
  <c r="G130" i="24"/>
  <c r="H194" i="25"/>
  <c r="J192" i="25"/>
  <c r="N133" i="25"/>
  <c r="P63" i="26"/>
  <c r="M159" i="27"/>
  <c r="C114" i="27"/>
  <c r="C108" i="27"/>
  <c r="C103" i="27"/>
  <c r="C100" i="27"/>
  <c r="K96" i="27"/>
  <c r="H159" i="28"/>
  <c r="H127" i="28"/>
  <c r="H157" i="28"/>
  <c r="L125" i="28"/>
  <c r="L155" i="28"/>
  <c r="P119" i="28"/>
  <c r="P114" i="28"/>
  <c r="P107" i="28" s="1"/>
  <c r="P121" i="28"/>
  <c r="G154" i="29"/>
  <c r="G124" i="29"/>
  <c r="I192" i="25"/>
  <c r="G144" i="25"/>
  <c r="M133" i="25"/>
  <c r="C76" i="26"/>
  <c r="C173" i="6" s="1"/>
  <c r="O63" i="26"/>
  <c r="C62" i="26"/>
  <c r="E159" i="27"/>
  <c r="B114" i="27"/>
  <c r="B110" i="27"/>
  <c r="B151" i="28"/>
  <c r="B119" i="27"/>
  <c r="B144" i="28"/>
  <c r="B108" i="27"/>
  <c r="B103" i="27"/>
  <c r="D159" i="28"/>
  <c r="G100" i="28"/>
  <c r="G98" i="28"/>
  <c r="G157" i="28"/>
  <c r="G127" i="28"/>
  <c r="K155" i="28"/>
  <c r="K125" i="28"/>
  <c r="K150" i="28"/>
  <c r="K116" i="28"/>
  <c r="G147" i="28"/>
  <c r="G111" i="28"/>
  <c r="K145" i="28"/>
  <c r="K109" i="28"/>
  <c r="O140" i="28"/>
  <c r="O102" i="28"/>
  <c r="C139" i="28"/>
  <c r="C101" i="28"/>
  <c r="N66" i="22"/>
  <c r="B65" i="22"/>
  <c r="B169" i="23"/>
  <c r="N198" i="25"/>
  <c r="F138" i="23"/>
  <c r="B130" i="23"/>
  <c r="E171" i="24"/>
  <c r="E169" i="24"/>
  <c r="E166" i="24"/>
  <c r="M158" i="24"/>
  <c r="Q156" i="24"/>
  <c r="E155" i="24"/>
  <c r="Q152" i="24"/>
  <c r="Q150" i="24"/>
  <c r="E149" i="24"/>
  <c r="Q147" i="24"/>
  <c r="E146" i="24"/>
  <c r="I144" i="24"/>
  <c r="M140" i="24"/>
  <c r="I138" i="24"/>
  <c r="M136" i="24"/>
  <c r="M133" i="24"/>
  <c r="E130" i="24"/>
  <c r="H192" i="25"/>
  <c r="F144" i="25"/>
  <c r="K133" i="25"/>
  <c r="M158" i="27"/>
  <c r="C120" i="27"/>
  <c r="I157" i="27"/>
  <c r="M125" i="27"/>
  <c r="M155" i="27"/>
  <c r="Q153" i="29"/>
  <c r="Q129" i="27"/>
  <c r="Q140" i="29"/>
  <c r="Q102" i="27"/>
  <c r="Q137" i="27"/>
  <c r="Q99" i="27"/>
  <c r="I96" i="27"/>
  <c r="J125" i="28"/>
  <c r="J116" i="28"/>
  <c r="J109" i="28"/>
  <c r="E70" i="22"/>
  <c r="M204" i="23"/>
  <c r="B197" i="25"/>
  <c r="E194" i="25"/>
  <c r="D144" i="25"/>
  <c r="J133" i="25"/>
  <c r="Q147" i="27"/>
  <c r="B120" i="27"/>
  <c r="K97" i="27"/>
  <c r="H147" i="28"/>
  <c r="H111" i="27"/>
  <c r="P143" i="28"/>
  <c r="P112" i="27"/>
  <c r="P115" i="27"/>
  <c r="P110" i="27"/>
  <c r="P113" i="27"/>
  <c r="E100" i="28"/>
  <c r="Q158" i="28"/>
  <c r="Q128" i="28"/>
  <c r="E157" i="28"/>
  <c r="E127" i="28"/>
  <c r="E123" i="28" s="1"/>
  <c r="I155" i="28"/>
  <c r="I125" i="28"/>
  <c r="I150" i="28"/>
  <c r="I116" i="28"/>
  <c r="Q148" i="28"/>
  <c r="Q112" i="28"/>
  <c r="E147" i="28"/>
  <c r="E111" i="28"/>
  <c r="I145" i="28"/>
  <c r="I109" i="28"/>
  <c r="M140" i="28"/>
  <c r="M102" i="28"/>
  <c r="K207" i="21"/>
  <c r="K201" i="21"/>
  <c r="D70" i="22"/>
  <c r="H68" i="22"/>
  <c r="L174" i="23"/>
  <c r="P170" i="23"/>
  <c r="H158" i="23"/>
  <c r="L156" i="23"/>
  <c r="L152" i="23"/>
  <c r="L147" i="23"/>
  <c r="D144" i="23"/>
  <c r="H140" i="23"/>
  <c r="D138" i="23"/>
  <c r="H133" i="23"/>
  <c r="P168" i="24"/>
  <c r="B155" i="24"/>
  <c r="B148" i="24"/>
  <c r="K158" i="24"/>
  <c r="O156" i="24"/>
  <c r="C155" i="24"/>
  <c r="O152" i="24"/>
  <c r="O150" i="24"/>
  <c r="C149" i="24"/>
  <c r="O147" i="24"/>
  <c r="C146" i="24"/>
  <c r="G144" i="24"/>
  <c r="K140" i="24"/>
  <c r="G138" i="24"/>
  <c r="K136" i="24"/>
  <c r="K133" i="24"/>
  <c r="O131" i="24"/>
  <c r="O129" i="24" s="1"/>
  <c r="C130" i="24"/>
  <c r="E196" i="25"/>
  <c r="L164" i="25"/>
  <c r="C144" i="25"/>
  <c r="I133" i="25"/>
  <c r="P119" i="27"/>
  <c r="E102" i="27"/>
  <c r="I97" i="27"/>
  <c r="D154" i="28"/>
  <c r="D127" i="28"/>
  <c r="D157" i="28"/>
  <c r="H125" i="28"/>
  <c r="H155" i="28"/>
  <c r="C154" i="29"/>
  <c r="C124" i="29"/>
  <c r="C70" i="22"/>
  <c r="G130" i="23"/>
  <c r="Q195" i="25"/>
  <c r="E192" i="25"/>
  <c r="H164" i="25"/>
  <c r="B144" i="25"/>
  <c r="E133" i="25"/>
  <c r="Q146" i="27"/>
  <c r="C127" i="27"/>
  <c r="P116" i="27"/>
  <c r="L109" i="27"/>
  <c r="C102" i="28"/>
  <c r="C100" i="28"/>
  <c r="C98" i="28"/>
  <c r="C96" i="28"/>
  <c r="K140" i="28"/>
  <c r="K102" i="28"/>
  <c r="N125" i="29"/>
  <c r="N155" i="29"/>
  <c r="J66" i="22"/>
  <c r="N64" i="22"/>
  <c r="J174" i="23"/>
  <c r="N170" i="23"/>
  <c r="B138" i="23"/>
  <c r="M172" i="24"/>
  <c r="Q170" i="24"/>
  <c r="Q168" i="24"/>
  <c r="M167" i="24"/>
  <c r="M162" i="24" s="1"/>
  <c r="Q165" i="24"/>
  <c r="E164" i="24"/>
  <c r="I74" i="22"/>
  <c r="I158" i="24"/>
  <c r="M156" i="24"/>
  <c r="Q154" i="24"/>
  <c r="M152" i="24"/>
  <c r="M150" i="24"/>
  <c r="M147" i="24"/>
  <c r="Q145" i="24"/>
  <c r="E144" i="24"/>
  <c r="I140" i="24"/>
  <c r="E138" i="24"/>
  <c r="I136" i="24"/>
  <c r="I133" i="24"/>
  <c r="M131" i="24"/>
  <c r="F211" i="25"/>
  <c r="P195" i="25"/>
  <c r="B194" i="25"/>
  <c r="E141" i="25"/>
  <c r="Q145" i="27"/>
  <c r="Q126" i="27"/>
  <c r="N119" i="27"/>
  <c r="Q101" i="27"/>
  <c r="E97" i="27"/>
  <c r="E157" i="27"/>
  <c r="J72" i="26"/>
  <c r="I147" i="29"/>
  <c r="I111" i="29"/>
  <c r="Q113" i="29"/>
  <c r="Q119" i="29"/>
  <c r="Q120" i="29"/>
  <c r="Q117" i="29"/>
  <c r="Q112" i="29"/>
  <c r="E105" i="29"/>
  <c r="E141" i="29"/>
  <c r="K104" i="32"/>
  <c r="K98" i="32"/>
  <c r="E50" i="35"/>
  <c r="Q199" i="23"/>
  <c r="O195" i="25"/>
  <c r="Q193" i="25"/>
  <c r="G184" i="25"/>
  <c r="Q140" i="25"/>
  <c r="L119" i="27"/>
  <c r="N116" i="27"/>
  <c r="I140" i="28"/>
  <c r="I102" i="28"/>
  <c r="Q96" i="28"/>
  <c r="Q103" i="28"/>
  <c r="Q98" i="28"/>
  <c r="Q105" i="28"/>
  <c r="Q100" i="28"/>
  <c r="J157" i="29"/>
  <c r="G207" i="21"/>
  <c r="K203" i="21"/>
  <c r="G201" i="21"/>
  <c r="B77" i="22"/>
  <c r="B168" i="6" s="1"/>
  <c r="P69" i="22"/>
  <c r="H174" i="23"/>
  <c r="L170" i="23"/>
  <c r="P163" i="23"/>
  <c r="D158" i="23"/>
  <c r="H156" i="23"/>
  <c r="H152" i="23"/>
  <c r="H147" i="23"/>
  <c r="L145" i="23"/>
  <c r="D140" i="23"/>
  <c r="P137" i="23"/>
  <c r="D133" i="23"/>
  <c r="H131" i="23"/>
  <c r="B151" i="24"/>
  <c r="G158" i="24"/>
  <c r="K156" i="24"/>
  <c r="O154" i="24"/>
  <c r="K152" i="24"/>
  <c r="K150" i="24"/>
  <c r="K147" i="24"/>
  <c r="O145" i="24"/>
  <c r="C144" i="24"/>
  <c r="G140" i="24"/>
  <c r="C138" i="24"/>
  <c r="G136" i="24"/>
  <c r="G133" i="24"/>
  <c r="K131" i="24"/>
  <c r="I204" i="25"/>
  <c r="N195" i="25"/>
  <c r="F184" i="25"/>
  <c r="N140" i="25"/>
  <c r="Q144" i="27"/>
  <c r="Q96" i="27"/>
  <c r="P96" i="28"/>
  <c r="P103" i="28"/>
  <c r="P98" i="28"/>
  <c r="P105" i="28"/>
  <c r="P100" i="28"/>
  <c r="I157" i="29"/>
  <c r="O69" i="22"/>
  <c r="K181" i="23"/>
  <c r="M195" i="25"/>
  <c r="O193" i="25"/>
  <c r="J68" i="26"/>
  <c r="P66" i="26"/>
  <c r="J119" i="27"/>
  <c r="K119" i="28"/>
  <c r="C111" i="28"/>
  <c r="C107" i="28" s="1"/>
  <c r="K108" i="28"/>
  <c r="O99" i="28"/>
  <c r="O97" i="28"/>
  <c r="D34" i="34"/>
  <c r="D35" i="34"/>
  <c r="Q89" i="31"/>
  <c r="E56" i="35"/>
  <c r="L35" i="30"/>
  <c r="E106" i="33"/>
  <c r="E100" i="33"/>
  <c r="I65" i="35"/>
  <c r="I80" i="37"/>
  <c r="H51" i="37"/>
  <c r="H72" i="37"/>
  <c r="C53" i="37"/>
  <c r="C74" i="37"/>
  <c r="L103" i="29"/>
  <c r="H35" i="30"/>
  <c r="C100" i="33"/>
  <c r="C90" i="33"/>
  <c r="C104" i="33"/>
  <c r="J67" i="37"/>
  <c r="J82" i="37"/>
  <c r="M54" i="37"/>
  <c r="M75" i="37"/>
  <c r="Q73" i="37"/>
  <c r="Q52" i="37"/>
  <c r="E51" i="37"/>
  <c r="E72" i="37"/>
  <c r="E93" i="33"/>
  <c r="L54" i="37"/>
  <c r="L75" i="37"/>
  <c r="P73" i="37"/>
  <c r="P52" i="37"/>
  <c r="D51" i="37"/>
  <c r="D72" i="37"/>
  <c r="K108" i="32"/>
  <c r="K92" i="32"/>
  <c r="K87" i="32"/>
  <c r="D99" i="33"/>
  <c r="D93" i="33"/>
  <c r="D88" i="33"/>
  <c r="J66" i="36"/>
  <c r="Q75" i="48"/>
  <c r="Q58" i="47"/>
  <c r="M53" i="47"/>
  <c r="M70" i="48"/>
  <c r="Q57" i="47"/>
  <c r="Q68" i="48"/>
  <c r="Q54" i="47"/>
  <c r="Q55" i="47"/>
  <c r="Q61" i="47"/>
  <c r="Q56" i="47"/>
  <c r="Q52" i="47"/>
  <c r="Q62" i="47"/>
  <c r="D117" i="29"/>
  <c r="Q59" i="35"/>
  <c r="Q76" i="37"/>
  <c r="Q37" i="30"/>
  <c r="Q174" i="6" s="1"/>
  <c r="Q102" i="32"/>
  <c r="Q90" i="32"/>
  <c r="Q104" i="32"/>
  <c r="Q85" i="32"/>
  <c r="Q92" i="32"/>
  <c r="Q106" i="32"/>
  <c r="D37" i="34"/>
  <c r="D175" i="6" s="1"/>
  <c r="B80" i="36"/>
  <c r="B80" i="35"/>
  <c r="Q71" i="37"/>
  <c r="D87" i="44"/>
  <c r="D87" i="43"/>
  <c r="L86" i="44"/>
  <c r="L86" i="43"/>
  <c r="L65" i="43"/>
  <c r="L83" i="43"/>
  <c r="B113" i="29"/>
  <c r="F103" i="29"/>
  <c r="P36" i="30"/>
  <c r="P90" i="32"/>
  <c r="P104" i="32"/>
  <c r="P92" i="32"/>
  <c r="P106" i="32"/>
  <c r="P87" i="32"/>
  <c r="P94" i="32"/>
  <c r="P101" i="32"/>
  <c r="P108" i="32"/>
  <c r="E88" i="33"/>
  <c r="E89" i="33"/>
  <c r="K85" i="32"/>
  <c r="O90" i="32"/>
  <c r="O104" i="32"/>
  <c r="O92" i="32"/>
  <c r="O106" i="32"/>
  <c r="O87" i="32"/>
  <c r="O94" i="32"/>
  <c r="O101" i="32"/>
  <c r="O108" i="32"/>
  <c r="D89" i="33"/>
  <c r="P75" i="37"/>
  <c r="J85" i="31"/>
  <c r="J92" i="31"/>
  <c r="J106" i="31"/>
  <c r="N90" i="32"/>
  <c r="N104" i="32"/>
  <c r="N92" i="32"/>
  <c r="N106" i="32"/>
  <c r="C89" i="33"/>
  <c r="C86" i="33"/>
  <c r="C115" i="33"/>
  <c r="I112" i="33"/>
  <c r="I85" i="31"/>
  <c r="I92" i="31"/>
  <c r="I106" i="31"/>
  <c r="M90" i="32"/>
  <c r="M104" i="32"/>
  <c r="M92" i="32"/>
  <c r="M106" i="32"/>
  <c r="M87" i="32"/>
  <c r="M94" i="32"/>
  <c r="M101" i="32"/>
  <c r="M108" i="32"/>
  <c r="M63" i="35"/>
  <c r="D53" i="37"/>
  <c r="L36" i="30"/>
  <c r="L106" i="32"/>
  <c r="L94" i="32"/>
  <c r="L101" i="32"/>
  <c r="L89" i="32"/>
  <c r="L96" i="32"/>
  <c r="L103" i="32"/>
  <c r="Q85" i="33"/>
  <c r="Q114" i="33"/>
  <c r="B101" i="52"/>
  <c r="B78" i="52"/>
  <c r="N76" i="52"/>
  <c r="N99" i="52"/>
  <c r="B75" i="52"/>
  <c r="B98" i="52"/>
  <c r="F73" i="52"/>
  <c r="F96" i="52"/>
  <c r="B78" i="22"/>
  <c r="B169" i="6" s="1"/>
  <c r="K75" i="26"/>
  <c r="K172" i="6" s="1"/>
  <c r="O159" i="28"/>
  <c r="K158" i="28"/>
  <c r="O156" i="28"/>
  <c r="C155" i="28"/>
  <c r="C150" i="28"/>
  <c r="O149" i="28"/>
  <c r="K148" i="28"/>
  <c r="O146" i="28"/>
  <c r="C145" i="28"/>
  <c r="G140" i="28"/>
  <c r="G137" i="28"/>
  <c r="K135" i="28"/>
  <c r="M154" i="29"/>
  <c r="I126" i="29"/>
  <c r="I123" i="29" s="1"/>
  <c r="P111" i="29"/>
  <c r="J84" i="31"/>
  <c r="J99" i="31"/>
  <c r="F87" i="31"/>
  <c r="F94" i="31"/>
  <c r="F101" i="31"/>
  <c r="P98" i="32"/>
  <c r="N95" i="32"/>
  <c r="N99" i="32"/>
  <c r="B98" i="32"/>
  <c r="J36" i="30"/>
  <c r="J106" i="32"/>
  <c r="J83" i="32" s="1"/>
  <c r="J94" i="32"/>
  <c r="J101" i="32"/>
  <c r="G115" i="33"/>
  <c r="G35" i="34"/>
  <c r="P34" i="34"/>
  <c r="B73" i="35"/>
  <c r="Q54" i="36"/>
  <c r="N153" i="28"/>
  <c r="J150" i="28"/>
  <c r="F147" i="28"/>
  <c r="J145" i="28"/>
  <c r="N143" i="28"/>
  <c r="F157" i="29"/>
  <c r="K154" i="29"/>
  <c r="G126" i="29"/>
  <c r="O111" i="29"/>
  <c r="J37" i="30"/>
  <c r="J174" i="6" s="1"/>
  <c r="I37" i="30"/>
  <c r="I174" i="6" s="1"/>
  <c r="C35" i="30"/>
  <c r="I84" i="31"/>
  <c r="I99" i="31"/>
  <c r="E120" i="33"/>
  <c r="E112" i="33"/>
  <c r="E87" i="31"/>
  <c r="E94" i="31"/>
  <c r="E101" i="31"/>
  <c r="O98" i="32"/>
  <c r="M95" i="32"/>
  <c r="M99" i="32"/>
  <c r="I106" i="32"/>
  <c r="I94" i="32"/>
  <c r="I101" i="32"/>
  <c r="I89" i="32"/>
  <c r="I96" i="32"/>
  <c r="I103" i="32"/>
  <c r="E115" i="33"/>
  <c r="C35" i="34"/>
  <c r="H82" i="37"/>
  <c r="G72" i="37"/>
  <c r="M66" i="37"/>
  <c r="M81" i="37"/>
  <c r="I79" i="37"/>
  <c r="I62" i="37"/>
  <c r="Q77" i="37"/>
  <c r="Q56" i="37"/>
  <c r="Q53" i="37"/>
  <c r="Q74" i="37"/>
  <c r="E52" i="37"/>
  <c r="E73" i="37"/>
  <c r="I65" i="37"/>
  <c r="I56" i="37"/>
  <c r="I63" i="37"/>
  <c r="I71" i="37"/>
  <c r="I57" i="37"/>
  <c r="I55" i="37"/>
  <c r="K63" i="26"/>
  <c r="I155" i="27"/>
  <c r="Q135" i="27"/>
  <c r="M159" i="28"/>
  <c r="I158" i="28"/>
  <c r="M156" i="28"/>
  <c r="Q154" i="28"/>
  <c r="Q151" i="28"/>
  <c r="M149" i="28"/>
  <c r="I148" i="28"/>
  <c r="M146" i="28"/>
  <c r="Q144" i="28"/>
  <c r="E140" i="28"/>
  <c r="Q138" i="28"/>
  <c r="E137" i="28"/>
  <c r="I135" i="28"/>
  <c r="M111" i="29"/>
  <c r="J86" i="31"/>
  <c r="H84" i="31"/>
  <c r="H88" i="31"/>
  <c r="N98" i="32"/>
  <c r="L95" i="32"/>
  <c r="L99" i="32"/>
  <c r="H101" i="32"/>
  <c r="H89" i="32"/>
  <c r="H103" i="32"/>
  <c r="H84" i="32"/>
  <c r="H91" i="32"/>
  <c r="H105" i="32"/>
  <c r="N34" i="34"/>
  <c r="Q58" i="35"/>
  <c r="G67" i="41"/>
  <c r="G82" i="41"/>
  <c r="K54" i="41"/>
  <c r="K75" i="41"/>
  <c r="O52" i="41"/>
  <c r="O73" i="41"/>
  <c r="C72" i="41"/>
  <c r="C51" i="41"/>
  <c r="O76" i="26"/>
  <c r="O173" i="6" s="1"/>
  <c r="P128" i="27"/>
  <c r="D127" i="27"/>
  <c r="H125" i="27"/>
  <c r="P148" i="28"/>
  <c r="D147" i="28"/>
  <c r="H145" i="28"/>
  <c r="L143" i="28"/>
  <c r="K111" i="29"/>
  <c r="O108" i="29"/>
  <c r="I86" i="31"/>
  <c r="G99" i="31"/>
  <c r="C120" i="33"/>
  <c r="C97" i="31"/>
  <c r="G95" i="31"/>
  <c r="G119" i="33"/>
  <c r="K118" i="33"/>
  <c r="G117" i="33"/>
  <c r="G88" i="31"/>
  <c r="C112" i="33"/>
  <c r="C90" i="31"/>
  <c r="C104" i="31"/>
  <c r="C92" i="31"/>
  <c r="C106" i="31"/>
  <c r="C87" i="31"/>
  <c r="C94" i="31"/>
  <c r="C101" i="31"/>
  <c r="C108" i="31"/>
  <c r="M98" i="32"/>
  <c r="Q87" i="32"/>
  <c r="Q84" i="32"/>
  <c r="K99" i="32"/>
  <c r="G101" i="32"/>
  <c r="G89" i="32"/>
  <c r="G103" i="32"/>
  <c r="G84" i="32"/>
  <c r="G91" i="32"/>
  <c r="G105" i="32"/>
  <c r="D106" i="33"/>
  <c r="D94" i="33"/>
  <c r="Q59" i="47"/>
  <c r="C58" i="26"/>
  <c r="C56" i="26" s="1"/>
  <c r="C115" i="6" s="1"/>
  <c r="L156" i="28"/>
  <c r="K159" i="28"/>
  <c r="G158" i="28"/>
  <c r="K156" i="28"/>
  <c r="O154" i="28"/>
  <c r="O151" i="28"/>
  <c r="K149" i="28"/>
  <c r="G148" i="28"/>
  <c r="K146" i="28"/>
  <c r="O144" i="28"/>
  <c r="C140" i="28"/>
  <c r="O138" i="28"/>
  <c r="C137" i="28"/>
  <c r="G135" i="28"/>
  <c r="E154" i="29"/>
  <c r="C120" i="29"/>
  <c r="M108" i="29"/>
  <c r="D114" i="29"/>
  <c r="J98" i="31"/>
  <c r="M88" i="31"/>
  <c r="H86" i="31"/>
  <c r="B120" i="31"/>
  <c r="B89" i="31"/>
  <c r="B96" i="31"/>
  <c r="B103" i="31"/>
  <c r="N87" i="32"/>
  <c r="P84" i="32"/>
  <c r="F36" i="30"/>
  <c r="F101" i="32"/>
  <c r="F89" i="32"/>
  <c r="F103" i="32"/>
  <c r="F83" i="32" s="1"/>
  <c r="L34" i="34"/>
  <c r="J66" i="37"/>
  <c r="J81" i="37"/>
  <c r="N74" i="37"/>
  <c r="N53" i="37"/>
  <c r="M67" i="44"/>
  <c r="M85" i="44"/>
  <c r="E64" i="44"/>
  <c r="E82" i="44"/>
  <c r="J153" i="28"/>
  <c r="F150" i="28"/>
  <c r="N148" i="28"/>
  <c r="B147" i="28"/>
  <c r="F145" i="28"/>
  <c r="J143" i="28"/>
  <c r="B99" i="28"/>
  <c r="K108" i="29"/>
  <c r="E37" i="30"/>
  <c r="E174" i="6" s="1"/>
  <c r="J104" i="31"/>
  <c r="J100" i="31"/>
  <c r="I98" i="31"/>
  <c r="E119" i="33"/>
  <c r="E117" i="33"/>
  <c r="B93" i="32"/>
  <c r="O84" i="32"/>
  <c r="E101" i="32"/>
  <c r="E89" i="32"/>
  <c r="E103" i="32"/>
  <c r="E84" i="32"/>
  <c r="E91" i="32"/>
  <c r="E105" i="32"/>
  <c r="K34" i="34"/>
  <c r="E35" i="34"/>
  <c r="L67" i="37"/>
  <c r="L68" i="26"/>
  <c r="G63" i="26"/>
  <c r="Q117" i="27"/>
  <c r="Q110" i="27"/>
  <c r="I159" i="28"/>
  <c r="E158" i="28"/>
  <c r="I156" i="28"/>
  <c r="M154" i="28"/>
  <c r="M151" i="28"/>
  <c r="I149" i="28"/>
  <c r="E148" i="28"/>
  <c r="I146" i="28"/>
  <c r="M144" i="28"/>
  <c r="Q141" i="28"/>
  <c r="Q139" i="28"/>
  <c r="M138" i="28"/>
  <c r="Q136" i="28"/>
  <c r="E135" i="28"/>
  <c r="B149" i="29"/>
  <c r="I108" i="29"/>
  <c r="B114" i="29"/>
  <c r="I104" i="31"/>
  <c r="J102" i="31"/>
  <c r="I100" i="31"/>
  <c r="H98" i="31"/>
  <c r="J96" i="31"/>
  <c r="J90" i="31"/>
  <c r="J88" i="31"/>
  <c r="Q103" i="32"/>
  <c r="Q100" i="32"/>
  <c r="J34" i="34"/>
  <c r="Q65" i="35"/>
  <c r="Q51" i="35"/>
  <c r="K67" i="37"/>
  <c r="D37" i="38"/>
  <c r="D176" i="6" s="1"/>
  <c r="O74" i="26"/>
  <c r="O171" i="6" s="1"/>
  <c r="P129" i="27"/>
  <c r="P126" i="27"/>
  <c r="D150" i="28"/>
  <c r="P149" i="28"/>
  <c r="L148" i="28"/>
  <c r="P146" i="28"/>
  <c r="D145" i="28"/>
  <c r="H143" i="28"/>
  <c r="P133" i="28"/>
  <c r="H108" i="29"/>
  <c r="M128" i="29"/>
  <c r="H104" i="31"/>
  <c r="I102" i="31"/>
  <c r="H100" i="31"/>
  <c r="I96" i="31"/>
  <c r="J94" i="31"/>
  <c r="H92" i="31"/>
  <c r="I90" i="31"/>
  <c r="I88" i="31"/>
  <c r="C119" i="33"/>
  <c r="G118" i="33"/>
  <c r="C117" i="33"/>
  <c r="I120" i="32"/>
  <c r="P100" i="32"/>
  <c r="B90" i="32"/>
  <c r="M84" i="32"/>
  <c r="J57" i="36"/>
  <c r="J54" i="36"/>
  <c r="I67" i="37"/>
  <c r="G69" i="45"/>
  <c r="G87" i="45"/>
  <c r="O68" i="45"/>
  <c r="O86" i="45"/>
  <c r="O83" i="45"/>
  <c r="O65" i="45"/>
  <c r="C82" i="45"/>
  <c r="C64" i="45"/>
  <c r="G68" i="45"/>
  <c r="G73" i="45"/>
  <c r="G80" i="45"/>
  <c r="G71" i="45"/>
  <c r="G67" i="45"/>
  <c r="G159" i="28"/>
  <c r="C158" i="28"/>
  <c r="G156" i="28"/>
  <c r="K154" i="28"/>
  <c r="K151" i="28"/>
  <c r="G149" i="28"/>
  <c r="C148" i="28"/>
  <c r="G146" i="28"/>
  <c r="K144" i="28"/>
  <c r="O141" i="28"/>
  <c r="O139" i="28"/>
  <c r="K138" i="28"/>
  <c r="O136" i="28"/>
  <c r="C135" i="28"/>
  <c r="G144" i="29"/>
  <c r="D120" i="29"/>
  <c r="N36" i="30"/>
  <c r="H102" i="31"/>
  <c r="I94" i="31"/>
  <c r="M117" i="32"/>
  <c r="O103" i="32"/>
  <c r="O100" i="32"/>
  <c r="Q89" i="32"/>
  <c r="Q86" i="32"/>
  <c r="L84" i="32"/>
  <c r="B36" i="30"/>
  <c r="B89" i="32"/>
  <c r="B103" i="32"/>
  <c r="B91" i="32"/>
  <c r="B105" i="32"/>
  <c r="C52" i="35"/>
  <c r="C50" i="35" s="1"/>
  <c r="C59" i="35"/>
  <c r="J104" i="27"/>
  <c r="B104" i="28"/>
  <c r="J156" i="29"/>
  <c r="E144" i="29"/>
  <c r="Q122" i="33"/>
  <c r="E118" i="33"/>
  <c r="N103" i="32"/>
  <c r="N100" i="32"/>
  <c r="P89" i="32"/>
  <c r="P86" i="32"/>
  <c r="M56" i="35"/>
  <c r="D61" i="36"/>
  <c r="F58" i="22"/>
  <c r="F111" i="6" s="1"/>
  <c r="O64" i="26"/>
  <c r="C63" i="26"/>
  <c r="Q128" i="27"/>
  <c r="I125" i="27"/>
  <c r="Q115" i="27"/>
  <c r="M110" i="27"/>
  <c r="Q108" i="27"/>
  <c r="E159" i="28"/>
  <c r="Q157" i="28"/>
  <c r="E156" i="28"/>
  <c r="I154" i="28"/>
  <c r="I151" i="28"/>
  <c r="E149" i="28"/>
  <c r="Q147" i="28"/>
  <c r="E146" i="28"/>
  <c r="I144" i="28"/>
  <c r="M141" i="28"/>
  <c r="M139" i="28"/>
  <c r="I138" i="28"/>
  <c r="M136" i="28"/>
  <c r="Q134" i="28"/>
  <c r="C144" i="29"/>
  <c r="B120" i="29"/>
  <c r="I112" i="32"/>
  <c r="M103" i="32"/>
  <c r="M100" i="32"/>
  <c r="O89" i="32"/>
  <c r="O86" i="32"/>
  <c r="F34" i="34"/>
  <c r="F35" i="34"/>
  <c r="M65" i="35"/>
  <c r="Q61" i="35"/>
  <c r="M51" i="35"/>
  <c r="G76" i="26"/>
  <c r="G173" i="6" s="1"/>
  <c r="G125" i="27"/>
  <c r="P124" i="27"/>
  <c r="H104" i="27"/>
  <c r="Q141" i="29"/>
  <c r="O122" i="33"/>
  <c r="O121" i="33"/>
  <c r="O98" i="31"/>
  <c r="C118" i="33"/>
  <c r="Q108" i="32"/>
  <c r="N89" i="32"/>
  <c r="N86" i="32"/>
  <c r="P61" i="35"/>
  <c r="K50" i="40"/>
  <c r="J66" i="41"/>
  <c r="J81" i="41"/>
  <c r="K90" i="44"/>
  <c r="K76" i="43"/>
  <c r="K88" i="44"/>
  <c r="K70" i="43"/>
  <c r="O82" i="44"/>
  <c r="O64" i="43"/>
  <c r="C81" i="44"/>
  <c r="C63" i="43"/>
  <c r="N84" i="45"/>
  <c r="N66" i="45"/>
  <c r="B83" i="45"/>
  <c r="B65" i="45"/>
  <c r="F81" i="45"/>
  <c r="F63" i="45"/>
  <c r="M53" i="41"/>
  <c r="M74" i="41"/>
  <c r="Q51" i="41"/>
  <c r="Q72" i="41"/>
  <c r="O34" i="42"/>
  <c r="O37" i="42"/>
  <c r="O177" i="6" s="1"/>
  <c r="M84" i="45"/>
  <c r="M66" i="45"/>
  <c r="Q82" i="45"/>
  <c r="Q64" i="45"/>
  <c r="E81" i="45"/>
  <c r="E63" i="45"/>
  <c r="C61" i="47"/>
  <c r="C55" i="47"/>
  <c r="C52" i="47"/>
  <c r="C68" i="49"/>
  <c r="P55" i="48"/>
  <c r="P53" i="48"/>
  <c r="P57" i="48"/>
  <c r="P54" i="48"/>
  <c r="N34" i="42"/>
  <c r="N37" i="42"/>
  <c r="N177" i="6" s="1"/>
  <c r="N76" i="45"/>
  <c r="L84" i="45"/>
  <c r="L66" i="45"/>
  <c r="P82" i="45"/>
  <c r="P64" i="45"/>
  <c r="D81" i="45"/>
  <c r="D63" i="45"/>
  <c r="M67" i="39"/>
  <c r="M61" i="39"/>
  <c r="M34" i="42"/>
  <c r="M37" i="42"/>
  <c r="M177" i="6" s="1"/>
  <c r="D72" i="43"/>
  <c r="L64" i="43"/>
  <c r="L82" i="43"/>
  <c r="K84" i="45"/>
  <c r="K66" i="45"/>
  <c r="O82" i="45"/>
  <c r="O64" i="45"/>
  <c r="C81" i="45"/>
  <c r="C63" i="45"/>
  <c r="J100" i="52"/>
  <c r="J77" i="52"/>
  <c r="N75" i="52"/>
  <c r="N98" i="52"/>
  <c r="B74" i="52"/>
  <c r="B97" i="52"/>
  <c r="F60" i="41"/>
  <c r="F55" i="41"/>
  <c r="B55" i="41"/>
  <c r="B60" i="41"/>
  <c r="G90" i="44"/>
  <c r="G76" i="43"/>
  <c r="G88" i="44"/>
  <c r="G70" i="43"/>
  <c r="O87" i="44"/>
  <c r="O69" i="43"/>
  <c r="K82" i="44"/>
  <c r="K64" i="43"/>
  <c r="O80" i="44"/>
  <c r="O76" i="43"/>
  <c r="O63" i="43"/>
  <c r="O70" i="43"/>
  <c r="K76" i="45"/>
  <c r="J84" i="45"/>
  <c r="J66" i="45"/>
  <c r="N82" i="45"/>
  <c r="N64" i="45"/>
  <c r="B81" i="45"/>
  <c r="B63" i="45"/>
  <c r="M64" i="48"/>
  <c r="M77" i="48"/>
  <c r="M58" i="48"/>
  <c r="M75" i="48"/>
  <c r="F59" i="49"/>
  <c r="F76" i="49"/>
  <c r="N55" i="49"/>
  <c r="N72" i="49"/>
  <c r="B54" i="49"/>
  <c r="B71" i="49"/>
  <c r="F52" i="49"/>
  <c r="F69" i="49"/>
  <c r="J52" i="36"/>
  <c r="C82" i="37"/>
  <c r="O57" i="39"/>
  <c r="C58" i="40"/>
  <c r="K37" i="42"/>
  <c r="K177" i="6" s="1"/>
  <c r="K35" i="42"/>
  <c r="J74" i="43"/>
  <c r="J64" i="43"/>
  <c r="J76" i="45"/>
  <c r="C53" i="47"/>
  <c r="P56" i="48"/>
  <c r="Q55" i="36"/>
  <c r="I52" i="36"/>
  <c r="J82" i="40"/>
  <c r="J61" i="39"/>
  <c r="D67" i="41"/>
  <c r="D50" i="41" s="1"/>
  <c r="N53" i="41"/>
  <c r="J37" i="42"/>
  <c r="J177" i="6" s="1"/>
  <c r="J35" i="42"/>
  <c r="Q73" i="43"/>
  <c r="P35" i="46"/>
  <c r="B62" i="47"/>
  <c r="P62" i="48"/>
  <c r="P60" i="36"/>
  <c r="D57" i="36"/>
  <c r="Q36" i="38"/>
  <c r="M74" i="39"/>
  <c r="D86" i="43"/>
  <c r="D76" i="43"/>
  <c r="P73" i="43"/>
  <c r="D70" i="43"/>
  <c r="D66" i="43"/>
  <c r="D84" i="43"/>
  <c r="H64" i="43"/>
  <c r="M80" i="44"/>
  <c r="E57" i="47"/>
  <c r="E74" i="48"/>
  <c r="O60" i="36"/>
  <c r="O55" i="36"/>
  <c r="D54" i="40"/>
  <c r="D61" i="40"/>
  <c r="F63" i="41"/>
  <c r="O67" i="43"/>
  <c r="C90" i="44"/>
  <c r="C76" i="43"/>
  <c r="O89" i="44"/>
  <c r="O71" i="43"/>
  <c r="C88" i="44"/>
  <c r="C70" i="43"/>
  <c r="K87" i="44"/>
  <c r="K69" i="43"/>
  <c r="K80" i="44"/>
  <c r="K63" i="43"/>
  <c r="H90" i="44"/>
  <c r="H76" i="44"/>
  <c r="P66" i="44"/>
  <c r="P64" i="44"/>
  <c r="P76" i="44"/>
  <c r="N72" i="45"/>
  <c r="N68" i="45"/>
  <c r="M76" i="48"/>
  <c r="M62" i="48"/>
  <c r="C54" i="40"/>
  <c r="C61" i="40"/>
  <c r="C52" i="40"/>
  <c r="C59" i="40"/>
  <c r="F66" i="41"/>
  <c r="J53" i="41"/>
  <c r="J50" i="41" s="1"/>
  <c r="G35" i="42"/>
  <c r="D85" i="43"/>
  <c r="O66" i="44"/>
  <c r="O64" i="44"/>
  <c r="C57" i="47"/>
  <c r="C74" i="49"/>
  <c r="C54" i="47"/>
  <c r="I76" i="48"/>
  <c r="D96" i="51"/>
  <c r="D106" i="51"/>
  <c r="D36" i="50"/>
  <c r="D98" i="51"/>
  <c r="D99" i="51"/>
  <c r="Q56" i="36"/>
  <c r="Q53" i="36"/>
  <c r="F59" i="37"/>
  <c r="F57" i="37"/>
  <c r="D34" i="38"/>
  <c r="J57" i="39"/>
  <c r="F56" i="41"/>
  <c r="F35" i="42"/>
  <c r="P34" i="42"/>
  <c r="Q65" i="43"/>
  <c r="N66" i="44"/>
  <c r="N64" i="44"/>
  <c r="C62" i="47"/>
  <c r="K90" i="51"/>
  <c r="K105" i="51"/>
  <c r="G82" i="51"/>
  <c r="G103" i="52"/>
  <c r="O99" i="51"/>
  <c r="O76" i="51"/>
  <c r="P58" i="36"/>
  <c r="C34" i="38"/>
  <c r="B63" i="41"/>
  <c r="D83" i="43"/>
  <c r="D74" i="43"/>
  <c r="P65" i="43"/>
  <c r="D64" i="43"/>
  <c r="D82" i="43"/>
  <c r="I74" i="44"/>
  <c r="I64" i="44"/>
  <c r="O87" i="45"/>
  <c r="Q60" i="47"/>
  <c r="Q53" i="47"/>
  <c r="O58" i="36"/>
  <c r="O56" i="36"/>
  <c r="O53" i="36"/>
  <c r="H75" i="41"/>
  <c r="F59" i="41"/>
  <c r="O66" i="43"/>
  <c r="K89" i="44"/>
  <c r="K71" i="43"/>
  <c r="G87" i="44"/>
  <c r="G69" i="43"/>
  <c r="C82" i="44"/>
  <c r="C64" i="43"/>
  <c r="G80" i="44"/>
  <c r="G63" i="43"/>
  <c r="P89" i="44"/>
  <c r="P71" i="44"/>
  <c r="D61" i="47"/>
  <c r="P61" i="48"/>
  <c r="J60" i="36"/>
  <c r="M72" i="39"/>
  <c r="P65" i="41"/>
  <c r="B56" i="41"/>
  <c r="C35" i="42"/>
  <c r="K66" i="43"/>
  <c r="F68" i="44"/>
  <c r="O71" i="44"/>
  <c r="O85" i="45"/>
  <c r="M72" i="48"/>
  <c r="P59" i="48"/>
  <c r="P52" i="48"/>
  <c r="Q51" i="36"/>
  <c r="Q82" i="39"/>
  <c r="B60" i="40"/>
  <c r="B55" i="40"/>
  <c r="G66" i="43"/>
  <c r="F74" i="44"/>
  <c r="N73" i="44"/>
  <c r="N71" i="44"/>
  <c r="D36" i="30"/>
  <c r="F106" i="33"/>
  <c r="F94" i="33"/>
  <c r="G66" i="36"/>
  <c r="O65" i="36"/>
  <c r="O63" i="36"/>
  <c r="G60" i="36"/>
  <c r="K58" i="36"/>
  <c r="K56" i="36"/>
  <c r="G55" i="36"/>
  <c r="K53" i="36"/>
  <c r="O51" i="36"/>
  <c r="B35" i="38"/>
  <c r="E82" i="39"/>
  <c r="J67" i="39"/>
  <c r="P60" i="39"/>
  <c r="D57" i="40"/>
  <c r="D58" i="40"/>
  <c r="D56" i="40"/>
  <c r="B65" i="41"/>
  <c r="O65" i="43"/>
  <c r="F71" i="44"/>
  <c r="O63" i="44"/>
  <c r="L71" i="44"/>
  <c r="L67" i="44"/>
  <c r="F66" i="45"/>
  <c r="F62" i="45" s="1"/>
  <c r="M61" i="48"/>
  <c r="M59" i="48"/>
  <c r="I74" i="48"/>
  <c r="E56" i="48"/>
  <c r="E73" i="48"/>
  <c r="I71" i="48"/>
  <c r="J58" i="49"/>
  <c r="J75" i="49"/>
  <c r="B55" i="49"/>
  <c r="B72" i="49"/>
  <c r="F53" i="49"/>
  <c r="F70" i="49"/>
  <c r="M121" i="33"/>
  <c r="B67" i="35"/>
  <c r="B61" i="35"/>
  <c r="N65" i="36"/>
  <c r="N63" i="36"/>
  <c r="F60" i="36"/>
  <c r="J58" i="36"/>
  <c r="J56" i="36"/>
  <c r="N51" i="36"/>
  <c r="Q63" i="37"/>
  <c r="I72" i="39"/>
  <c r="I81" i="39"/>
  <c r="O60" i="39"/>
  <c r="C57" i="39"/>
  <c r="C57" i="40"/>
  <c r="C56" i="40"/>
  <c r="I59" i="41"/>
  <c r="I57" i="41"/>
  <c r="K65" i="43"/>
  <c r="N63" i="44"/>
  <c r="K71" i="44"/>
  <c r="K67" i="44"/>
  <c r="G65" i="44"/>
  <c r="G72" i="44"/>
  <c r="B69" i="47"/>
  <c r="B76" i="47"/>
  <c r="N69" i="47"/>
  <c r="C56" i="47"/>
  <c r="N34" i="38"/>
  <c r="P59" i="41"/>
  <c r="P57" i="41"/>
  <c r="P60" i="48"/>
  <c r="K122" i="33"/>
  <c r="K121" i="33"/>
  <c r="Q35" i="34"/>
  <c r="E34" i="34"/>
  <c r="P60" i="35"/>
  <c r="L71" i="37"/>
  <c r="L63" i="36"/>
  <c r="P61" i="36"/>
  <c r="D60" i="36"/>
  <c r="H58" i="36"/>
  <c r="O63" i="37"/>
  <c r="O56" i="37"/>
  <c r="Q80" i="39"/>
  <c r="M66" i="39"/>
  <c r="M60" i="39"/>
  <c r="Q58" i="39"/>
  <c r="H65" i="41"/>
  <c r="O35" i="42"/>
  <c r="K63" i="44"/>
  <c r="I73" i="44"/>
  <c r="I71" i="44"/>
  <c r="M68" i="44"/>
  <c r="I67" i="44"/>
  <c r="M65" i="44"/>
  <c r="E36" i="42"/>
  <c r="E80" i="44"/>
  <c r="C66" i="45"/>
  <c r="F34" i="46"/>
  <c r="Q70" i="48"/>
  <c r="J61" i="48"/>
  <c r="J59" i="48"/>
  <c r="J52" i="48"/>
  <c r="O54" i="49"/>
  <c r="O71" i="49"/>
  <c r="C53" i="49"/>
  <c r="C70" i="49"/>
  <c r="G68" i="49"/>
  <c r="B106" i="33"/>
  <c r="F104" i="33"/>
  <c r="F100" i="33"/>
  <c r="F98" i="33"/>
  <c r="B94" i="33"/>
  <c r="F90" i="33"/>
  <c r="O67" i="36"/>
  <c r="K65" i="36"/>
  <c r="K63" i="36"/>
  <c r="O61" i="36"/>
  <c r="G58" i="36"/>
  <c r="G56" i="36"/>
  <c r="G53" i="36"/>
  <c r="K51" i="36"/>
  <c r="C66" i="37"/>
  <c r="M63" i="37"/>
  <c r="M56" i="37"/>
  <c r="P58" i="39"/>
  <c r="E66" i="40"/>
  <c r="D65" i="40"/>
  <c r="D63" i="40"/>
  <c r="D51" i="40"/>
  <c r="F82" i="41"/>
  <c r="B52" i="41"/>
  <c r="F57" i="41"/>
  <c r="F50" i="41" s="1"/>
  <c r="N59" i="41"/>
  <c r="N57" i="41"/>
  <c r="N35" i="42"/>
  <c r="G64" i="43"/>
  <c r="H88" i="44"/>
  <c r="P70" i="44"/>
  <c r="H71" i="44"/>
  <c r="H89" i="44"/>
  <c r="H67" i="44"/>
  <c r="O71" i="45"/>
  <c r="M68" i="45"/>
  <c r="B66" i="45"/>
  <c r="I116" i="32"/>
  <c r="M114" i="32"/>
  <c r="J79" i="36"/>
  <c r="B57" i="35"/>
  <c r="B54" i="35"/>
  <c r="N67" i="36"/>
  <c r="J63" i="36"/>
  <c r="N61" i="36"/>
  <c r="F58" i="36"/>
  <c r="O82" i="37"/>
  <c r="C72" i="37"/>
  <c r="Q65" i="37"/>
  <c r="L63" i="37"/>
  <c r="L50" i="37" s="1"/>
  <c r="L56" i="37"/>
  <c r="O58" i="39"/>
  <c r="C63" i="40"/>
  <c r="E59" i="41"/>
  <c r="E57" i="41"/>
  <c r="Q55" i="41"/>
  <c r="M35" i="42"/>
  <c r="P87" i="44"/>
  <c r="O70" i="44"/>
  <c r="L66" i="44"/>
  <c r="G67" i="44"/>
  <c r="C67" i="44"/>
  <c r="C65" i="44"/>
  <c r="P105" i="33"/>
  <c r="D104" i="33"/>
  <c r="D100" i="33"/>
  <c r="P99" i="33"/>
  <c r="D98" i="33"/>
  <c r="P93" i="33"/>
  <c r="D90" i="33"/>
  <c r="P88" i="33"/>
  <c r="B34" i="34"/>
  <c r="M67" i="36"/>
  <c r="I63" i="36"/>
  <c r="M61" i="36"/>
  <c r="Q59" i="36"/>
  <c r="E58" i="36"/>
  <c r="Q57" i="36"/>
  <c r="E53" i="36"/>
  <c r="I51" i="36"/>
  <c r="K63" i="37"/>
  <c r="K56" i="37"/>
  <c r="N65" i="37"/>
  <c r="N63" i="37"/>
  <c r="F60" i="37"/>
  <c r="J56" i="37"/>
  <c r="F55" i="37"/>
  <c r="J34" i="38"/>
  <c r="J60" i="39"/>
  <c r="N58" i="39"/>
  <c r="D53" i="40"/>
  <c r="B65" i="40"/>
  <c r="B63" i="40"/>
  <c r="N52" i="40"/>
  <c r="B51" i="40"/>
  <c r="C82" i="41"/>
  <c r="P66" i="41"/>
  <c r="P50" i="41" s="1"/>
  <c r="P81" i="41"/>
  <c r="I35" i="42"/>
  <c r="H87" i="44"/>
  <c r="P74" i="44"/>
  <c r="N70" i="44"/>
  <c r="K66" i="44"/>
  <c r="F67" i="44"/>
  <c r="B65" i="44"/>
  <c r="B63" i="44"/>
  <c r="C34" i="46"/>
  <c r="K91" i="51"/>
  <c r="K106" i="51"/>
  <c r="K79" i="51"/>
  <c r="K102" i="51"/>
  <c r="C99" i="51"/>
  <c r="C76" i="51"/>
  <c r="K85" i="51"/>
  <c r="K82" i="51"/>
  <c r="K83" i="51"/>
  <c r="K73" i="51"/>
  <c r="K77" i="51"/>
  <c r="M35" i="34"/>
  <c r="P58" i="35"/>
  <c r="H63" i="36"/>
  <c r="L61" i="36"/>
  <c r="D58" i="36"/>
  <c r="P57" i="36"/>
  <c r="L54" i="39"/>
  <c r="Q63" i="39"/>
  <c r="I60" i="39"/>
  <c r="M58" i="39"/>
  <c r="C53" i="40"/>
  <c r="Q55" i="40"/>
  <c r="Q53" i="40"/>
  <c r="Q60" i="40"/>
  <c r="Q51" i="40"/>
  <c r="Q58" i="40"/>
  <c r="Q65" i="40"/>
  <c r="B82" i="41"/>
  <c r="N51" i="41"/>
  <c r="O66" i="41"/>
  <c r="O81" i="41"/>
  <c r="K34" i="42"/>
  <c r="G73" i="43"/>
  <c r="M86" i="44"/>
  <c r="O74" i="44"/>
  <c r="L70" i="44"/>
  <c r="J66" i="44"/>
  <c r="F63" i="44"/>
  <c r="E73" i="44"/>
  <c r="E71" i="44"/>
  <c r="I68" i="44"/>
  <c r="E67" i="44"/>
  <c r="I65" i="44"/>
  <c r="M63" i="44"/>
  <c r="B34" i="46"/>
  <c r="B35" i="46"/>
  <c r="G55" i="47"/>
  <c r="G51" i="47" s="1"/>
  <c r="B104" i="33"/>
  <c r="B100" i="33"/>
  <c r="B98" i="33"/>
  <c r="B90" i="33"/>
  <c r="N81" i="35"/>
  <c r="K67" i="36"/>
  <c r="G65" i="36"/>
  <c r="G63" i="36"/>
  <c r="K61" i="36"/>
  <c r="O59" i="36"/>
  <c r="O57" i="36"/>
  <c r="O54" i="36"/>
  <c r="G51" i="36"/>
  <c r="L52" i="39"/>
  <c r="P65" i="39"/>
  <c r="P63" i="39"/>
  <c r="H60" i="39"/>
  <c r="L58" i="39"/>
  <c r="P72" i="40"/>
  <c r="J34" i="42"/>
  <c r="N74" i="44"/>
  <c r="K70" i="44"/>
  <c r="D62" i="44"/>
  <c r="J71" i="45"/>
  <c r="I63" i="45"/>
  <c r="I114" i="32"/>
  <c r="B52" i="35"/>
  <c r="F63" i="36"/>
  <c r="J61" i="36"/>
  <c r="N59" i="36"/>
  <c r="N57" i="36"/>
  <c r="O63" i="39"/>
  <c r="Q53" i="41"/>
  <c r="Q74" i="41"/>
  <c r="E52" i="41"/>
  <c r="E73" i="41"/>
  <c r="O72" i="43"/>
  <c r="N76" i="43"/>
  <c r="J72" i="43"/>
  <c r="N70" i="43"/>
  <c r="N66" i="43"/>
  <c r="J70" i="44"/>
  <c r="M72" i="45"/>
  <c r="K74" i="49"/>
  <c r="P103" i="51"/>
  <c r="P96" i="51"/>
  <c r="P89" i="33"/>
  <c r="P37" i="34"/>
  <c r="P175" i="6" s="1"/>
  <c r="J72" i="35"/>
  <c r="I67" i="36"/>
  <c r="E65" i="36"/>
  <c r="E63" i="36"/>
  <c r="M59" i="36"/>
  <c r="M57" i="36"/>
  <c r="M54" i="36"/>
  <c r="Q52" i="36"/>
  <c r="E51" i="36"/>
  <c r="J65" i="37"/>
  <c r="J63" i="37"/>
  <c r="F56" i="37"/>
  <c r="N37" i="38"/>
  <c r="N176" i="6" s="1"/>
  <c r="F34" i="38"/>
  <c r="N63" i="39"/>
  <c r="J58" i="39"/>
  <c r="B71" i="40"/>
  <c r="C65" i="40"/>
  <c r="B67" i="40"/>
  <c r="B61" i="40"/>
  <c r="L66" i="41"/>
  <c r="L50" i="41" s="1"/>
  <c r="L81" i="41"/>
  <c r="G34" i="42"/>
  <c r="L35" i="42"/>
  <c r="L81" i="43"/>
  <c r="L90" i="43"/>
  <c r="K72" i="43"/>
  <c r="Q74" i="43"/>
  <c r="I72" i="43"/>
  <c r="M66" i="43"/>
  <c r="Q64" i="43"/>
  <c r="L73" i="44"/>
  <c r="F65" i="44"/>
  <c r="O80" i="45"/>
  <c r="L72" i="45"/>
  <c r="P84" i="45"/>
  <c r="P66" i="45"/>
  <c r="D83" i="45"/>
  <c r="D65" i="45"/>
  <c r="D62" i="45" s="1"/>
  <c r="H81" i="45"/>
  <c r="H63" i="45"/>
  <c r="H62" i="45" s="1"/>
  <c r="P36" i="46"/>
  <c r="B60" i="47"/>
  <c r="B53" i="47"/>
  <c r="I53" i="48"/>
  <c r="I35" i="34"/>
  <c r="P63" i="35"/>
  <c r="D63" i="36"/>
  <c r="H61" i="36"/>
  <c r="L57" i="36"/>
  <c r="Q67" i="39"/>
  <c r="M63" i="39"/>
  <c r="Q61" i="39"/>
  <c r="K66" i="41"/>
  <c r="K81" i="41"/>
  <c r="G55" i="41"/>
  <c r="G60" i="41"/>
  <c r="F34" i="42"/>
  <c r="Q34" i="42"/>
  <c r="Q37" i="42"/>
  <c r="Q177" i="6" s="1"/>
  <c r="D90" i="43"/>
  <c r="L76" i="43"/>
  <c r="P74" i="43"/>
  <c r="H72" i="43"/>
  <c r="L70" i="43"/>
  <c r="L66" i="43"/>
  <c r="P64" i="43"/>
  <c r="D63" i="43"/>
  <c r="D81" i="43"/>
  <c r="M84" i="44"/>
  <c r="K73" i="44"/>
  <c r="K72" i="45"/>
  <c r="O84" i="45"/>
  <c r="O66" i="45"/>
  <c r="C83" i="45"/>
  <c r="C65" i="45"/>
  <c r="G81" i="45"/>
  <c r="G63" i="45"/>
  <c r="E60" i="47"/>
  <c r="E55" i="47"/>
  <c r="G68" i="48"/>
  <c r="F105" i="52"/>
  <c r="J60" i="48"/>
  <c r="G61" i="49"/>
  <c r="G59" i="49"/>
  <c r="H88" i="51"/>
  <c r="H84" i="51"/>
  <c r="H80" i="51"/>
  <c r="C74" i="52"/>
  <c r="I88" i="53"/>
  <c r="I84" i="53"/>
  <c r="I82" i="53"/>
  <c r="I80" i="53"/>
  <c r="M36" i="50"/>
  <c r="G98" i="51"/>
  <c r="I90" i="53"/>
  <c r="I86" i="53"/>
  <c r="M56" i="48"/>
  <c r="L97" i="51"/>
  <c r="K76" i="51"/>
  <c r="F89" i="52"/>
  <c r="F85" i="52"/>
  <c r="O71" i="48"/>
  <c r="D77" i="52"/>
  <c r="H75" i="52"/>
  <c r="J62" i="48"/>
  <c r="J56" i="48"/>
  <c r="C85" i="52"/>
  <c r="M57" i="48"/>
  <c r="M54" i="48"/>
  <c r="E68" i="48"/>
  <c r="J60" i="49"/>
  <c r="O106" i="51"/>
  <c r="J96" i="52"/>
  <c r="L83" i="53"/>
  <c r="G105" i="51"/>
  <c r="I80" i="52"/>
  <c r="N104" i="51"/>
  <c r="D78" i="52"/>
  <c r="D75" i="52"/>
  <c r="H73" i="52"/>
  <c r="J57" i="48"/>
  <c r="J54" i="48"/>
  <c r="G60" i="49"/>
  <c r="O56" i="49"/>
  <c r="H83" i="51"/>
  <c r="G84" i="52"/>
  <c r="G82" i="52"/>
  <c r="G80" i="52"/>
  <c r="I83" i="53"/>
  <c r="J73" i="43"/>
  <c r="N86" i="44"/>
  <c r="N65" i="43"/>
  <c r="N71" i="47"/>
  <c r="F72" i="49"/>
  <c r="J70" i="49"/>
  <c r="M64" i="49"/>
  <c r="M57" i="49"/>
  <c r="Q57" i="49"/>
  <c r="I37" i="50"/>
  <c r="I179" i="6" s="1"/>
  <c r="I90" i="52"/>
  <c r="O77" i="53"/>
  <c r="D55" i="39"/>
  <c r="I73" i="43"/>
  <c r="M65" i="43"/>
  <c r="Q63" i="43"/>
  <c r="G86" i="45"/>
  <c r="L73" i="45"/>
  <c r="L71" i="45"/>
  <c r="M72" i="47"/>
  <c r="B61" i="47"/>
  <c r="N53" i="47"/>
  <c r="B52" i="47"/>
  <c r="C62" i="48"/>
  <c r="K61" i="48"/>
  <c r="K59" i="48"/>
  <c r="C56" i="48"/>
  <c r="K52" i="48"/>
  <c r="I70" i="49"/>
  <c r="L57" i="49"/>
  <c r="L51" i="49" s="1"/>
  <c r="B103" i="51"/>
  <c r="K103" i="51"/>
  <c r="M85" i="51"/>
  <c r="Q78" i="51"/>
  <c r="M77" i="51"/>
  <c r="Q98" i="52"/>
  <c r="E74" i="51"/>
  <c r="D88" i="52"/>
  <c r="D84" i="52"/>
  <c r="D82" i="52"/>
  <c r="D80" i="52"/>
  <c r="D73" i="52"/>
  <c r="F58" i="39"/>
  <c r="M65" i="41"/>
  <c r="M63" i="41"/>
  <c r="E60" i="41"/>
  <c r="I56" i="41"/>
  <c r="E55" i="41"/>
  <c r="L34" i="42"/>
  <c r="G89" i="44"/>
  <c r="C87" i="44"/>
  <c r="K86" i="44"/>
  <c r="G85" i="44"/>
  <c r="K83" i="44"/>
  <c r="O81" i="44"/>
  <c r="C80" i="44"/>
  <c r="M72" i="44"/>
  <c r="E68" i="44"/>
  <c r="Q66" i="44"/>
  <c r="E65" i="44"/>
  <c r="I63" i="44"/>
  <c r="G85" i="45"/>
  <c r="K36" i="46"/>
  <c r="I56" i="48"/>
  <c r="E57" i="48"/>
  <c r="E54" i="48"/>
  <c r="I69" i="48"/>
  <c r="G70" i="49"/>
  <c r="N57" i="49"/>
  <c r="O78" i="51"/>
  <c r="K89" i="51"/>
  <c r="O101" i="51"/>
  <c r="O75" i="51"/>
  <c r="G95" i="52"/>
  <c r="E73" i="52"/>
  <c r="F90" i="52"/>
  <c r="F86" i="52"/>
  <c r="F85" i="44"/>
  <c r="J65" i="43"/>
  <c r="N63" i="43"/>
  <c r="M74" i="48"/>
  <c r="Q61" i="49"/>
  <c r="Q59" i="49"/>
  <c r="Q90" i="51"/>
  <c r="N78" i="51"/>
  <c r="E82" i="52"/>
  <c r="O78" i="53"/>
  <c r="K77" i="53"/>
  <c r="Q72" i="43"/>
  <c r="I65" i="43"/>
  <c r="M63" i="43"/>
  <c r="I72" i="47"/>
  <c r="N68" i="49"/>
  <c r="G61" i="48"/>
  <c r="C57" i="48"/>
  <c r="O72" i="48"/>
  <c r="C54" i="48"/>
  <c r="D34" i="50"/>
  <c r="N34" i="50"/>
  <c r="N82" i="51"/>
  <c r="Q84" i="51"/>
  <c r="M75" i="51"/>
  <c r="B82" i="52"/>
  <c r="D90" i="52"/>
  <c r="D86" i="52"/>
  <c r="N66" i="40"/>
  <c r="N60" i="40"/>
  <c r="B59" i="40"/>
  <c r="B57" i="40"/>
  <c r="N55" i="40"/>
  <c r="B54" i="40"/>
  <c r="D73" i="43"/>
  <c r="P72" i="43"/>
  <c r="H65" i="43"/>
  <c r="L63" i="43"/>
  <c r="N34" i="46"/>
  <c r="L59" i="48"/>
  <c r="D56" i="48"/>
  <c r="L52" i="48"/>
  <c r="F61" i="48"/>
  <c r="B57" i="48"/>
  <c r="B54" i="48"/>
  <c r="F52" i="48"/>
  <c r="O61" i="49"/>
  <c r="O59" i="49"/>
  <c r="G56" i="49"/>
  <c r="C34" i="50"/>
  <c r="H89" i="51"/>
  <c r="P88" i="51"/>
  <c r="H85" i="51"/>
  <c r="P84" i="51"/>
  <c r="P80" i="51"/>
  <c r="C90" i="52"/>
  <c r="Q88" i="53"/>
  <c r="Q84" i="53"/>
  <c r="Q82" i="53"/>
  <c r="Q80" i="53"/>
  <c r="M78" i="53"/>
  <c r="I77" i="53"/>
  <c r="I65" i="41"/>
  <c r="I63" i="41"/>
  <c r="Q59" i="41"/>
  <c r="Q57" i="41"/>
  <c r="E56" i="41"/>
  <c r="H34" i="42"/>
  <c r="M76" i="44"/>
  <c r="I72" i="44"/>
  <c r="M70" i="44"/>
  <c r="M66" i="44"/>
  <c r="Q64" i="44"/>
  <c r="Q62" i="44" s="1"/>
  <c r="E63" i="44"/>
  <c r="G36" i="46"/>
  <c r="N75" i="47"/>
  <c r="I59" i="48"/>
  <c r="I52" i="48"/>
  <c r="E61" i="48"/>
  <c r="E59" i="48"/>
  <c r="M55" i="48"/>
  <c r="N61" i="49"/>
  <c r="C86" i="51"/>
  <c r="O88" i="51"/>
  <c r="O80" i="51"/>
  <c r="K78" i="51"/>
  <c r="E90" i="52"/>
  <c r="B104" i="52"/>
  <c r="N95" i="52"/>
  <c r="P88" i="53"/>
  <c r="P84" i="53"/>
  <c r="P80" i="53"/>
  <c r="M57" i="39"/>
  <c r="N72" i="43"/>
  <c r="F86" i="44"/>
  <c r="J63" i="43"/>
  <c r="M73" i="48"/>
  <c r="H59" i="48"/>
  <c r="N75" i="49"/>
  <c r="K101" i="51"/>
  <c r="B90" i="52"/>
  <c r="I83" i="52"/>
  <c r="I74" i="52"/>
  <c r="O88" i="53"/>
  <c r="O84" i="53"/>
  <c r="O82" i="53"/>
  <c r="O80" i="53"/>
  <c r="K78" i="53"/>
  <c r="G77" i="53"/>
  <c r="M72" i="43"/>
  <c r="Q66" i="43"/>
  <c r="I63" i="43"/>
  <c r="P72" i="45"/>
  <c r="B55" i="47"/>
  <c r="G59" i="48"/>
  <c r="O55" i="48"/>
  <c r="C61" i="48"/>
  <c r="C59" i="48"/>
  <c r="O70" i="48"/>
  <c r="C52" i="48"/>
  <c r="J34" i="50"/>
  <c r="I90" i="51"/>
  <c r="M88" i="51"/>
  <c r="Q86" i="51"/>
  <c r="M82" i="51"/>
  <c r="M80" i="51"/>
  <c r="M73" i="51"/>
  <c r="H83" i="52"/>
  <c r="P77" i="52"/>
  <c r="D76" i="52"/>
  <c r="N88" i="53"/>
  <c r="N84" i="53"/>
  <c r="N80" i="53"/>
  <c r="N58" i="40"/>
  <c r="N56" i="40"/>
  <c r="N53" i="40"/>
  <c r="B52" i="40"/>
  <c r="P76" i="43"/>
  <c r="L72" i="43"/>
  <c r="P70" i="43"/>
  <c r="P66" i="43"/>
  <c r="D65" i="43"/>
  <c r="H63" i="43"/>
  <c r="D74" i="47"/>
  <c r="D59" i="48"/>
  <c r="B61" i="48"/>
  <c r="N60" i="48"/>
  <c r="B59" i="48"/>
  <c r="B52" i="48"/>
  <c r="N85" i="51"/>
  <c r="L88" i="51"/>
  <c r="L84" i="51"/>
  <c r="L80" i="51"/>
  <c r="G83" i="52"/>
  <c r="Q90" i="53"/>
  <c r="M88" i="53"/>
  <c r="Q86" i="53"/>
  <c r="M84" i="53"/>
  <c r="M82" i="53"/>
  <c r="M80" i="53"/>
  <c r="I78" i="53"/>
  <c r="E77" i="53"/>
  <c r="E65" i="41"/>
  <c r="E63" i="41"/>
  <c r="M59" i="41"/>
  <c r="M57" i="41"/>
  <c r="P81" i="43"/>
  <c r="D34" i="42"/>
  <c r="P88" i="44"/>
  <c r="I76" i="44"/>
  <c r="M74" i="44"/>
  <c r="E72" i="44"/>
  <c r="I70" i="44"/>
  <c r="I66" i="44"/>
  <c r="M64" i="44"/>
  <c r="Q36" i="42"/>
  <c r="C36" i="46"/>
  <c r="D60" i="47"/>
  <c r="P74" i="48"/>
  <c r="I55" i="48"/>
  <c r="Q77" i="48"/>
  <c r="M60" i="48"/>
  <c r="I72" i="48"/>
  <c r="M53" i="48"/>
  <c r="J61" i="49"/>
  <c r="B56" i="49"/>
  <c r="B82" i="51"/>
  <c r="O105" i="51"/>
  <c r="K88" i="51"/>
  <c r="O104" i="51"/>
  <c r="K84" i="51"/>
  <c r="K80" i="51"/>
  <c r="J106" i="52"/>
  <c r="F83" i="52"/>
  <c r="J102" i="52"/>
  <c r="F74" i="52"/>
  <c r="L88" i="53"/>
  <c r="L84" i="53"/>
  <c r="L80" i="53"/>
  <c r="K93" i="6"/>
  <c r="E115" i="11"/>
  <c r="M98" i="11"/>
  <c r="E154" i="12"/>
  <c r="E154" i="11"/>
  <c r="M151" i="12"/>
  <c r="M151" i="11"/>
  <c r="M150" i="12"/>
  <c r="M150" i="11"/>
  <c r="E150" i="12"/>
  <c r="E150" i="11"/>
  <c r="E149" i="12"/>
  <c r="E149" i="11"/>
  <c r="I148" i="12"/>
  <c r="I148" i="11"/>
  <c r="M147" i="12"/>
  <c r="M147" i="11"/>
  <c r="E147" i="12"/>
  <c r="E147" i="11"/>
  <c r="I146" i="12"/>
  <c r="I146" i="11"/>
  <c r="M143" i="12"/>
  <c r="M143" i="11"/>
  <c r="M142" i="12"/>
  <c r="M142" i="11"/>
  <c r="M141" i="12"/>
  <c r="M141" i="11"/>
  <c r="I140" i="12"/>
  <c r="I140" i="11"/>
  <c r="B158" i="17"/>
  <c r="H213" i="17"/>
  <c r="H207" i="17"/>
  <c r="B93" i="6"/>
  <c r="G157" i="19"/>
  <c r="N245" i="21"/>
  <c r="N206" i="19"/>
  <c r="B245" i="21"/>
  <c r="B206" i="19"/>
  <c r="F244" i="21"/>
  <c r="F203" i="19"/>
  <c r="N243" i="21"/>
  <c r="N200" i="19"/>
  <c r="F243" i="21"/>
  <c r="F200" i="19"/>
  <c r="J242" i="21"/>
  <c r="J199" i="19"/>
  <c r="B242" i="21"/>
  <c r="B199" i="19"/>
  <c r="B194" i="19" s="1"/>
  <c r="F234" i="21"/>
  <c r="F187" i="19"/>
  <c r="N233" i="21"/>
  <c r="N184" i="19"/>
  <c r="F233" i="21"/>
  <c r="F184" i="19"/>
  <c r="N232" i="21"/>
  <c r="N181" i="19"/>
  <c r="N232" i="20"/>
  <c r="N231" i="21"/>
  <c r="N180" i="19"/>
  <c r="F231" i="21"/>
  <c r="F180" i="19"/>
  <c r="F175" i="19" s="1"/>
  <c r="F223" i="21"/>
  <c r="F168" i="19"/>
  <c r="B222" i="21"/>
  <c r="B165" i="19"/>
  <c r="N221" i="21"/>
  <c r="N164" i="19"/>
  <c r="B221" i="21"/>
  <c r="B164" i="19"/>
  <c r="J219" i="21"/>
  <c r="J162" i="19"/>
  <c r="J214" i="20"/>
  <c r="L55" i="22"/>
  <c r="M93" i="6"/>
  <c r="H93" i="6"/>
  <c r="C93" i="6"/>
  <c r="J141" i="6"/>
  <c r="M136" i="6"/>
  <c r="M135" i="6"/>
  <c r="M134" i="6"/>
  <c r="I132" i="6"/>
  <c r="C131" i="6"/>
  <c r="I130" i="6"/>
  <c r="I33" i="6"/>
  <c r="I127" i="6"/>
  <c r="P66" i="10"/>
  <c r="P155" i="6" s="1"/>
  <c r="P53" i="6"/>
  <c r="L66" i="10"/>
  <c r="L155" i="6" s="1"/>
  <c r="L53" i="6"/>
  <c r="H66" i="10"/>
  <c r="H155" i="6" s="1"/>
  <c r="H53" i="6"/>
  <c r="D66" i="10"/>
  <c r="D155" i="6" s="1"/>
  <c r="D53" i="6"/>
  <c r="P51" i="6"/>
  <c r="P65" i="10"/>
  <c r="P154" i="6" s="1"/>
  <c r="P52" i="6"/>
  <c r="L65" i="10"/>
  <c r="L154" i="6" s="1"/>
  <c r="L52" i="6"/>
  <c r="H65" i="10"/>
  <c r="H154" i="6" s="1"/>
  <c r="H52" i="6"/>
  <c r="D65" i="10"/>
  <c r="D154" i="6" s="1"/>
  <c r="D52" i="6"/>
  <c r="D51" i="6"/>
  <c r="Q154" i="11"/>
  <c r="Q150" i="11"/>
  <c r="Q146" i="11"/>
  <c r="Q140" i="11"/>
  <c r="B145" i="12"/>
  <c r="O69" i="14"/>
  <c r="K69" i="14"/>
  <c r="G69" i="14"/>
  <c r="C69" i="14"/>
  <c r="O59" i="6"/>
  <c r="O132" i="6" s="1"/>
  <c r="O88" i="14"/>
  <c r="O99" i="14"/>
  <c r="O160" i="6" s="1"/>
  <c r="O58" i="6"/>
  <c r="O87" i="14"/>
  <c r="K87" i="14"/>
  <c r="K99" i="14"/>
  <c r="K160" i="6" s="1"/>
  <c r="G99" i="14"/>
  <c r="G160" i="6" s="1"/>
  <c r="G58" i="6"/>
  <c r="O57" i="6"/>
  <c r="O86" i="14"/>
  <c r="O96" i="14"/>
  <c r="O157" i="6" s="1"/>
  <c r="O55" i="6"/>
  <c r="O130" i="6" s="1"/>
  <c r="O84" i="14"/>
  <c r="K84" i="14"/>
  <c r="K96" i="14"/>
  <c r="K157" i="6" s="1"/>
  <c r="G55" i="6"/>
  <c r="G130" i="6" s="1"/>
  <c r="C84" i="14"/>
  <c r="C96" i="14"/>
  <c r="C157" i="6" s="1"/>
  <c r="Q253" i="15"/>
  <c r="Q257" i="15"/>
  <c r="Q88" i="14"/>
  <c r="Q250" i="15"/>
  <c r="Q254" i="15"/>
  <c r="M252" i="15"/>
  <c r="M256" i="15"/>
  <c r="M253" i="15"/>
  <c r="M257" i="15"/>
  <c r="E251" i="15"/>
  <c r="E255" i="15"/>
  <c r="E252" i="15"/>
  <c r="E256" i="15"/>
  <c r="E88" i="14"/>
  <c r="Q243" i="15"/>
  <c r="Q247" i="15"/>
  <c r="Q87" i="14"/>
  <c r="Q240" i="15"/>
  <c r="Q244" i="15"/>
  <c r="M242" i="15"/>
  <c r="M246" i="15"/>
  <c r="M243" i="15"/>
  <c r="M247" i="15"/>
  <c r="E241" i="15"/>
  <c r="E245" i="15"/>
  <c r="E242" i="15"/>
  <c r="E246" i="15"/>
  <c r="E87" i="14"/>
  <c r="Q233" i="15"/>
  <c r="Q237" i="15"/>
  <c r="Q86" i="14"/>
  <c r="Q230" i="15"/>
  <c r="Q234" i="15"/>
  <c r="M232" i="15"/>
  <c r="M236" i="15"/>
  <c r="M233" i="15"/>
  <c r="M237" i="15"/>
  <c r="E231" i="15"/>
  <c r="E235" i="15"/>
  <c r="E232" i="15"/>
  <c r="E236" i="15"/>
  <c r="E86" i="14"/>
  <c r="Q223" i="15"/>
  <c r="Q227" i="15"/>
  <c r="Q84" i="14"/>
  <c r="Q224" i="15"/>
  <c r="M222" i="15"/>
  <c r="M226" i="15"/>
  <c r="M223" i="15"/>
  <c r="M227" i="15"/>
  <c r="E221" i="15"/>
  <c r="E225" i="15"/>
  <c r="E222" i="15"/>
  <c r="E226" i="15"/>
  <c r="E84" i="14"/>
  <c r="Q82" i="14"/>
  <c r="I82" i="14"/>
  <c r="E82" i="14"/>
  <c r="Q81" i="14"/>
  <c r="I81" i="14"/>
  <c r="E81" i="14"/>
  <c r="Q80" i="14"/>
  <c r="I80" i="14"/>
  <c r="E80" i="14"/>
  <c r="Q252" i="15"/>
  <c r="M245" i="15"/>
  <c r="E240" i="15"/>
  <c r="Q232" i="15"/>
  <c r="M225" i="15"/>
  <c r="E257" i="15"/>
  <c r="Q255" i="15"/>
  <c r="M254" i="15"/>
  <c r="E247" i="15"/>
  <c r="Q245" i="15"/>
  <c r="M244" i="15"/>
  <c r="E237" i="15"/>
  <c r="M234" i="15"/>
  <c r="E227" i="15"/>
  <c r="Q225" i="15"/>
  <c r="P93" i="6"/>
  <c r="C33" i="6"/>
  <c r="B10" i="7"/>
  <c r="I115" i="11"/>
  <c r="Q98" i="11"/>
  <c r="M154" i="12"/>
  <c r="M154" i="11"/>
  <c r="M153" i="12"/>
  <c r="M153" i="11"/>
  <c r="E153" i="12"/>
  <c r="E153" i="11"/>
  <c r="I152" i="12"/>
  <c r="I152" i="11"/>
  <c r="E152" i="12"/>
  <c r="E152" i="11"/>
  <c r="I151" i="12"/>
  <c r="I151" i="11"/>
  <c r="I150" i="12"/>
  <c r="I150" i="11"/>
  <c r="M149" i="12"/>
  <c r="M149" i="11"/>
  <c r="E143" i="12"/>
  <c r="E143" i="11"/>
  <c r="E142" i="12"/>
  <c r="E142" i="11"/>
  <c r="I141" i="12"/>
  <c r="I141" i="11"/>
  <c r="M139" i="12"/>
  <c r="M139" i="11"/>
  <c r="I139" i="12"/>
  <c r="I139" i="11"/>
  <c r="E139" i="12"/>
  <c r="E139" i="11"/>
  <c r="Q138" i="12"/>
  <c r="M138" i="12"/>
  <c r="M138" i="11"/>
  <c r="I138" i="12"/>
  <c r="I138" i="11"/>
  <c r="E138" i="12"/>
  <c r="E138" i="11"/>
  <c r="Q137" i="12"/>
  <c r="M137" i="12"/>
  <c r="M137" i="11"/>
  <c r="I137" i="12"/>
  <c r="I137" i="11"/>
  <c r="E137" i="12"/>
  <c r="E137" i="11"/>
  <c r="Q136" i="12"/>
  <c r="M136" i="12"/>
  <c r="M136" i="11"/>
  <c r="I136" i="12"/>
  <c r="I136" i="11"/>
  <c r="E136" i="12"/>
  <c r="E136" i="11"/>
  <c r="Q135" i="12"/>
  <c r="M135" i="12"/>
  <c r="M135" i="11"/>
  <c r="I135" i="12"/>
  <c r="I135" i="11"/>
  <c r="E135" i="12"/>
  <c r="E135" i="11"/>
  <c r="N115" i="12"/>
  <c r="J115" i="12"/>
  <c r="N98" i="12"/>
  <c r="N63" i="10"/>
  <c r="N145" i="12"/>
  <c r="F63" i="10"/>
  <c r="F145" i="12"/>
  <c r="N158" i="17"/>
  <c r="H249" i="17"/>
  <c r="H77" i="14"/>
  <c r="H106" i="6" s="1"/>
  <c r="H214" i="17"/>
  <c r="H209" i="17"/>
  <c r="H206" i="17"/>
  <c r="B99" i="14"/>
  <c r="B160" i="6" s="1"/>
  <c r="N104" i="6"/>
  <c r="N98" i="14"/>
  <c r="N159" i="6" s="1"/>
  <c r="N93" i="6"/>
  <c r="J93" i="6"/>
  <c r="J210" i="19"/>
  <c r="J246" i="20"/>
  <c r="J245" i="21"/>
  <c r="J206" i="19"/>
  <c r="J244" i="21"/>
  <c r="J203" i="19"/>
  <c r="J244" i="20"/>
  <c r="J243" i="21"/>
  <c r="J200" i="19"/>
  <c r="N242" i="21"/>
  <c r="N199" i="19"/>
  <c r="F242" i="21"/>
  <c r="F199" i="19"/>
  <c r="F194" i="19" s="1"/>
  <c r="N198" i="19"/>
  <c r="N241" i="20"/>
  <c r="J197" i="19"/>
  <c r="J240" i="20"/>
  <c r="N237" i="21"/>
  <c r="N237" i="20"/>
  <c r="J191" i="19"/>
  <c r="J235" i="20"/>
  <c r="N234" i="21"/>
  <c r="N187" i="19"/>
  <c r="J232" i="21"/>
  <c r="J181" i="19"/>
  <c r="B232" i="21"/>
  <c r="B181" i="19"/>
  <c r="N177" i="19"/>
  <c r="N228" i="20"/>
  <c r="J223" i="21"/>
  <c r="J168" i="19"/>
  <c r="J222" i="21"/>
  <c r="J165" i="19"/>
  <c r="J222" i="20"/>
  <c r="F221" i="21"/>
  <c r="F164" i="19"/>
  <c r="N219" i="21"/>
  <c r="N162" i="19"/>
  <c r="N219" i="20"/>
  <c r="F219" i="21"/>
  <c r="F162" i="19"/>
  <c r="B219" i="21"/>
  <c r="B162" i="19"/>
  <c r="N158" i="19"/>
  <c r="N215" i="20"/>
  <c r="H55" i="22"/>
  <c r="Q93" i="6"/>
  <c r="G93" i="6"/>
  <c r="Q150" i="6"/>
  <c r="M150" i="6"/>
  <c r="I150" i="6"/>
  <c r="E150" i="6"/>
  <c r="Q149" i="6"/>
  <c r="M149" i="6"/>
  <c r="I149" i="6"/>
  <c r="E149" i="6"/>
  <c r="Q148" i="6"/>
  <c r="M148" i="6"/>
  <c r="I148" i="6"/>
  <c r="E148" i="6"/>
  <c r="Q147" i="6"/>
  <c r="M147" i="6"/>
  <c r="I147" i="6"/>
  <c r="E147" i="6"/>
  <c r="Q146" i="6"/>
  <c r="M146" i="6"/>
  <c r="I146" i="6"/>
  <c r="E146" i="6"/>
  <c r="Q145" i="6"/>
  <c r="M145" i="6"/>
  <c r="I145" i="6"/>
  <c r="E145" i="6"/>
  <c r="Q144" i="6"/>
  <c r="M144" i="6"/>
  <c r="I144" i="6"/>
  <c r="E144" i="6"/>
  <c r="Q143" i="6"/>
  <c r="M143" i="6"/>
  <c r="I143" i="6"/>
  <c r="E143" i="6"/>
  <c r="Q142" i="6"/>
  <c r="M142" i="6"/>
  <c r="I142" i="6"/>
  <c r="E142" i="6"/>
  <c r="Q140" i="6"/>
  <c r="M140" i="6"/>
  <c r="I140" i="6"/>
  <c r="E140" i="6"/>
  <c r="Q139" i="6"/>
  <c r="M139" i="6"/>
  <c r="I139" i="6"/>
  <c r="E139" i="6"/>
  <c r="Q138" i="6"/>
  <c r="M138" i="6"/>
  <c r="I138" i="6"/>
  <c r="E138" i="6"/>
  <c r="Q136" i="6"/>
  <c r="Q135" i="6"/>
  <c r="Q134" i="6"/>
  <c r="Q132" i="6"/>
  <c r="Q130" i="6"/>
  <c r="Q33" i="6"/>
  <c r="Q127" i="6"/>
  <c r="Q153" i="11"/>
  <c r="Q149" i="11"/>
  <c r="Q143" i="11"/>
  <c r="Q139" i="11"/>
  <c r="Q135" i="11"/>
  <c r="F100" i="14"/>
  <c r="F161" i="6" s="1"/>
  <c r="M87" i="14"/>
  <c r="G85" i="14"/>
  <c r="Q256" i="15"/>
  <c r="M251" i="15"/>
  <c r="E244" i="15"/>
  <c r="Q236" i="15"/>
  <c r="M231" i="15"/>
  <c r="E224" i="15"/>
  <c r="N235" i="17"/>
  <c r="J235" i="17"/>
  <c r="F235" i="17"/>
  <c r="B235" i="17"/>
  <c r="D213" i="17"/>
  <c r="N245" i="20"/>
  <c r="N239" i="20"/>
  <c r="J238" i="20"/>
  <c r="N230" i="20"/>
  <c r="J229" i="20"/>
  <c r="N221" i="20"/>
  <c r="J220" i="20"/>
  <c r="E93" i="6"/>
  <c r="M33" i="6"/>
  <c r="B15" i="7"/>
  <c r="M115" i="11"/>
  <c r="E98" i="11"/>
  <c r="I154" i="12"/>
  <c r="I154" i="11"/>
  <c r="I153" i="12"/>
  <c r="I153" i="11"/>
  <c r="M152" i="12"/>
  <c r="M152" i="11"/>
  <c r="E151" i="12"/>
  <c r="E151" i="11"/>
  <c r="I149" i="12"/>
  <c r="I149" i="11"/>
  <c r="M148" i="12"/>
  <c r="M148" i="11"/>
  <c r="E148" i="12"/>
  <c r="E148" i="11"/>
  <c r="I147" i="12"/>
  <c r="I147" i="11"/>
  <c r="M146" i="12"/>
  <c r="M146" i="11"/>
  <c r="E146" i="12"/>
  <c r="E146" i="11"/>
  <c r="I143" i="12"/>
  <c r="I143" i="11"/>
  <c r="I142" i="12"/>
  <c r="I142" i="11"/>
  <c r="E141" i="12"/>
  <c r="E141" i="11"/>
  <c r="M140" i="12"/>
  <c r="M140" i="11"/>
  <c r="E140" i="12"/>
  <c r="E140" i="11"/>
  <c r="J98" i="12"/>
  <c r="J63" i="10"/>
  <c r="J145" i="12"/>
  <c r="D167" i="17"/>
  <c r="L77" i="14"/>
  <c r="L106" i="6" s="1"/>
  <c r="L205" i="17"/>
  <c r="L206" i="17"/>
  <c r="L207" i="17"/>
  <c r="L209" i="17"/>
  <c r="L210" i="17"/>
  <c r="L212" i="17"/>
  <c r="L213" i="17"/>
  <c r="L214" i="17"/>
  <c r="L216" i="17"/>
  <c r="L249" i="17"/>
  <c r="H212" i="17"/>
  <c r="H210" i="17"/>
  <c r="H205" i="17"/>
  <c r="F93" i="6"/>
  <c r="F245" i="21"/>
  <c r="F206" i="19"/>
  <c r="N244" i="21"/>
  <c r="N203" i="19"/>
  <c r="B244" i="21"/>
  <c r="B203" i="19"/>
  <c r="B243" i="21"/>
  <c r="B200" i="19"/>
  <c r="J234" i="21"/>
  <c r="J187" i="19"/>
  <c r="B234" i="21"/>
  <c r="B187" i="19"/>
  <c r="J233" i="21"/>
  <c r="J184" i="19"/>
  <c r="B233" i="21"/>
  <c r="B184" i="19"/>
  <c r="F232" i="21"/>
  <c r="F181" i="19"/>
  <c r="J231" i="21"/>
  <c r="J180" i="19"/>
  <c r="J231" i="20"/>
  <c r="B231" i="21"/>
  <c r="B180" i="19"/>
  <c r="J176" i="19"/>
  <c r="J227" i="20"/>
  <c r="N223" i="21"/>
  <c r="N168" i="19"/>
  <c r="N223" i="20"/>
  <c r="B223" i="21"/>
  <c r="B168" i="19"/>
  <c r="N222" i="21"/>
  <c r="N165" i="19"/>
  <c r="F222" i="21"/>
  <c r="F165" i="19"/>
  <c r="J221" i="21"/>
  <c r="J164" i="19"/>
  <c r="J161" i="19"/>
  <c r="J218" i="20"/>
  <c r="P55" i="22"/>
  <c r="D55" i="22"/>
  <c r="O110" i="6"/>
  <c r="O93" i="6"/>
  <c r="I93" i="6"/>
  <c r="D93" i="6"/>
  <c r="K132" i="6"/>
  <c r="K130" i="6"/>
  <c r="K33" i="6"/>
  <c r="N53" i="10"/>
  <c r="N98" i="6" s="1"/>
  <c r="F53" i="10"/>
  <c r="F98" i="6" s="1"/>
  <c r="P50" i="10"/>
  <c r="H50" i="10"/>
  <c r="D50" i="10"/>
  <c r="Q151" i="11"/>
  <c r="Q147" i="11"/>
  <c r="Q141" i="11"/>
  <c r="Q137" i="11"/>
  <c r="B98" i="14"/>
  <c r="B159" i="6" s="1"/>
  <c r="H105" i="6"/>
  <c r="H99" i="14"/>
  <c r="H160" i="6" s="1"/>
  <c r="M200" i="16"/>
  <c r="I200" i="16"/>
  <c r="E200" i="16"/>
  <c r="M167" i="16"/>
  <c r="I167" i="16"/>
  <c r="E167" i="16"/>
  <c r="E183" i="16"/>
  <c r="Q91" i="14"/>
  <c r="Q92" i="14"/>
  <c r="I91" i="14"/>
  <c r="I92" i="14"/>
  <c r="E91" i="14"/>
  <c r="E92" i="14"/>
  <c r="Q162" i="16"/>
  <c r="I162" i="16"/>
  <c r="Q161" i="16"/>
  <c r="I161" i="16"/>
  <c r="Q160" i="16"/>
  <c r="I160" i="16"/>
  <c r="Q159" i="16"/>
  <c r="I159" i="16"/>
  <c r="E158" i="16"/>
  <c r="Q90" i="14"/>
  <c r="I90" i="14"/>
  <c r="E90" i="14"/>
  <c r="J242" i="20"/>
  <c r="N234" i="20"/>
  <c r="J233" i="20"/>
  <c r="J224" i="20"/>
  <c r="N217" i="20"/>
  <c r="J216" i="20"/>
  <c r="J53" i="10"/>
  <c r="J98" i="6" s="1"/>
  <c r="B53" i="10"/>
  <c r="B98" i="6" s="1"/>
  <c r="N50" i="10"/>
  <c r="J50" i="10"/>
  <c r="F50" i="10"/>
  <c r="B50" i="10"/>
  <c r="F51" i="6"/>
  <c r="O115" i="11"/>
  <c r="K115" i="11"/>
  <c r="C115" i="11"/>
  <c r="O98" i="11"/>
  <c r="K98" i="11"/>
  <c r="L115" i="12"/>
  <c r="H115" i="12"/>
  <c r="D115" i="12"/>
  <c r="P98" i="12"/>
  <c r="L98" i="12"/>
  <c r="H98" i="12"/>
  <c r="P154" i="12"/>
  <c r="L154" i="12"/>
  <c r="H154" i="12"/>
  <c r="D154" i="12"/>
  <c r="P153" i="12"/>
  <c r="L153" i="12"/>
  <c r="H153" i="12"/>
  <c r="D153" i="12"/>
  <c r="P152" i="12"/>
  <c r="L152" i="12"/>
  <c r="H152" i="12"/>
  <c r="D152" i="12"/>
  <c r="P151" i="12"/>
  <c r="L151" i="12"/>
  <c r="H151" i="12"/>
  <c r="D151" i="12"/>
  <c r="P150" i="12"/>
  <c r="L150" i="12"/>
  <c r="H150" i="12"/>
  <c r="D150" i="12"/>
  <c r="P149" i="12"/>
  <c r="L149" i="12"/>
  <c r="H149" i="12"/>
  <c r="D149" i="12"/>
  <c r="P148" i="12"/>
  <c r="L148" i="12"/>
  <c r="H148" i="12"/>
  <c r="D148" i="12"/>
  <c r="P147" i="12"/>
  <c r="L147" i="12"/>
  <c r="H147" i="12"/>
  <c r="D147" i="12"/>
  <c r="P146" i="12"/>
  <c r="L146" i="12"/>
  <c r="H146" i="12"/>
  <c r="D146" i="12"/>
  <c r="P145" i="12"/>
  <c r="L145" i="12"/>
  <c r="H145" i="12"/>
  <c r="D145" i="12"/>
  <c r="P143" i="12"/>
  <c r="L143" i="12"/>
  <c r="H143" i="12"/>
  <c r="D143" i="12"/>
  <c r="P142" i="12"/>
  <c r="L142" i="12"/>
  <c r="H142" i="12"/>
  <c r="D142" i="12"/>
  <c r="P141" i="12"/>
  <c r="L141" i="12"/>
  <c r="H141" i="12"/>
  <c r="D141" i="12"/>
  <c r="P140" i="12"/>
  <c r="L140" i="12"/>
  <c r="H140" i="12"/>
  <c r="D140" i="12"/>
  <c r="P139" i="12"/>
  <c r="L139" i="12"/>
  <c r="H139" i="12"/>
  <c r="D139" i="12"/>
  <c r="P138" i="12"/>
  <c r="H138" i="12"/>
  <c r="P137" i="12"/>
  <c r="H137" i="12"/>
  <c r="P136" i="12"/>
  <c r="H136" i="12"/>
  <c r="P135" i="12"/>
  <c r="H135" i="12"/>
  <c r="P134" i="12"/>
  <c r="L134" i="12"/>
  <c r="H134" i="12"/>
  <c r="D134" i="12"/>
  <c r="Q50" i="9"/>
  <c r="M50" i="9"/>
  <c r="I50" i="9"/>
  <c r="E50" i="9"/>
  <c r="Q49" i="9"/>
  <c r="M49" i="9"/>
  <c r="I49" i="9"/>
  <c r="E49" i="9"/>
  <c r="Q48" i="9"/>
  <c r="M48" i="9"/>
  <c r="I48" i="9"/>
  <c r="E48" i="9"/>
  <c r="Q47" i="9"/>
  <c r="P105" i="6"/>
  <c r="P99" i="14"/>
  <c r="P160" i="6" s="1"/>
  <c r="Q69" i="14"/>
  <c r="M69" i="14"/>
  <c r="I69" i="14"/>
  <c r="E69" i="14"/>
  <c r="M200" i="15"/>
  <c r="I200" i="15"/>
  <c r="Q183" i="15"/>
  <c r="I183" i="15"/>
  <c r="E183" i="15"/>
  <c r="Q167" i="15"/>
  <c r="I167" i="15"/>
  <c r="E167" i="15"/>
  <c r="Q158" i="15"/>
  <c r="M158" i="15"/>
  <c r="I158" i="15"/>
  <c r="E158" i="15"/>
  <c r="I257" i="15"/>
  <c r="I256" i="15"/>
  <c r="I255" i="15"/>
  <c r="I254" i="15"/>
  <c r="Q253" i="16"/>
  <c r="M253" i="16"/>
  <c r="I253" i="16"/>
  <c r="I253" i="15"/>
  <c r="E253" i="16"/>
  <c r="Q252" i="16"/>
  <c r="M252" i="16"/>
  <c r="I252" i="16"/>
  <c r="I252" i="15"/>
  <c r="E252" i="16"/>
  <c r="Q251" i="16"/>
  <c r="M251" i="16"/>
  <c r="I251" i="16"/>
  <c r="I251" i="15"/>
  <c r="E251" i="16"/>
  <c r="Q250" i="16"/>
  <c r="M250" i="16"/>
  <c r="I250" i="16"/>
  <c r="I250" i="15"/>
  <c r="E250" i="16"/>
  <c r="Q249" i="16"/>
  <c r="M249" i="16"/>
  <c r="I249" i="16"/>
  <c r="E249" i="16"/>
  <c r="I247" i="15"/>
  <c r="I246" i="15"/>
  <c r="I245" i="15"/>
  <c r="I244" i="15"/>
  <c r="Q243" i="16"/>
  <c r="M243" i="16"/>
  <c r="I243" i="16"/>
  <c r="I243" i="15"/>
  <c r="E243" i="16"/>
  <c r="Q242" i="16"/>
  <c r="M242" i="16"/>
  <c r="I242" i="16"/>
  <c r="I242" i="15"/>
  <c r="E242" i="16"/>
  <c r="Q241" i="16"/>
  <c r="M241" i="16"/>
  <c r="I241" i="16"/>
  <c r="I241" i="15"/>
  <c r="E241" i="16"/>
  <c r="Q240" i="16"/>
  <c r="M240" i="16"/>
  <c r="I240" i="16"/>
  <c r="I240" i="15"/>
  <c r="E240" i="16"/>
  <c r="I237" i="15"/>
  <c r="I236" i="15"/>
  <c r="Q235" i="16"/>
  <c r="M235" i="16"/>
  <c r="I235" i="16"/>
  <c r="I235" i="15"/>
  <c r="E235" i="16"/>
  <c r="I234" i="15"/>
  <c r="Q233" i="16"/>
  <c r="M233" i="16"/>
  <c r="I233" i="16"/>
  <c r="I233" i="15"/>
  <c r="E233" i="16"/>
  <c r="Q232" i="16"/>
  <c r="M232" i="16"/>
  <c r="I232" i="16"/>
  <c r="I232" i="15"/>
  <c r="E232" i="16"/>
  <c r="Q231" i="16"/>
  <c r="M231" i="16"/>
  <c r="I231" i="16"/>
  <c r="I231" i="15"/>
  <c r="E231" i="16"/>
  <c r="Q230" i="16"/>
  <c r="M230" i="16"/>
  <c r="I230" i="16"/>
  <c r="I230" i="15"/>
  <c r="E230" i="16"/>
  <c r="Q229" i="16"/>
  <c r="M229" i="16"/>
  <c r="I229" i="16"/>
  <c r="E229" i="16"/>
  <c r="I227" i="15"/>
  <c r="I226" i="15"/>
  <c r="I225" i="15"/>
  <c r="Q224" i="16"/>
  <c r="M224" i="16"/>
  <c r="I224" i="16"/>
  <c r="I224" i="15"/>
  <c r="E224" i="16"/>
  <c r="Q223" i="16"/>
  <c r="M223" i="16"/>
  <c r="I223" i="16"/>
  <c r="I223" i="15"/>
  <c r="E223" i="16"/>
  <c r="Q222" i="16"/>
  <c r="M222" i="16"/>
  <c r="I222" i="16"/>
  <c r="I222" i="15"/>
  <c r="E222" i="16"/>
  <c r="Q221" i="16"/>
  <c r="M221" i="16"/>
  <c r="I221" i="16"/>
  <c r="I221" i="15"/>
  <c r="E221" i="16"/>
  <c r="H247" i="17"/>
  <c r="H246" i="17"/>
  <c r="H245" i="17"/>
  <c r="H244" i="17"/>
  <c r="H239" i="17"/>
  <c r="L75" i="14"/>
  <c r="L74" i="14" s="1"/>
  <c r="L172" i="17"/>
  <c r="L174" i="17"/>
  <c r="L175" i="17"/>
  <c r="L177" i="17"/>
  <c r="L178" i="17"/>
  <c r="L179" i="17"/>
  <c r="L181" i="17"/>
  <c r="L229" i="17"/>
  <c r="H229" i="17"/>
  <c r="H75" i="14"/>
  <c r="H74" i="14" s="1"/>
  <c r="H179" i="17"/>
  <c r="H178" i="17"/>
  <c r="H177" i="17"/>
  <c r="H175" i="17"/>
  <c r="H174" i="17"/>
  <c r="H172" i="17"/>
  <c r="C78" i="18"/>
  <c r="C100" i="18"/>
  <c r="C163" i="6" s="1"/>
  <c r="N75" i="18"/>
  <c r="J75" i="18"/>
  <c r="F75" i="18"/>
  <c r="B75" i="18"/>
  <c r="D133" i="6"/>
  <c r="O239" i="19"/>
  <c r="O241" i="19"/>
  <c r="O243" i="19"/>
  <c r="O245" i="19"/>
  <c r="G239" i="19"/>
  <c r="G241" i="19"/>
  <c r="G243" i="19"/>
  <c r="G245" i="19"/>
  <c r="G238" i="19"/>
  <c r="G240" i="19"/>
  <c r="G242" i="19"/>
  <c r="G244" i="19"/>
  <c r="G246" i="19"/>
  <c r="G92" i="18"/>
  <c r="C92" i="18"/>
  <c r="C98" i="18"/>
  <c r="K91" i="18"/>
  <c r="K227" i="19"/>
  <c r="K229" i="19"/>
  <c r="K231" i="19"/>
  <c r="K233" i="19"/>
  <c r="K235" i="19"/>
  <c r="K228" i="19"/>
  <c r="K230" i="19"/>
  <c r="K232" i="19"/>
  <c r="K234" i="19"/>
  <c r="K97" i="18"/>
  <c r="C91" i="18"/>
  <c r="C97" i="18"/>
  <c r="C228" i="19"/>
  <c r="C230" i="19"/>
  <c r="C232" i="19"/>
  <c r="C234" i="19"/>
  <c r="O95" i="18"/>
  <c r="O96" i="18"/>
  <c r="O215" i="19"/>
  <c r="O217" i="19"/>
  <c r="O219" i="19"/>
  <c r="O221" i="19"/>
  <c r="O223" i="19"/>
  <c r="O216" i="19"/>
  <c r="O218" i="19"/>
  <c r="O220" i="19"/>
  <c r="O222" i="19"/>
  <c r="O224" i="19"/>
  <c r="K90" i="18"/>
  <c r="K95" i="18"/>
  <c r="G95" i="18"/>
  <c r="G96" i="18"/>
  <c r="G90" i="18"/>
  <c r="G216" i="19"/>
  <c r="G218" i="19"/>
  <c r="G220" i="19"/>
  <c r="G222" i="19"/>
  <c r="G224" i="19"/>
  <c r="C90" i="18"/>
  <c r="C95" i="18"/>
  <c r="C96" i="18"/>
  <c r="O86" i="18"/>
  <c r="K86" i="18"/>
  <c r="G86" i="18"/>
  <c r="C86" i="18"/>
  <c r="O85" i="18"/>
  <c r="K85" i="18"/>
  <c r="G85" i="18"/>
  <c r="O84" i="18"/>
  <c r="K84" i="18"/>
  <c r="G84" i="18"/>
  <c r="C84" i="18"/>
  <c r="O244" i="19"/>
  <c r="C229" i="19"/>
  <c r="G221" i="19"/>
  <c r="O157" i="19"/>
  <c r="P175" i="20"/>
  <c r="G157" i="20"/>
  <c r="H194" i="21"/>
  <c r="Q50" i="10"/>
  <c r="M50" i="10"/>
  <c r="I50" i="10"/>
  <c r="E50" i="10"/>
  <c r="Q51" i="6"/>
  <c r="Q128" i="6" s="1"/>
  <c r="M51" i="6"/>
  <c r="M128" i="6" s="1"/>
  <c r="I51" i="6"/>
  <c r="I128" i="6" s="1"/>
  <c r="E51" i="6"/>
  <c r="E128" i="6" s="1"/>
  <c r="M57" i="10"/>
  <c r="I61" i="10"/>
  <c r="N115" i="11"/>
  <c r="B115" i="11"/>
  <c r="N98" i="11"/>
  <c r="J98" i="11"/>
  <c r="F98" i="11"/>
  <c r="B98" i="11"/>
  <c r="N154" i="13"/>
  <c r="J154" i="13"/>
  <c r="F154" i="13"/>
  <c r="B154" i="13"/>
  <c r="N153" i="13"/>
  <c r="J153" i="13"/>
  <c r="F153" i="13"/>
  <c r="B153" i="13"/>
  <c r="N151" i="13"/>
  <c r="J151" i="13"/>
  <c r="F151" i="13"/>
  <c r="B151" i="13"/>
  <c r="N150" i="13"/>
  <c r="J150" i="13"/>
  <c r="F150" i="13"/>
  <c r="B150" i="13"/>
  <c r="N143" i="13"/>
  <c r="J143" i="13"/>
  <c r="F143" i="13"/>
  <c r="B143" i="13"/>
  <c r="N142" i="13"/>
  <c r="J142" i="13"/>
  <c r="F142" i="13"/>
  <c r="B142" i="13"/>
  <c r="N141" i="13"/>
  <c r="J141" i="13"/>
  <c r="F141" i="13"/>
  <c r="B141" i="13"/>
  <c r="N140" i="13"/>
  <c r="J140" i="13"/>
  <c r="F140" i="13"/>
  <c r="B140" i="13"/>
  <c r="N139" i="13"/>
  <c r="J139" i="13"/>
  <c r="F139" i="13"/>
  <c r="B139" i="13"/>
  <c r="F143" i="12"/>
  <c r="F142" i="12"/>
  <c r="F141" i="12"/>
  <c r="F140" i="12"/>
  <c r="F139" i="12"/>
  <c r="K115" i="12"/>
  <c r="G115" i="12"/>
  <c r="C115" i="12"/>
  <c r="O98" i="12"/>
  <c r="K98" i="12"/>
  <c r="N100" i="14"/>
  <c r="N161" i="6" s="1"/>
  <c r="J99" i="14"/>
  <c r="J160" i="6" s="1"/>
  <c r="F98" i="14"/>
  <c r="F159" i="6" s="1"/>
  <c r="N88" i="14"/>
  <c r="N87" i="14"/>
  <c r="N86" i="14"/>
  <c r="N84" i="14"/>
  <c r="D105" i="6"/>
  <c r="D99" i="14"/>
  <c r="D160" i="6" s="1"/>
  <c r="E253" i="15"/>
  <c r="Q251" i="15"/>
  <c r="M250" i="15"/>
  <c r="E243" i="15"/>
  <c r="Q241" i="15"/>
  <c r="M240" i="15"/>
  <c r="Q235" i="15"/>
  <c r="E233" i="15"/>
  <c r="Q231" i="15"/>
  <c r="M230" i="15"/>
  <c r="M224" i="15"/>
  <c r="E223" i="15"/>
  <c r="Q221" i="15"/>
  <c r="P200" i="15"/>
  <c r="L200" i="15"/>
  <c r="H200" i="15"/>
  <c r="D200" i="15"/>
  <c r="L183" i="15"/>
  <c r="H183" i="15"/>
  <c r="D183" i="15"/>
  <c r="P167" i="15"/>
  <c r="H167" i="15"/>
  <c r="D167" i="15"/>
  <c r="P158" i="15"/>
  <c r="L158" i="15"/>
  <c r="P247" i="17"/>
  <c r="P247" i="16"/>
  <c r="P246" i="17"/>
  <c r="P246" i="16"/>
  <c r="P245" i="17"/>
  <c r="P245" i="16"/>
  <c r="P244" i="17"/>
  <c r="P244" i="16"/>
  <c r="P239" i="17"/>
  <c r="P239" i="16"/>
  <c r="P237" i="17"/>
  <c r="P237" i="16"/>
  <c r="P236" i="17"/>
  <c r="P236" i="16"/>
  <c r="P234" i="16"/>
  <c r="P234" i="17"/>
  <c r="L234" i="16"/>
  <c r="L234" i="17"/>
  <c r="P229" i="16"/>
  <c r="P229" i="17"/>
  <c r="P227" i="16"/>
  <c r="P227" i="17"/>
  <c r="L227" i="16"/>
  <c r="L227" i="17"/>
  <c r="P226" i="16"/>
  <c r="P226" i="17"/>
  <c r="L226" i="16"/>
  <c r="L226" i="17"/>
  <c r="P225" i="16"/>
  <c r="P225" i="17"/>
  <c r="L225" i="16"/>
  <c r="L225" i="17"/>
  <c r="P220" i="16"/>
  <c r="P220" i="17"/>
  <c r="L220" i="16"/>
  <c r="L220" i="17"/>
  <c r="J256" i="16"/>
  <c r="J255" i="16"/>
  <c r="J254" i="16"/>
  <c r="P183" i="16"/>
  <c r="L183" i="16"/>
  <c r="D183" i="16"/>
  <c r="P158" i="16"/>
  <c r="L158" i="16"/>
  <c r="H158" i="16"/>
  <c r="D158" i="16"/>
  <c r="D227" i="17"/>
  <c r="K96" i="18"/>
  <c r="O90" i="18"/>
  <c r="O242" i="19"/>
  <c r="C231" i="19"/>
  <c r="G223" i="19"/>
  <c r="G215" i="19"/>
  <c r="I194" i="19"/>
  <c r="D175" i="20"/>
  <c r="K157" i="20"/>
  <c r="N210" i="20"/>
  <c r="N246" i="20"/>
  <c r="F246" i="20"/>
  <c r="F210" i="20"/>
  <c r="B210" i="20"/>
  <c r="B246" i="20"/>
  <c r="J206" i="20"/>
  <c r="J245" i="20"/>
  <c r="F206" i="20"/>
  <c r="F245" i="20"/>
  <c r="B245" i="20"/>
  <c r="B206" i="20"/>
  <c r="N203" i="20"/>
  <c r="N244" i="20"/>
  <c r="F244" i="20"/>
  <c r="F203" i="20"/>
  <c r="B203" i="20"/>
  <c r="B244" i="20"/>
  <c r="J200" i="20"/>
  <c r="J243" i="20"/>
  <c r="F200" i="20"/>
  <c r="F243" i="20"/>
  <c r="B243" i="20"/>
  <c r="B200" i="20"/>
  <c r="N199" i="20"/>
  <c r="N242" i="20"/>
  <c r="F242" i="20"/>
  <c r="F199" i="20"/>
  <c r="B199" i="20"/>
  <c r="B242" i="20"/>
  <c r="J198" i="20"/>
  <c r="J241" i="20"/>
  <c r="F198" i="20"/>
  <c r="F241" i="20"/>
  <c r="B241" i="20"/>
  <c r="B198" i="20"/>
  <c r="N197" i="20"/>
  <c r="N240" i="20"/>
  <c r="F240" i="20"/>
  <c r="F197" i="20"/>
  <c r="B197" i="20"/>
  <c r="B240" i="20"/>
  <c r="J196" i="20"/>
  <c r="J239" i="20"/>
  <c r="F196" i="20"/>
  <c r="F239" i="20"/>
  <c r="B239" i="20"/>
  <c r="B196" i="20"/>
  <c r="N195" i="20"/>
  <c r="N238" i="20"/>
  <c r="F238" i="20"/>
  <c r="F195" i="20"/>
  <c r="B195" i="20"/>
  <c r="B238" i="20"/>
  <c r="J237" i="20"/>
  <c r="F237" i="20"/>
  <c r="B237" i="20"/>
  <c r="N191" i="20"/>
  <c r="N235" i="20"/>
  <c r="F235" i="20"/>
  <c r="F191" i="20"/>
  <c r="B235" i="20"/>
  <c r="B191" i="20"/>
  <c r="J187" i="20"/>
  <c r="J234" i="20"/>
  <c r="F234" i="20"/>
  <c r="F187" i="20"/>
  <c r="B234" i="20"/>
  <c r="B187" i="20"/>
  <c r="N184" i="20"/>
  <c r="N233" i="20"/>
  <c r="F233" i="20"/>
  <c r="F184" i="20"/>
  <c r="B233" i="20"/>
  <c r="B184" i="20"/>
  <c r="J181" i="20"/>
  <c r="J232" i="20"/>
  <c r="F232" i="20"/>
  <c r="F181" i="20"/>
  <c r="B232" i="20"/>
  <c r="B181" i="20"/>
  <c r="N180" i="20"/>
  <c r="N231" i="20"/>
  <c r="F231" i="20"/>
  <c r="F180" i="20"/>
  <c r="B231" i="20"/>
  <c r="B180" i="20"/>
  <c r="J179" i="20"/>
  <c r="J230" i="20"/>
  <c r="F230" i="20"/>
  <c r="F179" i="20"/>
  <c r="B230" i="20"/>
  <c r="B179" i="20"/>
  <c r="N178" i="20"/>
  <c r="N229" i="20"/>
  <c r="F229" i="20"/>
  <c r="F178" i="20"/>
  <c r="B229" i="20"/>
  <c r="B178" i="20"/>
  <c r="J177" i="20"/>
  <c r="J228" i="20"/>
  <c r="F228" i="20"/>
  <c r="F177" i="20"/>
  <c r="B228" i="20"/>
  <c r="B177" i="20"/>
  <c r="N176" i="20"/>
  <c r="N227" i="20"/>
  <c r="F227" i="20"/>
  <c r="F176" i="20"/>
  <c r="B227" i="20"/>
  <c r="B176" i="20"/>
  <c r="J226" i="20"/>
  <c r="F226" i="20"/>
  <c r="B226" i="20"/>
  <c r="N172" i="20"/>
  <c r="N224" i="20"/>
  <c r="F172" i="20"/>
  <c r="F224" i="20"/>
  <c r="B172" i="20"/>
  <c r="B224" i="20"/>
  <c r="J168" i="20"/>
  <c r="J223" i="20"/>
  <c r="F168" i="20"/>
  <c r="F223" i="20"/>
  <c r="B168" i="20"/>
  <c r="B223" i="20"/>
  <c r="N165" i="20"/>
  <c r="N222" i="20"/>
  <c r="F165" i="20"/>
  <c r="F222" i="20"/>
  <c r="B165" i="20"/>
  <c r="B222" i="20"/>
  <c r="J164" i="20"/>
  <c r="J221" i="20"/>
  <c r="F164" i="20"/>
  <c r="F221" i="20"/>
  <c r="B164" i="20"/>
  <c r="B221" i="20"/>
  <c r="N163" i="20"/>
  <c r="N220" i="20"/>
  <c r="F163" i="20"/>
  <c r="F220" i="20"/>
  <c r="B163" i="20"/>
  <c r="B220" i="20"/>
  <c r="J162" i="20"/>
  <c r="J219" i="20"/>
  <c r="F162" i="20"/>
  <c r="F219" i="20"/>
  <c r="B162" i="20"/>
  <c r="B219" i="20"/>
  <c r="N161" i="20"/>
  <c r="N218" i="20"/>
  <c r="F161" i="20"/>
  <c r="F218" i="20"/>
  <c r="B161" i="20"/>
  <c r="B218" i="20"/>
  <c r="J160" i="20"/>
  <c r="J217" i="20"/>
  <c r="F160" i="20"/>
  <c r="F217" i="20"/>
  <c r="B160" i="20"/>
  <c r="B217" i="20"/>
  <c r="N159" i="20"/>
  <c r="N216" i="20"/>
  <c r="F159" i="20"/>
  <c r="F216" i="20"/>
  <c r="B159" i="20"/>
  <c r="B216" i="20"/>
  <c r="J158" i="20"/>
  <c r="J157" i="20" s="1"/>
  <c r="J215" i="20"/>
  <c r="F158" i="20"/>
  <c r="F215" i="20"/>
  <c r="B158" i="20"/>
  <c r="B215" i="20"/>
  <c r="N214" i="20"/>
  <c r="F214" i="20"/>
  <c r="B214" i="20"/>
  <c r="L53" i="10"/>
  <c r="D53" i="10"/>
  <c r="O50" i="10"/>
  <c r="K50" i="10"/>
  <c r="G50" i="10"/>
  <c r="C50" i="10"/>
  <c r="O51" i="6"/>
  <c r="O128" i="6" s="1"/>
  <c r="G51" i="6"/>
  <c r="G128" i="6" s="1"/>
  <c r="C51" i="6"/>
  <c r="C57" i="10"/>
  <c r="P115" i="11"/>
  <c r="L115" i="11"/>
  <c r="D115" i="11"/>
  <c r="P98" i="11"/>
  <c r="D98" i="11"/>
  <c r="Q115" i="12"/>
  <c r="I115" i="12"/>
  <c r="Q98" i="12"/>
  <c r="I98" i="12"/>
  <c r="L105" i="6"/>
  <c r="L99" i="14"/>
  <c r="L160" i="6" s="1"/>
  <c r="N69" i="14"/>
  <c r="J69" i="14"/>
  <c r="F69" i="14"/>
  <c r="B69" i="14"/>
  <c r="J59" i="6"/>
  <c r="J132" i="6" s="1"/>
  <c r="J100" i="14"/>
  <c r="J161" i="6" s="1"/>
  <c r="J57" i="6"/>
  <c r="J98" i="14"/>
  <c r="J159" i="6" s="1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1" i="6"/>
  <c r="J41" i="6"/>
  <c r="F41" i="6"/>
  <c r="B41" i="6"/>
  <c r="N40" i="6"/>
  <c r="J40" i="6"/>
  <c r="F40" i="6"/>
  <c r="B40" i="6"/>
  <c r="N38" i="6"/>
  <c r="J38" i="6"/>
  <c r="F38" i="6"/>
  <c r="B38" i="6"/>
  <c r="N37" i="6"/>
  <c r="J37" i="6"/>
  <c r="F37" i="6"/>
  <c r="B37" i="6"/>
  <c r="N36" i="6"/>
  <c r="J36" i="6"/>
  <c r="F36" i="6"/>
  <c r="B36" i="6"/>
  <c r="N35" i="6"/>
  <c r="J35" i="6"/>
  <c r="F35" i="6"/>
  <c r="B35" i="6"/>
  <c r="N34" i="6"/>
  <c r="J34" i="6"/>
  <c r="F34" i="6"/>
  <c r="B34" i="6"/>
  <c r="N31" i="6"/>
  <c r="J31" i="6"/>
  <c r="F31" i="6"/>
  <c r="B31" i="6"/>
  <c r="N29" i="6"/>
  <c r="J29" i="6"/>
  <c r="J127" i="6" s="1"/>
  <c r="F29" i="6"/>
  <c r="F127" i="6" s="1"/>
  <c r="B29" i="6"/>
  <c r="B127" i="6" s="1"/>
  <c r="P8" i="6"/>
  <c r="P82" i="14"/>
  <c r="L8" i="6"/>
  <c r="L82" i="14"/>
  <c r="H8" i="6"/>
  <c r="H82" i="14"/>
  <c r="D8" i="6"/>
  <c r="D82" i="14"/>
  <c r="P7" i="6"/>
  <c r="P81" i="14"/>
  <c r="L7" i="6"/>
  <c r="L81" i="14"/>
  <c r="H7" i="6"/>
  <c r="H81" i="14"/>
  <c r="D7" i="6"/>
  <c r="D81" i="14"/>
  <c r="P6" i="6"/>
  <c r="P130" i="6" s="1"/>
  <c r="P80" i="14"/>
  <c r="L6" i="6"/>
  <c r="L130" i="6" s="1"/>
  <c r="L80" i="14"/>
  <c r="H6" i="6"/>
  <c r="H130" i="6" s="1"/>
  <c r="H80" i="14"/>
  <c r="D6" i="6"/>
  <c r="D130" i="6" s="1"/>
  <c r="D80" i="14"/>
  <c r="N200" i="15"/>
  <c r="J200" i="15"/>
  <c r="F200" i="15"/>
  <c r="N183" i="15"/>
  <c r="F183" i="15"/>
  <c r="N167" i="15"/>
  <c r="J167" i="15"/>
  <c r="F167" i="15"/>
  <c r="N158" i="15"/>
  <c r="J158" i="15"/>
  <c r="F158" i="15"/>
  <c r="B158" i="15"/>
  <c r="N257" i="17"/>
  <c r="N257" i="16"/>
  <c r="F257" i="17"/>
  <c r="F257" i="16"/>
  <c r="N256" i="17"/>
  <c r="N256" i="16"/>
  <c r="F256" i="17"/>
  <c r="F256" i="16"/>
  <c r="N255" i="17"/>
  <c r="N255" i="16"/>
  <c r="F255" i="17"/>
  <c r="F255" i="16"/>
  <c r="N254" i="17"/>
  <c r="N254" i="16"/>
  <c r="F254" i="17"/>
  <c r="F254" i="16"/>
  <c r="N247" i="17"/>
  <c r="N247" i="16"/>
  <c r="J247" i="17"/>
  <c r="F247" i="17"/>
  <c r="F247" i="16"/>
  <c r="B247" i="17"/>
  <c r="N246" i="17"/>
  <c r="N246" i="16"/>
  <c r="J246" i="17"/>
  <c r="F246" i="17"/>
  <c r="F246" i="16"/>
  <c r="B246" i="17"/>
  <c r="N245" i="17"/>
  <c r="N245" i="16"/>
  <c r="J245" i="17"/>
  <c r="F245" i="17"/>
  <c r="F245" i="16"/>
  <c r="B245" i="17"/>
  <c r="N244" i="17"/>
  <c r="N244" i="16"/>
  <c r="J244" i="17"/>
  <c r="F244" i="17"/>
  <c r="F244" i="16"/>
  <c r="B244" i="17"/>
  <c r="N239" i="17"/>
  <c r="N239" i="16"/>
  <c r="J239" i="17"/>
  <c r="F239" i="17"/>
  <c r="F239" i="16"/>
  <c r="B239" i="17"/>
  <c r="N237" i="17"/>
  <c r="N237" i="16"/>
  <c r="J237" i="17"/>
  <c r="F237" i="17"/>
  <c r="F237" i="16"/>
  <c r="B237" i="17"/>
  <c r="N236" i="17"/>
  <c r="N236" i="16"/>
  <c r="J236" i="17"/>
  <c r="F236" i="17"/>
  <c r="F236" i="16"/>
  <c r="B236" i="17"/>
  <c r="J257" i="16"/>
  <c r="P256" i="16"/>
  <c r="B256" i="16"/>
  <c r="B255" i="16"/>
  <c r="B254" i="16"/>
  <c r="B247" i="16"/>
  <c r="B246" i="16"/>
  <c r="B245" i="16"/>
  <c r="B244" i="16"/>
  <c r="B239" i="16"/>
  <c r="B237" i="16"/>
  <c r="B236" i="16"/>
  <c r="L200" i="16"/>
  <c r="H200" i="16"/>
  <c r="P167" i="16"/>
  <c r="L167" i="16"/>
  <c r="H167" i="16"/>
  <c r="H256" i="16"/>
  <c r="P255" i="16"/>
  <c r="H255" i="16"/>
  <c r="P254" i="16"/>
  <c r="H254" i="16"/>
  <c r="P253" i="16"/>
  <c r="H253" i="16"/>
  <c r="P252" i="16"/>
  <c r="H252" i="16"/>
  <c r="P251" i="16"/>
  <c r="H251" i="16"/>
  <c r="P250" i="16"/>
  <c r="H250" i="16"/>
  <c r="P94" i="14"/>
  <c r="L94" i="14"/>
  <c r="H94" i="14"/>
  <c r="D94" i="14"/>
  <c r="P93" i="14"/>
  <c r="L93" i="14"/>
  <c r="H93" i="14"/>
  <c r="D93" i="14"/>
  <c r="P91" i="14"/>
  <c r="L91" i="14"/>
  <c r="H91" i="14"/>
  <c r="D91" i="14"/>
  <c r="P90" i="14"/>
  <c r="L90" i="14"/>
  <c r="H90" i="14"/>
  <c r="D90" i="14"/>
  <c r="D234" i="17"/>
  <c r="D225" i="17"/>
  <c r="O70" i="18"/>
  <c r="O89" i="18"/>
  <c r="K70" i="18"/>
  <c r="K89" i="18"/>
  <c r="G70" i="18"/>
  <c r="G89" i="18"/>
  <c r="C70" i="18"/>
  <c r="C89" i="18"/>
  <c r="E102" i="18"/>
  <c r="E165" i="6" s="1"/>
  <c r="O246" i="19"/>
  <c r="O238" i="19"/>
  <c r="C235" i="19"/>
  <c r="C227" i="19"/>
  <c r="G219" i="19"/>
  <c r="N243" i="20"/>
  <c r="B194" i="21"/>
  <c r="G180" i="21"/>
  <c r="G185" i="21"/>
  <c r="G192" i="21"/>
  <c r="G181" i="21"/>
  <c r="G187" i="21"/>
  <c r="G184" i="21"/>
  <c r="P249" i="16"/>
  <c r="H249" i="16"/>
  <c r="Q102" i="18"/>
  <c r="Q165" i="6" s="1"/>
  <c r="E88" i="18"/>
  <c r="H51" i="18"/>
  <c r="H60" i="6" s="1"/>
  <c r="H133" i="6" s="1"/>
  <c r="I246" i="19"/>
  <c r="E245" i="19"/>
  <c r="I244" i="19"/>
  <c r="E243" i="19"/>
  <c r="I242" i="19"/>
  <c r="E241" i="19"/>
  <c r="I240" i="19"/>
  <c r="E239" i="19"/>
  <c r="I238" i="19"/>
  <c r="I235" i="19"/>
  <c r="K194" i="19"/>
  <c r="Q172" i="19"/>
  <c r="Q157" i="19" s="1"/>
  <c r="M172" i="19"/>
  <c r="I172" i="19"/>
  <c r="E172" i="19"/>
  <c r="E157" i="19"/>
  <c r="O194" i="20"/>
  <c r="K194" i="20"/>
  <c r="P194" i="21"/>
  <c r="J194" i="21"/>
  <c r="O194" i="21"/>
  <c r="C194" i="21"/>
  <c r="K181" i="21"/>
  <c r="K187" i="21"/>
  <c r="K226" i="21"/>
  <c r="K80" i="18"/>
  <c r="K78" i="18" s="1"/>
  <c r="C184" i="21"/>
  <c r="C189" i="21"/>
  <c r="C226" i="21"/>
  <c r="K189" i="21"/>
  <c r="G188" i="21"/>
  <c r="K234" i="21"/>
  <c r="C187" i="21"/>
  <c r="K184" i="21"/>
  <c r="G233" i="21"/>
  <c r="G182" i="21"/>
  <c r="C181" i="21"/>
  <c r="O50" i="22"/>
  <c r="O64" i="6" s="1"/>
  <c r="O137" i="6" s="1"/>
  <c r="O68" i="22"/>
  <c r="K50" i="22"/>
  <c r="K64" i="6" s="1"/>
  <c r="K137" i="6" s="1"/>
  <c r="K68" i="22"/>
  <c r="G50" i="22"/>
  <c r="G64" i="6" s="1"/>
  <c r="G137" i="6" s="1"/>
  <c r="G68" i="22"/>
  <c r="C50" i="22"/>
  <c r="C64" i="6" s="1"/>
  <c r="C137" i="6" s="1"/>
  <c r="F143" i="23"/>
  <c r="C162" i="24"/>
  <c r="I162" i="24"/>
  <c r="Q129" i="24"/>
  <c r="N62" i="10"/>
  <c r="F62" i="10"/>
  <c r="P92" i="14"/>
  <c r="L92" i="14"/>
  <c r="H92" i="14"/>
  <c r="D92" i="14"/>
  <c r="P69" i="14"/>
  <c r="L69" i="14"/>
  <c r="H69" i="14"/>
  <c r="D69" i="14"/>
  <c r="P100" i="14"/>
  <c r="P161" i="6" s="1"/>
  <c r="P98" i="14"/>
  <c r="P159" i="6" s="1"/>
  <c r="P49" i="6"/>
  <c r="L49" i="6"/>
  <c r="H49" i="6"/>
  <c r="D49" i="6"/>
  <c r="P48" i="6"/>
  <c r="L48" i="6"/>
  <c r="H48" i="6"/>
  <c r="D48" i="6"/>
  <c r="P47" i="6"/>
  <c r="L47" i="6"/>
  <c r="H47" i="6"/>
  <c r="D47" i="6"/>
  <c r="P46" i="6"/>
  <c r="L46" i="6"/>
  <c r="H46" i="6"/>
  <c r="D46" i="6"/>
  <c r="P45" i="6"/>
  <c r="L45" i="6"/>
  <c r="H45" i="6"/>
  <c r="D45" i="6"/>
  <c r="P44" i="6"/>
  <c r="L44" i="6"/>
  <c r="H44" i="6"/>
  <c r="D44" i="6"/>
  <c r="P43" i="6"/>
  <c r="L43" i="6"/>
  <c r="H43" i="6"/>
  <c r="D43" i="6"/>
  <c r="P41" i="6"/>
  <c r="L41" i="6"/>
  <c r="H41" i="6"/>
  <c r="D41" i="6"/>
  <c r="P40" i="6"/>
  <c r="L40" i="6"/>
  <c r="H40" i="6"/>
  <c r="D40" i="6"/>
  <c r="P38" i="6"/>
  <c r="L38" i="6"/>
  <c r="H38" i="6"/>
  <c r="D38" i="6"/>
  <c r="P37" i="6"/>
  <c r="L37" i="6"/>
  <c r="H37" i="6"/>
  <c r="D37" i="6"/>
  <c r="P36" i="6"/>
  <c r="L36" i="6"/>
  <c r="H36" i="6"/>
  <c r="D36" i="6"/>
  <c r="P35" i="6"/>
  <c r="L35" i="6"/>
  <c r="H35" i="6"/>
  <c r="D35" i="6"/>
  <c r="P34" i="6"/>
  <c r="L34" i="6"/>
  <c r="H34" i="6"/>
  <c r="D34" i="6"/>
  <c r="P31" i="6"/>
  <c r="L31" i="6"/>
  <c r="H31" i="6"/>
  <c r="D31" i="6"/>
  <c r="P29" i="6"/>
  <c r="L29" i="6"/>
  <c r="L127" i="6" s="1"/>
  <c r="H29" i="6"/>
  <c r="H127" i="6" s="1"/>
  <c r="D29" i="6"/>
  <c r="D127" i="6" s="1"/>
  <c r="O200" i="15"/>
  <c r="K200" i="15"/>
  <c r="G200" i="15"/>
  <c r="C200" i="15"/>
  <c r="O183" i="15"/>
  <c r="K183" i="15"/>
  <c r="C183" i="15"/>
  <c r="O167" i="15"/>
  <c r="K167" i="15"/>
  <c r="G167" i="15"/>
  <c r="C167" i="15"/>
  <c r="G158" i="15"/>
  <c r="C158" i="15"/>
  <c r="O253" i="16"/>
  <c r="K253" i="16"/>
  <c r="G253" i="16"/>
  <c r="C253" i="16"/>
  <c r="O252" i="16"/>
  <c r="K252" i="16"/>
  <c r="G252" i="16"/>
  <c r="C252" i="16"/>
  <c r="O251" i="16"/>
  <c r="K251" i="16"/>
  <c r="G251" i="16"/>
  <c r="C251" i="16"/>
  <c r="O250" i="16"/>
  <c r="K250" i="16"/>
  <c r="G250" i="16"/>
  <c r="C250" i="16"/>
  <c r="O249" i="16"/>
  <c r="K249" i="16"/>
  <c r="G249" i="16"/>
  <c r="C249" i="16"/>
  <c r="O243" i="16"/>
  <c r="K243" i="16"/>
  <c r="G243" i="16"/>
  <c r="C243" i="16"/>
  <c r="O242" i="16"/>
  <c r="K242" i="16"/>
  <c r="G242" i="16"/>
  <c r="C242" i="16"/>
  <c r="O241" i="16"/>
  <c r="K241" i="16"/>
  <c r="G241" i="16"/>
  <c r="C241" i="16"/>
  <c r="O240" i="16"/>
  <c r="K240" i="16"/>
  <c r="G240" i="16"/>
  <c r="C240" i="16"/>
  <c r="O235" i="16"/>
  <c r="K235" i="16"/>
  <c r="G235" i="16"/>
  <c r="C235" i="16"/>
  <c r="O233" i="15"/>
  <c r="K233" i="16"/>
  <c r="G233" i="15"/>
  <c r="C233" i="16"/>
  <c r="O232" i="15"/>
  <c r="K232" i="16"/>
  <c r="G232" i="15"/>
  <c r="C232" i="16"/>
  <c r="O231" i="15"/>
  <c r="K231" i="16"/>
  <c r="G231" i="15"/>
  <c r="C231" i="16"/>
  <c r="O230" i="15"/>
  <c r="K230" i="16"/>
  <c r="G230" i="15"/>
  <c r="C230" i="16"/>
  <c r="O229" i="16"/>
  <c r="K229" i="16"/>
  <c r="G229" i="16"/>
  <c r="C229" i="16"/>
  <c r="O224" i="15"/>
  <c r="K224" i="16"/>
  <c r="G224" i="15"/>
  <c r="C224" i="16"/>
  <c r="O223" i="15"/>
  <c r="K223" i="16"/>
  <c r="G223" i="15"/>
  <c r="C223" i="16"/>
  <c r="O222" i="15"/>
  <c r="K222" i="16"/>
  <c r="G222" i="15"/>
  <c r="C222" i="16"/>
  <c r="O221" i="15"/>
  <c r="K221" i="16"/>
  <c r="G221" i="15"/>
  <c r="C221" i="16"/>
  <c r="J200" i="16"/>
  <c r="F200" i="16"/>
  <c r="B200" i="16"/>
  <c r="N183" i="16"/>
  <c r="J183" i="16"/>
  <c r="B183" i="16"/>
  <c r="N167" i="16"/>
  <c r="J167" i="16"/>
  <c r="F167" i="16"/>
  <c r="N158" i="16"/>
  <c r="J158" i="16"/>
  <c r="F158" i="16"/>
  <c r="B158" i="16"/>
  <c r="H257" i="17"/>
  <c r="H256" i="17"/>
  <c r="H255" i="17"/>
  <c r="H254" i="17"/>
  <c r="H237" i="17"/>
  <c r="H236" i="17"/>
  <c r="H234" i="17"/>
  <c r="H216" i="17"/>
  <c r="K183" i="17"/>
  <c r="C183" i="17"/>
  <c r="H181" i="17"/>
  <c r="O158" i="17"/>
  <c r="G158" i="17"/>
  <c r="C158" i="17"/>
  <c r="I94" i="18"/>
  <c r="M89" i="18"/>
  <c r="G78" i="18"/>
  <c r="K75" i="18"/>
  <c r="Q246" i="19"/>
  <c r="M245" i="19"/>
  <c r="Q244" i="19"/>
  <c r="M243" i="19"/>
  <c r="Q242" i="19"/>
  <c r="M241" i="19"/>
  <c r="Q240" i="19"/>
  <c r="M239" i="19"/>
  <c r="Q238" i="19"/>
  <c r="Q235" i="19"/>
  <c r="E235" i="19"/>
  <c r="Q233" i="19"/>
  <c r="E233" i="19"/>
  <c r="Q231" i="19"/>
  <c r="E231" i="19"/>
  <c r="Q229" i="19"/>
  <c r="E229" i="19"/>
  <c r="Q227" i="19"/>
  <c r="E227" i="19"/>
  <c r="E224" i="19"/>
  <c r="I223" i="19"/>
  <c r="E222" i="19"/>
  <c r="I221" i="19"/>
  <c r="E220" i="19"/>
  <c r="I219" i="19"/>
  <c r="E218" i="19"/>
  <c r="I217" i="19"/>
  <c r="E216" i="19"/>
  <c r="I215" i="19"/>
  <c r="Q191" i="19"/>
  <c r="M191" i="19"/>
  <c r="I191" i="19"/>
  <c r="E191" i="19"/>
  <c r="Q187" i="19"/>
  <c r="M187" i="19"/>
  <c r="I187" i="19"/>
  <c r="E187" i="19"/>
  <c r="Q184" i="19"/>
  <c r="M184" i="19"/>
  <c r="I184" i="19"/>
  <c r="E184" i="19"/>
  <c r="Q181" i="19"/>
  <c r="M181" i="19"/>
  <c r="I181" i="19"/>
  <c r="E181" i="19"/>
  <c r="Q180" i="19"/>
  <c r="M180" i="19"/>
  <c r="I180" i="19"/>
  <c r="E180" i="19"/>
  <c r="Q179" i="19"/>
  <c r="M179" i="19"/>
  <c r="I179" i="19"/>
  <c r="E179" i="19"/>
  <c r="Q178" i="19"/>
  <c r="M178" i="19"/>
  <c r="I178" i="19"/>
  <c r="E178" i="19"/>
  <c r="Q177" i="19"/>
  <c r="M177" i="19"/>
  <c r="I177" i="19"/>
  <c r="E177" i="19"/>
  <c r="Q176" i="19"/>
  <c r="M176" i="19"/>
  <c r="I176" i="19"/>
  <c r="E176" i="19"/>
  <c r="K246" i="20"/>
  <c r="K246" i="19"/>
  <c r="C246" i="20"/>
  <c r="C246" i="19"/>
  <c r="K245" i="20"/>
  <c r="K245" i="19"/>
  <c r="G245" i="20"/>
  <c r="G245" i="21"/>
  <c r="C245" i="20"/>
  <c r="C245" i="19"/>
  <c r="K244" i="20"/>
  <c r="K244" i="19"/>
  <c r="C244" i="20"/>
  <c r="C244" i="21"/>
  <c r="C244" i="19"/>
  <c r="K243" i="20"/>
  <c r="K243" i="19"/>
  <c r="C243" i="20"/>
  <c r="C243" i="19"/>
  <c r="K242" i="20"/>
  <c r="K242" i="21"/>
  <c r="K242" i="19"/>
  <c r="C242" i="20"/>
  <c r="C242" i="19"/>
  <c r="K241" i="20"/>
  <c r="K241" i="19"/>
  <c r="C241" i="20"/>
  <c r="C241" i="19"/>
  <c r="K240" i="20"/>
  <c r="K240" i="19"/>
  <c r="C240" i="20"/>
  <c r="C240" i="19"/>
  <c r="K239" i="20"/>
  <c r="K239" i="19"/>
  <c r="C239" i="20"/>
  <c r="C239" i="19"/>
  <c r="K238" i="20"/>
  <c r="K238" i="19"/>
  <c r="C238" i="20"/>
  <c r="C238" i="19"/>
  <c r="G237" i="20"/>
  <c r="G237" i="21"/>
  <c r="O235" i="20"/>
  <c r="O235" i="19"/>
  <c r="G235" i="20"/>
  <c r="G235" i="19"/>
  <c r="O234" i="20"/>
  <c r="O234" i="19"/>
  <c r="G234" i="20"/>
  <c r="G234" i="19"/>
  <c r="C234" i="20"/>
  <c r="C234" i="21"/>
  <c r="O233" i="20"/>
  <c r="O233" i="19"/>
  <c r="G233" i="20"/>
  <c r="G233" i="19"/>
  <c r="O232" i="20"/>
  <c r="O232" i="19"/>
  <c r="K232" i="20"/>
  <c r="K232" i="21"/>
  <c r="G232" i="20"/>
  <c r="G232" i="19"/>
  <c r="O231" i="20"/>
  <c r="O231" i="19"/>
  <c r="G231" i="20"/>
  <c r="G231" i="21"/>
  <c r="G231" i="19"/>
  <c r="O230" i="20"/>
  <c r="O230" i="19"/>
  <c r="G230" i="20"/>
  <c r="G230" i="19"/>
  <c r="O229" i="20"/>
  <c r="O229" i="19"/>
  <c r="G229" i="20"/>
  <c r="G229" i="19"/>
  <c r="O228" i="20"/>
  <c r="O228" i="19"/>
  <c r="G228" i="20"/>
  <c r="G228" i="19"/>
  <c r="O227" i="20"/>
  <c r="O227" i="19"/>
  <c r="G227" i="20"/>
  <c r="G227" i="19"/>
  <c r="K224" i="20"/>
  <c r="K224" i="19"/>
  <c r="C224" i="20"/>
  <c r="C224" i="19"/>
  <c r="K223" i="20"/>
  <c r="K223" i="19"/>
  <c r="C223" i="20"/>
  <c r="C223" i="19"/>
  <c r="K222" i="20"/>
  <c r="K222" i="19"/>
  <c r="C222" i="20"/>
  <c r="C222" i="19"/>
  <c r="K221" i="20"/>
  <c r="K221" i="19"/>
  <c r="C221" i="20"/>
  <c r="C221" i="19"/>
  <c r="K220" i="20"/>
  <c r="K220" i="19"/>
  <c r="C220" i="20"/>
  <c r="C220" i="19"/>
  <c r="K219" i="20"/>
  <c r="K219" i="19"/>
  <c r="C219" i="20"/>
  <c r="C219" i="19"/>
  <c r="K218" i="20"/>
  <c r="K218" i="19"/>
  <c r="C218" i="20"/>
  <c r="C218" i="19"/>
  <c r="K217" i="20"/>
  <c r="K217" i="19"/>
  <c r="C217" i="20"/>
  <c r="C217" i="19"/>
  <c r="K216" i="20"/>
  <c r="K216" i="19"/>
  <c r="C216" i="20"/>
  <c r="C216" i="19"/>
  <c r="K215" i="20"/>
  <c r="K215" i="19"/>
  <c r="C215" i="20"/>
  <c r="C215" i="19"/>
  <c r="O98" i="18"/>
  <c r="G98" i="18"/>
  <c r="O97" i="18"/>
  <c r="G97" i="18"/>
  <c r="C245" i="21"/>
  <c r="G242" i="21"/>
  <c r="K233" i="21"/>
  <c r="C231" i="21"/>
  <c r="G222" i="21"/>
  <c r="K214" i="21"/>
  <c r="D210" i="21"/>
  <c r="D198" i="21"/>
  <c r="D197" i="21"/>
  <c r="D196" i="21"/>
  <c r="N194" i="21"/>
  <c r="D195" i="21"/>
  <c r="C192" i="21"/>
  <c r="K182" i="21"/>
  <c r="C180" i="21"/>
  <c r="K165" i="21"/>
  <c r="O170" i="21"/>
  <c r="K173" i="21"/>
  <c r="G214" i="21"/>
  <c r="C173" i="21"/>
  <c r="G170" i="21"/>
  <c r="K169" i="21"/>
  <c r="C169" i="21"/>
  <c r="O223" i="21"/>
  <c r="G168" i="21"/>
  <c r="G223" i="21"/>
  <c r="K166" i="21"/>
  <c r="C166" i="21"/>
  <c r="O222" i="21"/>
  <c r="K222" i="21"/>
  <c r="G165" i="21"/>
  <c r="C222" i="21"/>
  <c r="O164" i="21"/>
  <c r="O221" i="21"/>
  <c r="K164" i="21"/>
  <c r="G221" i="21"/>
  <c r="C164" i="21"/>
  <c r="O162" i="21"/>
  <c r="O219" i="21"/>
  <c r="K219" i="21"/>
  <c r="G162" i="21"/>
  <c r="G157" i="21" s="1"/>
  <c r="C219" i="21"/>
  <c r="C68" i="22"/>
  <c r="C191" i="23"/>
  <c r="P203" i="24"/>
  <c r="G162" i="24"/>
  <c r="P200" i="17"/>
  <c r="M183" i="17"/>
  <c r="I183" i="17"/>
  <c r="E183" i="17"/>
  <c r="Q158" i="17"/>
  <c r="M158" i="17"/>
  <c r="E158" i="17"/>
  <c r="Q75" i="18"/>
  <c r="M75" i="18"/>
  <c r="I75" i="18"/>
  <c r="E75" i="18"/>
  <c r="Q51" i="18"/>
  <c r="Q60" i="6" s="1"/>
  <c r="Q133" i="6" s="1"/>
  <c r="M51" i="18"/>
  <c r="M60" i="6" s="1"/>
  <c r="M133" i="6" s="1"/>
  <c r="I51" i="18"/>
  <c r="I60" i="6" s="1"/>
  <c r="I133" i="6" s="1"/>
  <c r="E51" i="18"/>
  <c r="E60" i="6" s="1"/>
  <c r="E133" i="6" s="1"/>
  <c r="P194" i="20"/>
  <c r="K100" i="18"/>
  <c r="K163" i="6" s="1"/>
  <c r="P58" i="22"/>
  <c r="P111" i="6" s="1"/>
  <c r="D58" i="22"/>
  <c r="D111" i="6" s="1"/>
  <c r="D76" i="22"/>
  <c r="D167" i="6" s="1"/>
  <c r="O191" i="23"/>
  <c r="Q129" i="23"/>
  <c r="L211" i="24"/>
  <c r="L175" i="23"/>
  <c r="H211" i="24"/>
  <c r="H175" i="23"/>
  <c r="D211" i="24"/>
  <c r="D175" i="23"/>
  <c r="P210" i="25"/>
  <c r="P210" i="24"/>
  <c r="P172" i="23"/>
  <c r="L210" i="25"/>
  <c r="L172" i="23"/>
  <c r="H210" i="25"/>
  <c r="H210" i="24"/>
  <c r="H172" i="23"/>
  <c r="D210" i="25"/>
  <c r="D210" i="24"/>
  <c r="D172" i="23"/>
  <c r="P171" i="23"/>
  <c r="P209" i="24"/>
  <c r="L209" i="24"/>
  <c r="L171" i="23"/>
  <c r="H209" i="24"/>
  <c r="H171" i="23"/>
  <c r="D209" i="24"/>
  <c r="D171" i="23"/>
  <c r="P208" i="25"/>
  <c r="P208" i="24"/>
  <c r="P168" i="23"/>
  <c r="L208" i="25"/>
  <c r="L168" i="23"/>
  <c r="L208" i="24"/>
  <c r="H208" i="25"/>
  <c r="H208" i="24"/>
  <c r="H168" i="23"/>
  <c r="D208" i="25"/>
  <c r="D208" i="24"/>
  <c r="D168" i="23"/>
  <c r="P207" i="25"/>
  <c r="P167" i="23"/>
  <c r="L207" i="25"/>
  <c r="L207" i="24"/>
  <c r="L167" i="23"/>
  <c r="H207" i="25"/>
  <c r="H207" i="24"/>
  <c r="H167" i="23"/>
  <c r="D207" i="25"/>
  <c r="D207" i="24"/>
  <c r="D167" i="23"/>
  <c r="P206" i="24"/>
  <c r="P166" i="23"/>
  <c r="H206" i="24"/>
  <c r="H166" i="23"/>
  <c r="D206" i="24"/>
  <c r="D166" i="23"/>
  <c r="P165" i="23"/>
  <c r="P205" i="24"/>
  <c r="L205" i="24"/>
  <c r="L165" i="23"/>
  <c r="H205" i="24"/>
  <c r="H165" i="23"/>
  <c r="D205" i="24"/>
  <c r="D165" i="23"/>
  <c r="P204" i="24"/>
  <c r="P164" i="23"/>
  <c r="L164" i="23"/>
  <c r="L204" i="24"/>
  <c r="H204" i="24"/>
  <c r="H164" i="23"/>
  <c r="D204" i="24"/>
  <c r="D164" i="23"/>
  <c r="L203" i="24"/>
  <c r="L163" i="23"/>
  <c r="D203" i="24"/>
  <c r="D163" i="23"/>
  <c r="P200" i="25"/>
  <c r="P157" i="23"/>
  <c r="L200" i="25"/>
  <c r="L157" i="23"/>
  <c r="H200" i="25"/>
  <c r="H157" i="23"/>
  <c r="D200" i="25"/>
  <c r="D157" i="23"/>
  <c r="P199" i="25"/>
  <c r="P154" i="23"/>
  <c r="L199" i="25"/>
  <c r="L154" i="23"/>
  <c r="H199" i="25"/>
  <c r="H154" i="23"/>
  <c r="D199" i="25"/>
  <c r="D154" i="23"/>
  <c r="P198" i="25"/>
  <c r="P150" i="23"/>
  <c r="L198" i="25"/>
  <c r="L150" i="23"/>
  <c r="H198" i="25"/>
  <c r="H150" i="23"/>
  <c r="D198" i="25"/>
  <c r="D150" i="23"/>
  <c r="P196" i="25"/>
  <c r="P148" i="23"/>
  <c r="P143" i="23" s="1"/>
  <c r="L196" i="25"/>
  <c r="L148" i="23"/>
  <c r="L143" i="23" s="1"/>
  <c r="H196" i="25"/>
  <c r="H148" i="23"/>
  <c r="D196" i="25"/>
  <c r="D148" i="23"/>
  <c r="P188" i="25"/>
  <c r="P139" i="23"/>
  <c r="L188" i="25"/>
  <c r="L139" i="23"/>
  <c r="H188" i="25"/>
  <c r="H139" i="23"/>
  <c r="D188" i="25"/>
  <c r="D139" i="23"/>
  <c r="P187" i="25"/>
  <c r="P136" i="23"/>
  <c r="L187" i="25"/>
  <c r="L136" i="23"/>
  <c r="H187" i="25"/>
  <c r="H136" i="23"/>
  <c r="D187" i="25"/>
  <c r="D136" i="23"/>
  <c r="P185" i="25"/>
  <c r="P134" i="23"/>
  <c r="L185" i="25"/>
  <c r="L134" i="23"/>
  <c r="H185" i="25"/>
  <c r="H134" i="23"/>
  <c r="D185" i="25"/>
  <c r="D134" i="23"/>
  <c r="P211" i="24"/>
  <c r="L206" i="24"/>
  <c r="O162" i="24"/>
  <c r="N58" i="22"/>
  <c r="N111" i="6" s="1"/>
  <c r="N76" i="22"/>
  <c r="N167" i="6" s="1"/>
  <c r="L107" i="27"/>
  <c r="J58" i="22"/>
  <c r="J111" i="6" s="1"/>
  <c r="J76" i="22"/>
  <c r="J167" i="6" s="1"/>
  <c r="Q50" i="22"/>
  <c r="Q64" i="6" s="1"/>
  <c r="Q137" i="6" s="1"/>
  <c r="M50" i="22"/>
  <c r="M64" i="6" s="1"/>
  <c r="M137" i="6" s="1"/>
  <c r="I50" i="22"/>
  <c r="I64" i="6" s="1"/>
  <c r="I137" i="6" s="1"/>
  <c r="E50" i="22"/>
  <c r="E64" i="6" s="1"/>
  <c r="E137" i="6" s="1"/>
  <c r="M162" i="23"/>
  <c r="I162" i="23"/>
  <c r="N210" i="25"/>
  <c r="N210" i="24"/>
  <c r="J210" i="25"/>
  <c r="J210" i="24"/>
  <c r="B210" i="25"/>
  <c r="B210" i="24"/>
  <c r="N208" i="25"/>
  <c r="N208" i="24"/>
  <c r="J208" i="25"/>
  <c r="J208" i="24"/>
  <c r="B208" i="25"/>
  <c r="B208" i="24"/>
  <c r="N207" i="25"/>
  <c r="N207" i="24"/>
  <c r="J207" i="25"/>
  <c r="J207" i="24"/>
  <c r="B207" i="25"/>
  <c r="B207" i="24"/>
  <c r="J200" i="25"/>
  <c r="J200" i="24"/>
  <c r="F200" i="25"/>
  <c r="F200" i="24"/>
  <c r="N199" i="25"/>
  <c r="N199" i="24"/>
  <c r="J199" i="25"/>
  <c r="J199" i="24"/>
  <c r="B199" i="25"/>
  <c r="B199" i="24"/>
  <c r="J198" i="25"/>
  <c r="J198" i="24"/>
  <c r="F198" i="25"/>
  <c r="F198" i="24"/>
  <c r="J196" i="25"/>
  <c r="J196" i="24"/>
  <c r="F196" i="25"/>
  <c r="F196" i="24"/>
  <c r="N188" i="25"/>
  <c r="N188" i="24"/>
  <c r="J188" i="25"/>
  <c r="J188" i="24"/>
  <c r="B188" i="25"/>
  <c r="B188" i="24"/>
  <c r="J187" i="25"/>
  <c r="J187" i="24"/>
  <c r="F187" i="25"/>
  <c r="F187" i="24"/>
  <c r="J185" i="25"/>
  <c r="J185" i="24"/>
  <c r="F185" i="25"/>
  <c r="F185" i="24"/>
  <c r="F211" i="24"/>
  <c r="F207" i="24"/>
  <c r="F199" i="24"/>
  <c r="N196" i="24"/>
  <c r="N187" i="24"/>
  <c r="B185" i="24"/>
  <c r="F182" i="24"/>
  <c r="O143" i="24"/>
  <c r="N166" i="25"/>
  <c r="N206" i="25"/>
  <c r="J166" i="25"/>
  <c r="J206" i="25"/>
  <c r="B166" i="25"/>
  <c r="B206" i="25"/>
  <c r="N165" i="25"/>
  <c r="N205" i="25"/>
  <c r="J165" i="25"/>
  <c r="J205" i="25"/>
  <c r="B165" i="25"/>
  <c r="B205" i="25"/>
  <c r="N164" i="25"/>
  <c r="N204" i="25"/>
  <c r="J164" i="25"/>
  <c r="J204" i="25"/>
  <c r="B164" i="25"/>
  <c r="B204" i="25"/>
  <c r="N163" i="25"/>
  <c r="N203" i="25"/>
  <c r="J163" i="25"/>
  <c r="J203" i="25"/>
  <c r="B163" i="25"/>
  <c r="B203" i="25"/>
  <c r="P189" i="25"/>
  <c r="P140" i="25"/>
  <c r="H140" i="25"/>
  <c r="H189" i="25"/>
  <c r="D189" i="25"/>
  <c r="D140" i="25"/>
  <c r="P135" i="25"/>
  <c r="P186" i="25"/>
  <c r="L135" i="25"/>
  <c r="L186" i="25"/>
  <c r="H135" i="25"/>
  <c r="H186" i="25"/>
  <c r="D135" i="25"/>
  <c r="D186" i="25"/>
  <c r="P133" i="25"/>
  <c r="P184" i="25"/>
  <c r="L133" i="25"/>
  <c r="L184" i="25"/>
  <c r="H133" i="25"/>
  <c r="H184" i="25"/>
  <c r="D133" i="25"/>
  <c r="D184" i="25"/>
  <c r="P132" i="25"/>
  <c r="P183" i="25"/>
  <c r="L132" i="25"/>
  <c r="L183" i="25"/>
  <c r="H132" i="25"/>
  <c r="H183" i="25"/>
  <c r="D132" i="25"/>
  <c r="D183" i="25"/>
  <c r="P131" i="25"/>
  <c r="P182" i="25"/>
  <c r="L131" i="25"/>
  <c r="L182" i="25"/>
  <c r="H131" i="25"/>
  <c r="H182" i="25"/>
  <c r="D131" i="25"/>
  <c r="D182" i="25"/>
  <c r="P130" i="25"/>
  <c r="P181" i="25"/>
  <c r="L130" i="25"/>
  <c r="L181" i="25"/>
  <c r="H130" i="25"/>
  <c r="H181" i="25"/>
  <c r="D130" i="25"/>
  <c r="D181" i="25"/>
  <c r="M95" i="27"/>
  <c r="E95" i="27"/>
  <c r="P75" i="18"/>
  <c r="L75" i="18"/>
  <c r="H75" i="18"/>
  <c r="D75" i="18"/>
  <c r="O51" i="18"/>
  <c r="O60" i="6" s="1"/>
  <c r="O133" i="6" s="1"/>
  <c r="K51" i="18"/>
  <c r="K60" i="6" s="1"/>
  <c r="K133" i="6" s="1"/>
  <c r="G51" i="18"/>
  <c r="G60" i="6" s="1"/>
  <c r="G133" i="6" s="1"/>
  <c r="C51" i="18"/>
  <c r="C60" i="6" s="1"/>
  <c r="C133" i="6" s="1"/>
  <c r="P194" i="19"/>
  <c r="L194" i="19"/>
  <c r="D194" i="19"/>
  <c r="P175" i="19"/>
  <c r="L175" i="19"/>
  <c r="L157" i="19"/>
  <c r="H157" i="19"/>
  <c r="D157" i="19"/>
  <c r="P245" i="21"/>
  <c r="L245" i="21"/>
  <c r="H245" i="21"/>
  <c r="D245" i="21"/>
  <c r="P244" i="21"/>
  <c r="L244" i="21"/>
  <c r="H244" i="21"/>
  <c r="D244" i="21"/>
  <c r="P243" i="21"/>
  <c r="L243" i="21"/>
  <c r="H243" i="21"/>
  <c r="D243" i="21"/>
  <c r="P242" i="21"/>
  <c r="L242" i="21"/>
  <c r="H242" i="21"/>
  <c r="D242" i="21"/>
  <c r="P237" i="21"/>
  <c r="L237" i="21"/>
  <c r="H237" i="21"/>
  <c r="D237" i="21"/>
  <c r="P234" i="21"/>
  <c r="L234" i="21"/>
  <c r="H234" i="21"/>
  <c r="D234" i="21"/>
  <c r="P233" i="21"/>
  <c r="L233" i="21"/>
  <c r="H233" i="21"/>
  <c r="D233" i="21"/>
  <c r="P232" i="21"/>
  <c r="L232" i="21"/>
  <c r="H232" i="21"/>
  <c r="D232" i="21"/>
  <c r="P231" i="21"/>
  <c r="L231" i="21"/>
  <c r="H231" i="21"/>
  <c r="D231" i="21"/>
  <c r="P237" i="20"/>
  <c r="H237" i="20"/>
  <c r="P234" i="20"/>
  <c r="H234" i="20"/>
  <c r="P233" i="20"/>
  <c r="H233" i="20"/>
  <c r="P232" i="20"/>
  <c r="H232" i="20"/>
  <c r="P231" i="20"/>
  <c r="H231" i="20"/>
  <c r="P223" i="20"/>
  <c r="H223" i="20"/>
  <c r="P222" i="20"/>
  <c r="H222" i="20"/>
  <c r="P221" i="20"/>
  <c r="H221" i="20"/>
  <c r="P219" i="20"/>
  <c r="H219" i="20"/>
  <c r="Q194" i="20"/>
  <c r="M194" i="20"/>
  <c r="Q175" i="20"/>
  <c r="M175" i="20"/>
  <c r="I175" i="20"/>
  <c r="I157" i="20"/>
  <c r="E157" i="20"/>
  <c r="K244" i="21"/>
  <c r="G243" i="21"/>
  <c r="C242" i="21"/>
  <c r="C232" i="21"/>
  <c r="J70" i="22"/>
  <c r="J69" i="22"/>
  <c r="J68" i="22"/>
  <c r="E68" i="22"/>
  <c r="H58" i="22"/>
  <c r="H75" i="22" s="1"/>
  <c r="Q55" i="22"/>
  <c r="M55" i="22"/>
  <c r="I55" i="22"/>
  <c r="E55" i="22"/>
  <c r="D50" i="22"/>
  <c r="D68" i="22"/>
  <c r="L50" i="22"/>
  <c r="G211" i="23"/>
  <c r="M210" i="23"/>
  <c r="C210" i="23"/>
  <c r="G209" i="23"/>
  <c r="M208" i="23"/>
  <c r="C208" i="23"/>
  <c r="G207" i="23"/>
  <c r="M206" i="23"/>
  <c r="C206" i="23"/>
  <c r="G205" i="23"/>
  <c r="C204" i="23"/>
  <c r="G203" i="23"/>
  <c r="Q200" i="23"/>
  <c r="G200" i="23"/>
  <c r="K199" i="23"/>
  <c r="Q198" i="23"/>
  <c r="G198" i="23"/>
  <c r="K197" i="23"/>
  <c r="Q196" i="23"/>
  <c r="G196" i="23"/>
  <c r="K195" i="23"/>
  <c r="Q194" i="23"/>
  <c r="G194" i="23"/>
  <c r="K193" i="23"/>
  <c r="G192" i="23"/>
  <c r="O189" i="23"/>
  <c r="E189" i="23"/>
  <c r="K188" i="23"/>
  <c r="O187" i="23"/>
  <c r="E187" i="23"/>
  <c r="K186" i="23"/>
  <c r="O185" i="23"/>
  <c r="E185" i="23"/>
  <c r="K184" i="23"/>
  <c r="O183" i="23"/>
  <c r="E183" i="23"/>
  <c r="K182" i="23"/>
  <c r="O181" i="23"/>
  <c r="N140" i="23"/>
  <c r="J140" i="23"/>
  <c r="F140" i="23"/>
  <c r="N139" i="23"/>
  <c r="J139" i="23"/>
  <c r="F139" i="23"/>
  <c r="B139" i="23"/>
  <c r="N136" i="23"/>
  <c r="J136" i="23"/>
  <c r="F136" i="23"/>
  <c r="B136" i="23"/>
  <c r="N135" i="23"/>
  <c r="J135" i="23"/>
  <c r="B135" i="23"/>
  <c r="N134" i="23"/>
  <c r="J134" i="23"/>
  <c r="F134" i="23"/>
  <c r="B134" i="23"/>
  <c r="N133" i="23"/>
  <c r="J133" i="23"/>
  <c r="F133" i="23"/>
  <c r="B133" i="23"/>
  <c r="J132" i="23"/>
  <c r="F132" i="23"/>
  <c r="B132" i="23"/>
  <c r="N131" i="23"/>
  <c r="J131" i="23"/>
  <c r="B131" i="23"/>
  <c r="N130" i="23"/>
  <c r="J130" i="23"/>
  <c r="F130" i="23"/>
  <c r="Q211" i="24"/>
  <c r="Q211" i="23"/>
  <c r="M211" i="24"/>
  <c r="I211" i="24"/>
  <c r="I211" i="23"/>
  <c r="E211" i="24"/>
  <c r="Q210" i="24"/>
  <c r="Q210" i="23"/>
  <c r="M210" i="24"/>
  <c r="M210" i="25"/>
  <c r="I210" i="24"/>
  <c r="I210" i="23"/>
  <c r="E210" i="24"/>
  <c r="E210" i="25"/>
  <c r="Q209" i="24"/>
  <c r="Q209" i="23"/>
  <c r="M209" i="24"/>
  <c r="I209" i="24"/>
  <c r="I209" i="23"/>
  <c r="E209" i="24"/>
  <c r="Q208" i="24"/>
  <c r="Q208" i="23"/>
  <c r="M208" i="24"/>
  <c r="M208" i="25"/>
  <c r="I208" i="24"/>
  <c r="I208" i="23"/>
  <c r="E208" i="24"/>
  <c r="E208" i="25"/>
  <c r="Q207" i="24"/>
  <c r="Q207" i="23"/>
  <c r="M207" i="24"/>
  <c r="M207" i="25"/>
  <c r="I207" i="24"/>
  <c r="I207" i="23"/>
  <c r="E207" i="24"/>
  <c r="E207" i="25"/>
  <c r="Q206" i="24"/>
  <c r="Q206" i="23"/>
  <c r="M206" i="24"/>
  <c r="I206" i="24"/>
  <c r="I206" i="23"/>
  <c r="E206" i="24"/>
  <c r="Q205" i="24"/>
  <c r="Q205" i="23"/>
  <c r="M205" i="24"/>
  <c r="I205" i="24"/>
  <c r="I205" i="23"/>
  <c r="E205" i="24"/>
  <c r="Q204" i="24"/>
  <c r="Q204" i="23"/>
  <c r="M204" i="24"/>
  <c r="I204" i="24"/>
  <c r="I204" i="23"/>
  <c r="E204" i="24"/>
  <c r="Q203" i="24"/>
  <c r="Q203" i="23"/>
  <c r="M203" i="24"/>
  <c r="I203" i="24"/>
  <c r="I203" i="23"/>
  <c r="E203" i="24"/>
  <c r="M202" i="24"/>
  <c r="I202" i="24"/>
  <c r="E202" i="24"/>
  <c r="Q200" i="24"/>
  <c r="M200" i="24"/>
  <c r="M200" i="23"/>
  <c r="I200" i="24"/>
  <c r="E200" i="24"/>
  <c r="E200" i="25"/>
  <c r="E200" i="23"/>
  <c r="Q199" i="24"/>
  <c r="M199" i="24"/>
  <c r="M199" i="25"/>
  <c r="M199" i="23"/>
  <c r="I199" i="24"/>
  <c r="E199" i="24"/>
  <c r="E199" i="25"/>
  <c r="E199" i="23"/>
  <c r="Q198" i="24"/>
  <c r="M198" i="24"/>
  <c r="M198" i="25"/>
  <c r="M198" i="23"/>
  <c r="I198" i="24"/>
  <c r="E198" i="24"/>
  <c r="E198" i="25"/>
  <c r="E198" i="23"/>
  <c r="Q197" i="24"/>
  <c r="M197" i="24"/>
  <c r="M197" i="23"/>
  <c r="I197" i="24"/>
  <c r="E197" i="24"/>
  <c r="E197" i="23"/>
  <c r="Q196" i="24"/>
  <c r="M196" i="24"/>
  <c r="M196" i="25"/>
  <c r="M196" i="23"/>
  <c r="I196" i="24"/>
  <c r="E196" i="24"/>
  <c r="E196" i="23"/>
  <c r="Q195" i="24"/>
  <c r="M195" i="24"/>
  <c r="M195" i="23"/>
  <c r="I195" i="24"/>
  <c r="E195" i="24"/>
  <c r="E195" i="23"/>
  <c r="Q194" i="24"/>
  <c r="M194" i="24"/>
  <c r="M194" i="23"/>
  <c r="I194" i="24"/>
  <c r="E194" i="24"/>
  <c r="E194" i="23"/>
  <c r="Q193" i="24"/>
  <c r="M193" i="24"/>
  <c r="M193" i="23"/>
  <c r="I193" i="24"/>
  <c r="E193" i="24"/>
  <c r="E193" i="23"/>
  <c r="Q192" i="24"/>
  <c r="M192" i="24"/>
  <c r="M192" i="23"/>
  <c r="I192" i="24"/>
  <c r="E192" i="24"/>
  <c r="E192" i="23"/>
  <c r="Q191" i="24"/>
  <c r="M191" i="24"/>
  <c r="I191" i="24"/>
  <c r="E191" i="24"/>
  <c r="Q189" i="24"/>
  <c r="Q189" i="23"/>
  <c r="M189" i="24"/>
  <c r="I189" i="24"/>
  <c r="I189" i="23"/>
  <c r="E189" i="24"/>
  <c r="Q188" i="24"/>
  <c r="Q188" i="23"/>
  <c r="M188" i="24"/>
  <c r="M188" i="25"/>
  <c r="I188" i="24"/>
  <c r="I188" i="23"/>
  <c r="E188" i="24"/>
  <c r="E188" i="25"/>
  <c r="Q187" i="23"/>
  <c r="I187" i="23"/>
  <c r="Q186" i="23"/>
  <c r="I186" i="23"/>
  <c r="Q185" i="23"/>
  <c r="I185" i="23"/>
  <c r="Q184" i="23"/>
  <c r="I184" i="23"/>
  <c r="Q183" i="23"/>
  <c r="I183" i="23"/>
  <c r="Q182" i="23"/>
  <c r="I182" i="23"/>
  <c r="Q181" i="23"/>
  <c r="I181" i="23"/>
  <c r="F208" i="24"/>
  <c r="F204" i="24"/>
  <c r="N198" i="24"/>
  <c r="B196" i="24"/>
  <c r="B187" i="24"/>
  <c r="B129" i="24"/>
  <c r="B107" i="27"/>
  <c r="O245" i="21"/>
  <c r="O244" i="21"/>
  <c r="O243" i="21"/>
  <c r="O242" i="21"/>
  <c r="O237" i="21"/>
  <c r="O234" i="21"/>
  <c r="O233" i="21"/>
  <c r="O232" i="21"/>
  <c r="O231" i="21"/>
  <c r="N74" i="22"/>
  <c r="J74" i="22"/>
  <c r="F74" i="22"/>
  <c r="B74" i="22"/>
  <c r="N73" i="22"/>
  <c r="J73" i="22"/>
  <c r="F73" i="22"/>
  <c r="B73" i="22"/>
  <c r="N72" i="22"/>
  <c r="J72" i="22"/>
  <c r="F72" i="22"/>
  <c r="B72" i="22"/>
  <c r="B70" i="22"/>
  <c r="B69" i="22"/>
  <c r="M68" i="22"/>
  <c r="B68" i="22"/>
  <c r="B58" i="22"/>
  <c r="B111" i="6" s="1"/>
  <c r="B76" i="22"/>
  <c r="B167" i="6" s="1"/>
  <c r="O55" i="22"/>
  <c r="K55" i="22"/>
  <c r="G55" i="22"/>
  <c r="C55" i="22"/>
  <c r="C211" i="23"/>
  <c r="G210" i="23"/>
  <c r="C209" i="23"/>
  <c r="G208" i="23"/>
  <c r="C207" i="23"/>
  <c r="G206" i="23"/>
  <c r="C205" i="23"/>
  <c r="K200" i="23"/>
  <c r="G199" i="23"/>
  <c r="K198" i="23"/>
  <c r="G197" i="23"/>
  <c r="K196" i="23"/>
  <c r="G195" i="23"/>
  <c r="K194" i="23"/>
  <c r="K189" i="23"/>
  <c r="O188" i="23"/>
  <c r="K187" i="23"/>
  <c r="O186" i="23"/>
  <c r="K185" i="23"/>
  <c r="O184" i="23"/>
  <c r="K183" i="23"/>
  <c r="N175" i="23"/>
  <c r="J175" i="23"/>
  <c r="B175" i="23"/>
  <c r="N172" i="23"/>
  <c r="J172" i="23"/>
  <c r="F172" i="23"/>
  <c r="B172" i="23"/>
  <c r="N171" i="23"/>
  <c r="J171" i="23"/>
  <c r="B171" i="23"/>
  <c r="N168" i="23"/>
  <c r="J168" i="23"/>
  <c r="F168" i="23"/>
  <c r="B168" i="23"/>
  <c r="N167" i="23"/>
  <c r="J167" i="23"/>
  <c r="F167" i="23"/>
  <c r="B167" i="23"/>
  <c r="N166" i="23"/>
  <c r="J166" i="23"/>
  <c r="F166" i="23"/>
  <c r="B166" i="23"/>
  <c r="N165" i="23"/>
  <c r="J165" i="23"/>
  <c r="B165" i="23"/>
  <c r="N164" i="23"/>
  <c r="J164" i="23"/>
  <c r="B164" i="23"/>
  <c r="N163" i="23"/>
  <c r="F163" i="23"/>
  <c r="Q143" i="23"/>
  <c r="M143" i="23"/>
  <c r="I143" i="23"/>
  <c r="E143" i="23"/>
  <c r="F210" i="24"/>
  <c r="B200" i="24"/>
  <c r="F188" i="24"/>
  <c r="N185" i="24"/>
  <c r="Q107" i="28"/>
  <c r="Q95" i="28"/>
  <c r="Q71" i="26"/>
  <c r="Q143" i="28"/>
  <c r="Q70" i="26"/>
  <c r="Q133" i="28"/>
  <c r="Q194" i="21"/>
  <c r="M194" i="21"/>
  <c r="E194" i="21"/>
  <c r="N55" i="22"/>
  <c r="J55" i="22"/>
  <c r="F55" i="22"/>
  <c r="B55" i="22"/>
  <c r="N50" i="22"/>
  <c r="N64" i="6" s="1"/>
  <c r="N137" i="6" s="1"/>
  <c r="J50" i="22"/>
  <c r="F50" i="22"/>
  <c r="F75" i="22" s="1"/>
  <c r="F166" i="6" s="1"/>
  <c r="B50" i="22"/>
  <c r="O211" i="24"/>
  <c r="K211" i="24"/>
  <c r="G211" i="24"/>
  <c r="C211" i="24"/>
  <c r="O210" i="24"/>
  <c r="K210" i="24"/>
  <c r="G210" i="24"/>
  <c r="C210" i="24"/>
  <c r="O209" i="24"/>
  <c r="K209" i="24"/>
  <c r="G209" i="24"/>
  <c r="C209" i="24"/>
  <c r="O208" i="24"/>
  <c r="K208" i="24"/>
  <c r="G208" i="24"/>
  <c r="C208" i="24"/>
  <c r="O207" i="24"/>
  <c r="K207" i="24"/>
  <c r="G207" i="24"/>
  <c r="C207" i="24"/>
  <c r="O206" i="24"/>
  <c r="K206" i="24"/>
  <c r="G206" i="24"/>
  <c r="C206" i="24"/>
  <c r="O205" i="24"/>
  <c r="K205" i="24"/>
  <c r="G205" i="24"/>
  <c r="C205" i="24"/>
  <c r="O204" i="24"/>
  <c r="K204" i="24"/>
  <c r="G204" i="24"/>
  <c r="C204" i="24"/>
  <c r="O203" i="24"/>
  <c r="K203" i="24"/>
  <c r="G203" i="24"/>
  <c r="C203" i="24"/>
  <c r="O202" i="24"/>
  <c r="K202" i="24"/>
  <c r="G202" i="24"/>
  <c r="C202" i="24"/>
  <c r="O200" i="24"/>
  <c r="K200" i="24"/>
  <c r="G200" i="24"/>
  <c r="C200" i="24"/>
  <c r="O199" i="24"/>
  <c r="K199" i="24"/>
  <c r="G199" i="24"/>
  <c r="C199" i="24"/>
  <c r="O198" i="24"/>
  <c r="K198" i="24"/>
  <c r="G198" i="24"/>
  <c r="C198" i="24"/>
  <c r="O197" i="24"/>
  <c r="K197" i="24"/>
  <c r="G197" i="24"/>
  <c r="C197" i="24"/>
  <c r="O196" i="24"/>
  <c r="K196" i="24"/>
  <c r="G196" i="24"/>
  <c r="C196" i="24"/>
  <c r="O195" i="24"/>
  <c r="K195" i="24"/>
  <c r="G195" i="24"/>
  <c r="C195" i="24"/>
  <c r="O194" i="24"/>
  <c r="K194" i="24"/>
  <c r="G194" i="24"/>
  <c r="C194" i="24"/>
  <c r="O193" i="24"/>
  <c r="K193" i="24"/>
  <c r="G193" i="24"/>
  <c r="C193" i="24"/>
  <c r="O192" i="24"/>
  <c r="K192" i="24"/>
  <c r="G192" i="24"/>
  <c r="C192" i="24"/>
  <c r="O191" i="24"/>
  <c r="K191" i="24"/>
  <c r="G191" i="24"/>
  <c r="C191" i="24"/>
  <c r="O189" i="24"/>
  <c r="K189" i="24"/>
  <c r="G189" i="24"/>
  <c r="C189" i="24"/>
  <c r="O188" i="24"/>
  <c r="K188" i="24"/>
  <c r="G188" i="24"/>
  <c r="C188" i="24"/>
  <c r="O187" i="24"/>
  <c r="K187" i="24"/>
  <c r="G187" i="24"/>
  <c r="C187" i="24"/>
  <c r="O186" i="24"/>
  <c r="K186" i="24"/>
  <c r="G186" i="24"/>
  <c r="C186" i="24"/>
  <c r="O185" i="24"/>
  <c r="K185" i="24"/>
  <c r="G185" i="24"/>
  <c r="C185" i="24"/>
  <c r="O184" i="24"/>
  <c r="K184" i="24"/>
  <c r="G184" i="24"/>
  <c r="C184" i="24"/>
  <c r="O183" i="24"/>
  <c r="K183" i="24"/>
  <c r="G183" i="24"/>
  <c r="C183" i="24"/>
  <c r="O182" i="24"/>
  <c r="K182" i="24"/>
  <c r="G182" i="24"/>
  <c r="C182" i="24"/>
  <c r="O181" i="24"/>
  <c r="K181" i="24"/>
  <c r="G181" i="24"/>
  <c r="C181" i="24"/>
  <c r="O180" i="24"/>
  <c r="K180" i="24"/>
  <c r="G180" i="24"/>
  <c r="C180" i="24"/>
  <c r="P206" i="25"/>
  <c r="P205" i="25"/>
  <c r="P204" i="25"/>
  <c r="P203" i="25"/>
  <c r="E191" i="25"/>
  <c r="J189" i="25"/>
  <c r="E180" i="25"/>
  <c r="E138" i="25"/>
  <c r="M61" i="22"/>
  <c r="M168" i="25"/>
  <c r="M172" i="25"/>
  <c r="M176" i="25"/>
  <c r="M202" i="25"/>
  <c r="M167" i="25"/>
  <c r="M169" i="25"/>
  <c r="M173" i="25"/>
  <c r="N66" i="26"/>
  <c r="N51" i="26"/>
  <c r="N68" i="6" s="1"/>
  <c r="N141" i="6" s="1"/>
  <c r="F66" i="26"/>
  <c r="F51" i="26"/>
  <c r="F68" i="6" s="1"/>
  <c r="F141" i="6" s="1"/>
  <c r="B51" i="26"/>
  <c r="Q154" i="27"/>
  <c r="Q155" i="27"/>
  <c r="Q156" i="27"/>
  <c r="Q157" i="27"/>
  <c r="Q158" i="27"/>
  <c r="Q159" i="27"/>
  <c r="Q64" i="26"/>
  <c r="Q68" i="26"/>
  <c r="M64" i="26"/>
  <c r="M68" i="26"/>
  <c r="I64" i="26"/>
  <c r="I68" i="26"/>
  <c r="E64" i="26"/>
  <c r="E68" i="26"/>
  <c r="Q63" i="26"/>
  <c r="Q67" i="26"/>
  <c r="M63" i="26"/>
  <c r="M67" i="26"/>
  <c r="I63" i="26"/>
  <c r="I67" i="26"/>
  <c r="E144" i="27"/>
  <c r="E145" i="27"/>
  <c r="E146" i="27"/>
  <c r="E147" i="27"/>
  <c r="E148" i="27"/>
  <c r="E149" i="27"/>
  <c r="E150" i="27"/>
  <c r="E151" i="27"/>
  <c r="E63" i="26"/>
  <c r="E67" i="26"/>
  <c r="Q62" i="26"/>
  <c r="Q66" i="26"/>
  <c r="M62" i="26"/>
  <c r="M66" i="26"/>
  <c r="I134" i="27"/>
  <c r="I135" i="27"/>
  <c r="I136" i="27"/>
  <c r="I137" i="27"/>
  <c r="I138" i="27"/>
  <c r="I139" i="27"/>
  <c r="I140" i="27"/>
  <c r="I141" i="27"/>
  <c r="I62" i="26"/>
  <c r="I66" i="26"/>
  <c r="E62" i="26"/>
  <c r="E66" i="26"/>
  <c r="E158" i="27"/>
  <c r="E156" i="27"/>
  <c r="E154" i="27"/>
  <c r="I150" i="27"/>
  <c r="I148" i="27"/>
  <c r="I146" i="27"/>
  <c r="I144" i="27"/>
  <c r="M140" i="27"/>
  <c r="M138" i="27"/>
  <c r="M136" i="27"/>
  <c r="M134" i="27"/>
  <c r="F119" i="27"/>
  <c r="F116" i="27"/>
  <c r="F113" i="27"/>
  <c r="F112" i="27"/>
  <c r="F111" i="27"/>
  <c r="F110" i="27"/>
  <c r="F109" i="27"/>
  <c r="P107" i="27"/>
  <c r="F108" i="27"/>
  <c r="L123" i="27"/>
  <c r="H123" i="27"/>
  <c r="D123" i="27"/>
  <c r="P141" i="28"/>
  <c r="P105" i="27"/>
  <c r="L141" i="28"/>
  <c r="L105" i="27"/>
  <c r="H141" i="28"/>
  <c r="H105" i="27"/>
  <c r="D141" i="28"/>
  <c r="D105" i="27"/>
  <c r="P140" i="28"/>
  <c r="P102" i="27"/>
  <c r="L140" i="28"/>
  <c r="L102" i="27"/>
  <c r="H140" i="28"/>
  <c r="H102" i="27"/>
  <c r="D140" i="28"/>
  <c r="D102" i="27"/>
  <c r="P139" i="28"/>
  <c r="P101" i="27"/>
  <c r="L139" i="28"/>
  <c r="L101" i="27"/>
  <c r="H139" i="28"/>
  <c r="H101" i="27"/>
  <c r="D139" i="28"/>
  <c r="D101" i="27"/>
  <c r="P138" i="28"/>
  <c r="P100" i="27"/>
  <c r="L138" i="28"/>
  <c r="L100" i="27"/>
  <c r="H138" i="28"/>
  <c r="H100" i="27"/>
  <c r="D138" i="28"/>
  <c r="D100" i="27"/>
  <c r="P137" i="28"/>
  <c r="P99" i="27"/>
  <c r="L137" i="28"/>
  <c r="L99" i="27"/>
  <c r="H137" i="28"/>
  <c r="H99" i="27"/>
  <c r="D137" i="28"/>
  <c r="D99" i="27"/>
  <c r="P136" i="28"/>
  <c r="P98" i="27"/>
  <c r="L136" i="28"/>
  <c r="L98" i="27"/>
  <c r="H136" i="28"/>
  <c r="H98" i="27"/>
  <c r="D136" i="28"/>
  <c r="D98" i="27"/>
  <c r="P135" i="28"/>
  <c r="P97" i="27"/>
  <c r="L135" i="28"/>
  <c r="L97" i="27"/>
  <c r="H135" i="28"/>
  <c r="H97" i="27"/>
  <c r="D135" i="28"/>
  <c r="D97" i="27"/>
  <c r="P134" i="28"/>
  <c r="P96" i="27"/>
  <c r="L134" i="28"/>
  <c r="L96" i="27"/>
  <c r="H134" i="28"/>
  <c r="H96" i="27"/>
  <c r="D134" i="28"/>
  <c r="D96" i="27"/>
  <c r="P159" i="28"/>
  <c r="P158" i="28"/>
  <c r="P157" i="28"/>
  <c r="P156" i="28"/>
  <c r="P155" i="28"/>
  <c r="P154" i="28"/>
  <c r="K123" i="29"/>
  <c r="M123" i="29"/>
  <c r="E123" i="29"/>
  <c r="O83" i="31"/>
  <c r="K83" i="31"/>
  <c r="M121" i="32"/>
  <c r="M60" i="22"/>
  <c r="M148" i="25"/>
  <c r="M160" i="25"/>
  <c r="M191" i="25"/>
  <c r="M200" i="25"/>
  <c r="M154" i="25"/>
  <c r="E60" i="22"/>
  <c r="E152" i="25"/>
  <c r="E157" i="25"/>
  <c r="E133" i="27"/>
  <c r="J107" i="27"/>
  <c r="D83" i="32"/>
  <c r="K83" i="33"/>
  <c r="Q91" i="53"/>
  <c r="Q106" i="53"/>
  <c r="M106" i="53"/>
  <c r="M91" i="53"/>
  <c r="I91" i="53"/>
  <c r="I106" i="53"/>
  <c r="E91" i="53"/>
  <c r="E106" i="53"/>
  <c r="Q76" i="53"/>
  <c r="Q99" i="53"/>
  <c r="M76" i="53"/>
  <c r="M99" i="53"/>
  <c r="I76" i="53"/>
  <c r="I99" i="53"/>
  <c r="E99" i="53"/>
  <c r="E76" i="53"/>
  <c r="Q75" i="53"/>
  <c r="Q98" i="53"/>
  <c r="M98" i="53"/>
  <c r="M75" i="53"/>
  <c r="I75" i="53"/>
  <c r="I98" i="53"/>
  <c r="E98" i="53"/>
  <c r="E75" i="53"/>
  <c r="Q74" i="53"/>
  <c r="Q97" i="53"/>
  <c r="M74" i="53"/>
  <c r="M97" i="53"/>
  <c r="I74" i="53"/>
  <c r="I97" i="53"/>
  <c r="E97" i="53"/>
  <c r="E74" i="53"/>
  <c r="Q96" i="53"/>
  <c r="Q73" i="53"/>
  <c r="M96" i="53"/>
  <c r="M73" i="53"/>
  <c r="I73" i="53"/>
  <c r="I96" i="53"/>
  <c r="E73" i="53"/>
  <c r="E96" i="53"/>
  <c r="Q187" i="24"/>
  <c r="M187" i="24"/>
  <c r="M187" i="25"/>
  <c r="I187" i="24"/>
  <c r="E187" i="24"/>
  <c r="Q186" i="24"/>
  <c r="M186" i="24"/>
  <c r="I186" i="24"/>
  <c r="E186" i="24"/>
  <c r="Q185" i="24"/>
  <c r="M185" i="24"/>
  <c r="M185" i="25"/>
  <c r="I185" i="24"/>
  <c r="E185" i="24"/>
  <c r="Q184" i="24"/>
  <c r="M184" i="24"/>
  <c r="I184" i="24"/>
  <c r="E184" i="24"/>
  <c r="Q183" i="24"/>
  <c r="M183" i="24"/>
  <c r="I183" i="24"/>
  <c r="E183" i="24"/>
  <c r="Q182" i="24"/>
  <c r="M182" i="24"/>
  <c r="I182" i="24"/>
  <c r="E182" i="24"/>
  <c r="Q181" i="24"/>
  <c r="M181" i="24"/>
  <c r="I181" i="24"/>
  <c r="E181" i="24"/>
  <c r="Q180" i="24"/>
  <c r="M180" i="24"/>
  <c r="I180" i="24"/>
  <c r="E180" i="24"/>
  <c r="J162" i="24"/>
  <c r="N143" i="24"/>
  <c r="E187" i="25"/>
  <c r="M59" i="22"/>
  <c r="M112" i="6" s="1"/>
  <c r="M134" i="25"/>
  <c r="M137" i="25"/>
  <c r="M139" i="25"/>
  <c r="M136" i="25"/>
  <c r="M138" i="25"/>
  <c r="M141" i="25"/>
  <c r="M180" i="25"/>
  <c r="I123" i="27"/>
  <c r="H107" i="27"/>
  <c r="N159" i="28"/>
  <c r="N129" i="27"/>
  <c r="J159" i="28"/>
  <c r="J129" i="27"/>
  <c r="F159" i="28"/>
  <c r="F129" i="27"/>
  <c r="B159" i="28"/>
  <c r="B129" i="27"/>
  <c r="N158" i="28"/>
  <c r="N128" i="27"/>
  <c r="J158" i="28"/>
  <c r="J128" i="27"/>
  <c r="F158" i="28"/>
  <c r="F128" i="27"/>
  <c r="B158" i="28"/>
  <c r="B128" i="27"/>
  <c r="N157" i="28"/>
  <c r="N127" i="27"/>
  <c r="J157" i="28"/>
  <c r="J127" i="27"/>
  <c r="F157" i="28"/>
  <c r="F127" i="27"/>
  <c r="B157" i="28"/>
  <c r="B127" i="27"/>
  <c r="N156" i="28"/>
  <c r="N126" i="27"/>
  <c r="J156" i="28"/>
  <c r="J126" i="27"/>
  <c r="F156" i="28"/>
  <c r="F126" i="27"/>
  <c r="B156" i="28"/>
  <c r="B126" i="27"/>
  <c r="N155" i="28"/>
  <c r="N125" i="27"/>
  <c r="J155" i="28"/>
  <c r="J125" i="27"/>
  <c r="F155" i="28"/>
  <c r="F125" i="27"/>
  <c r="B155" i="28"/>
  <c r="B125" i="27"/>
  <c r="N154" i="28"/>
  <c r="N124" i="27"/>
  <c r="J154" i="28"/>
  <c r="J124" i="27"/>
  <c r="F154" i="28"/>
  <c r="F124" i="27"/>
  <c r="B154" i="28"/>
  <c r="B124" i="27"/>
  <c r="N141" i="28"/>
  <c r="N105" i="27"/>
  <c r="J141" i="28"/>
  <c r="J105" i="27"/>
  <c r="F141" i="28"/>
  <c r="F105" i="27"/>
  <c r="B141" i="28"/>
  <c r="B105" i="27"/>
  <c r="N140" i="28"/>
  <c r="N102" i="27"/>
  <c r="J140" i="28"/>
  <c r="J102" i="27"/>
  <c r="F140" i="28"/>
  <c r="F102" i="27"/>
  <c r="B140" i="28"/>
  <c r="B102" i="27"/>
  <c r="N139" i="28"/>
  <c r="N101" i="27"/>
  <c r="J139" i="28"/>
  <c r="J101" i="27"/>
  <c r="F139" i="28"/>
  <c r="F101" i="27"/>
  <c r="B139" i="28"/>
  <c r="B101" i="27"/>
  <c r="N138" i="28"/>
  <c r="N100" i="27"/>
  <c r="J138" i="28"/>
  <c r="J100" i="27"/>
  <c r="F138" i="28"/>
  <c r="F100" i="27"/>
  <c r="B138" i="28"/>
  <c r="B138" i="29"/>
  <c r="B100" i="27"/>
  <c r="N137" i="28"/>
  <c r="N99" i="27"/>
  <c r="J137" i="28"/>
  <c r="J99" i="27"/>
  <c r="F137" i="28"/>
  <c r="F99" i="27"/>
  <c r="B137" i="28"/>
  <c r="B99" i="27"/>
  <c r="N136" i="28"/>
  <c r="N98" i="27"/>
  <c r="J136" i="28"/>
  <c r="J98" i="27"/>
  <c r="F136" i="28"/>
  <c r="F98" i="27"/>
  <c r="B136" i="28"/>
  <c r="B98" i="27"/>
  <c r="N135" i="28"/>
  <c r="N97" i="27"/>
  <c r="J135" i="28"/>
  <c r="J97" i="27"/>
  <c r="F135" i="28"/>
  <c r="F97" i="27"/>
  <c r="B135" i="28"/>
  <c r="B97" i="27"/>
  <c r="N134" i="28"/>
  <c r="N96" i="27"/>
  <c r="J134" i="28"/>
  <c r="J96" i="27"/>
  <c r="F134" i="28"/>
  <c r="F96" i="27"/>
  <c r="B134" i="28"/>
  <c r="B96" i="27"/>
  <c r="G123" i="29"/>
  <c r="K107" i="29"/>
  <c r="E107" i="29"/>
  <c r="M83" i="31"/>
  <c r="I83" i="31"/>
  <c r="E83" i="31"/>
  <c r="M122" i="33"/>
  <c r="M122" i="32"/>
  <c r="I122" i="33"/>
  <c r="I122" i="32"/>
  <c r="Q121" i="33"/>
  <c r="Q121" i="32"/>
  <c r="I121" i="33"/>
  <c r="I121" i="32"/>
  <c r="Q120" i="33"/>
  <c r="Q120" i="32"/>
  <c r="M120" i="33"/>
  <c r="M120" i="32"/>
  <c r="Q119" i="33"/>
  <c r="Q119" i="32"/>
  <c r="M119" i="33"/>
  <c r="M119" i="32"/>
  <c r="I119" i="33"/>
  <c r="I119" i="32"/>
  <c r="M118" i="33"/>
  <c r="M118" i="32"/>
  <c r="I118" i="33"/>
  <c r="I118" i="32"/>
  <c r="Q117" i="33"/>
  <c r="Q117" i="32"/>
  <c r="I117" i="33"/>
  <c r="I117" i="32"/>
  <c r="Q112" i="33"/>
  <c r="Q112" i="32"/>
  <c r="M112" i="33"/>
  <c r="M112" i="32"/>
  <c r="Q118" i="32"/>
  <c r="O50" i="35"/>
  <c r="G50" i="35"/>
  <c r="N67" i="35"/>
  <c r="N82" i="36"/>
  <c r="N82" i="35"/>
  <c r="J67" i="35"/>
  <c r="J82" i="35"/>
  <c r="J66" i="35"/>
  <c r="J81" i="35"/>
  <c r="J81" i="36"/>
  <c r="B66" i="35"/>
  <c r="B81" i="35"/>
  <c r="Q50" i="36"/>
  <c r="M50" i="36"/>
  <c r="E50" i="36"/>
  <c r="N83" i="32"/>
  <c r="O83" i="33"/>
  <c r="G83" i="33"/>
  <c r="K50" i="35"/>
  <c r="N75" i="37"/>
  <c r="N54" i="37"/>
  <c r="J75" i="37"/>
  <c r="J54" i="37"/>
  <c r="F75" i="37"/>
  <c r="F54" i="37"/>
  <c r="B54" i="37"/>
  <c r="B75" i="37"/>
  <c r="J53" i="37"/>
  <c r="J74" i="37"/>
  <c r="B53" i="37"/>
  <c r="B74" i="37"/>
  <c r="N73" i="37"/>
  <c r="N52" i="37"/>
  <c r="N50" i="37" s="1"/>
  <c r="J52" i="37"/>
  <c r="J73" i="37"/>
  <c r="F73" i="37"/>
  <c r="F52" i="37"/>
  <c r="B52" i="37"/>
  <c r="B73" i="37"/>
  <c r="J51" i="37"/>
  <c r="J72" i="37"/>
  <c r="B51" i="37"/>
  <c r="B72" i="37"/>
  <c r="H203" i="24"/>
  <c r="P202" i="24"/>
  <c r="H202" i="24"/>
  <c r="D202" i="24"/>
  <c r="P200" i="24"/>
  <c r="L200" i="24"/>
  <c r="H200" i="24"/>
  <c r="D200" i="24"/>
  <c r="P199" i="24"/>
  <c r="L199" i="24"/>
  <c r="H199" i="24"/>
  <c r="D199" i="24"/>
  <c r="P198" i="24"/>
  <c r="L198" i="24"/>
  <c r="H198" i="24"/>
  <c r="D198" i="24"/>
  <c r="P197" i="24"/>
  <c r="L197" i="24"/>
  <c r="H197" i="24"/>
  <c r="D197" i="24"/>
  <c r="P196" i="24"/>
  <c r="L196" i="24"/>
  <c r="H196" i="24"/>
  <c r="D196" i="24"/>
  <c r="P195" i="24"/>
  <c r="L195" i="24"/>
  <c r="H195" i="24"/>
  <c r="D195" i="24"/>
  <c r="P194" i="24"/>
  <c r="L194" i="24"/>
  <c r="H194" i="24"/>
  <c r="D194" i="24"/>
  <c r="P193" i="24"/>
  <c r="L193" i="24"/>
  <c r="H193" i="24"/>
  <c r="D193" i="24"/>
  <c r="P192" i="24"/>
  <c r="L192" i="24"/>
  <c r="H192" i="24"/>
  <c r="D192" i="24"/>
  <c r="P191" i="24"/>
  <c r="L191" i="24"/>
  <c r="H191" i="24"/>
  <c r="D191" i="24"/>
  <c r="P189" i="24"/>
  <c r="L189" i="24"/>
  <c r="H189" i="24"/>
  <c r="D189" i="24"/>
  <c r="P188" i="24"/>
  <c r="L188" i="24"/>
  <c r="H188" i="24"/>
  <c r="D188" i="24"/>
  <c r="P187" i="24"/>
  <c r="L187" i="24"/>
  <c r="H187" i="24"/>
  <c r="D187" i="24"/>
  <c r="P186" i="24"/>
  <c r="L186" i="24"/>
  <c r="H186" i="24"/>
  <c r="D186" i="24"/>
  <c r="P185" i="24"/>
  <c r="L185" i="24"/>
  <c r="H185" i="24"/>
  <c r="D185" i="24"/>
  <c r="P184" i="24"/>
  <c r="L184" i="24"/>
  <c r="H184" i="24"/>
  <c r="D184" i="24"/>
  <c r="P183" i="24"/>
  <c r="L183" i="24"/>
  <c r="H183" i="24"/>
  <c r="D183" i="24"/>
  <c r="P182" i="24"/>
  <c r="L182" i="24"/>
  <c r="H182" i="24"/>
  <c r="D182" i="24"/>
  <c r="P181" i="24"/>
  <c r="L181" i="24"/>
  <c r="H181" i="24"/>
  <c r="D181" i="24"/>
  <c r="P180" i="24"/>
  <c r="L180" i="24"/>
  <c r="H180" i="24"/>
  <c r="D180" i="24"/>
  <c r="O206" i="25"/>
  <c r="K206" i="25"/>
  <c r="G206" i="25"/>
  <c r="C206" i="25"/>
  <c r="O205" i="25"/>
  <c r="K205" i="25"/>
  <c r="G205" i="25"/>
  <c r="C205" i="25"/>
  <c r="O204" i="25"/>
  <c r="K204" i="25"/>
  <c r="G204" i="25"/>
  <c r="C204" i="25"/>
  <c r="O203" i="25"/>
  <c r="K203" i="25"/>
  <c r="G203" i="25"/>
  <c r="C203" i="25"/>
  <c r="Q51" i="26"/>
  <c r="M51" i="26"/>
  <c r="I51" i="26"/>
  <c r="E51" i="26"/>
  <c r="I158" i="27"/>
  <c r="M151" i="27"/>
  <c r="M150" i="27"/>
  <c r="M149" i="27"/>
  <c r="M148" i="27"/>
  <c r="M147" i="27"/>
  <c r="M146" i="27"/>
  <c r="M145" i="27"/>
  <c r="M144" i="27"/>
  <c r="Q140" i="27"/>
  <c r="Q138" i="27"/>
  <c r="Q119" i="27"/>
  <c r="M119" i="27"/>
  <c r="I119" i="27"/>
  <c r="E119" i="27"/>
  <c r="Q116" i="27"/>
  <c r="M116" i="27"/>
  <c r="I116" i="27"/>
  <c r="E116" i="27"/>
  <c r="Q113" i="27"/>
  <c r="M113" i="27"/>
  <c r="I113" i="27"/>
  <c r="E113" i="27"/>
  <c r="Q112" i="27"/>
  <c r="M112" i="27"/>
  <c r="M107" i="27" s="1"/>
  <c r="I112" i="27"/>
  <c r="I107" i="27" s="1"/>
  <c r="E112" i="27"/>
  <c r="E107" i="27" s="1"/>
  <c r="O159" i="27"/>
  <c r="K159" i="27"/>
  <c r="G159" i="27"/>
  <c r="C159" i="27"/>
  <c r="O157" i="27"/>
  <c r="K157" i="27"/>
  <c r="G157" i="27"/>
  <c r="C157" i="27"/>
  <c r="O156" i="27"/>
  <c r="K156" i="27"/>
  <c r="G156" i="27"/>
  <c r="C156" i="27"/>
  <c r="O155" i="27"/>
  <c r="K155" i="27"/>
  <c r="G155" i="27"/>
  <c r="C155" i="27"/>
  <c r="O154" i="27"/>
  <c r="K154" i="27"/>
  <c r="G154" i="27"/>
  <c r="C154" i="27"/>
  <c r="O147" i="27"/>
  <c r="K147" i="27"/>
  <c r="G147" i="27"/>
  <c r="C147" i="27"/>
  <c r="O146" i="27"/>
  <c r="K146" i="27"/>
  <c r="G146" i="27"/>
  <c r="C146" i="27"/>
  <c r="O145" i="27"/>
  <c r="K145" i="27"/>
  <c r="G145" i="27"/>
  <c r="C145" i="27"/>
  <c r="O144" i="27"/>
  <c r="K144" i="27"/>
  <c r="G144" i="27"/>
  <c r="C144" i="27"/>
  <c r="O141" i="27"/>
  <c r="K141" i="27"/>
  <c r="G141" i="27"/>
  <c r="C141" i="27"/>
  <c r="O139" i="27"/>
  <c r="K139" i="27"/>
  <c r="G139" i="27"/>
  <c r="C139" i="27"/>
  <c r="O137" i="27"/>
  <c r="K137" i="27"/>
  <c r="G137" i="27"/>
  <c r="C137" i="27"/>
  <c r="O136" i="27"/>
  <c r="K136" i="27"/>
  <c r="G136" i="27"/>
  <c r="C136" i="27"/>
  <c r="O135" i="27"/>
  <c r="K135" i="27"/>
  <c r="G135" i="27"/>
  <c r="C135" i="27"/>
  <c r="O134" i="27"/>
  <c r="K134" i="27"/>
  <c r="G134" i="27"/>
  <c r="C134" i="27"/>
  <c r="N123" i="28"/>
  <c r="J123" i="28"/>
  <c r="F123" i="28"/>
  <c r="B123" i="28"/>
  <c r="N107" i="28"/>
  <c r="J107" i="28"/>
  <c r="F107" i="28"/>
  <c r="B107" i="28"/>
  <c r="N95" i="28"/>
  <c r="J95" i="28"/>
  <c r="F95" i="28"/>
  <c r="B95" i="28"/>
  <c r="B158" i="29"/>
  <c r="B157" i="29"/>
  <c r="B156" i="29"/>
  <c r="B155" i="29"/>
  <c r="O95" i="29"/>
  <c r="G95" i="29"/>
  <c r="P158" i="29"/>
  <c r="L158" i="29"/>
  <c r="H158" i="29"/>
  <c r="D158" i="29"/>
  <c r="P127" i="29"/>
  <c r="P157" i="29"/>
  <c r="L127" i="29"/>
  <c r="L157" i="29"/>
  <c r="H127" i="29"/>
  <c r="H157" i="29"/>
  <c r="D127" i="29"/>
  <c r="D157" i="29"/>
  <c r="P126" i="29"/>
  <c r="P156" i="29"/>
  <c r="L126" i="29"/>
  <c r="L156" i="29"/>
  <c r="H126" i="29"/>
  <c r="H156" i="29"/>
  <c r="D126" i="29"/>
  <c r="D156" i="29"/>
  <c r="P125" i="29"/>
  <c r="P155" i="29"/>
  <c r="L125" i="29"/>
  <c r="L155" i="29"/>
  <c r="H125" i="29"/>
  <c r="H155" i="29"/>
  <c r="D125" i="29"/>
  <c r="D155" i="29"/>
  <c r="P124" i="29"/>
  <c r="P154" i="29"/>
  <c r="L124" i="29"/>
  <c r="L154" i="29"/>
  <c r="H124" i="29"/>
  <c r="H154" i="29"/>
  <c r="D124" i="29"/>
  <c r="D154" i="29"/>
  <c r="P151" i="29"/>
  <c r="L151" i="29"/>
  <c r="L119" i="29"/>
  <c r="H151" i="29"/>
  <c r="D151" i="29"/>
  <c r="D119" i="29"/>
  <c r="P150" i="29"/>
  <c r="L150" i="29"/>
  <c r="L116" i="29"/>
  <c r="H150" i="29"/>
  <c r="D150" i="29"/>
  <c r="D116" i="29"/>
  <c r="P149" i="29"/>
  <c r="L149" i="29"/>
  <c r="L113" i="29"/>
  <c r="H149" i="29"/>
  <c r="D149" i="29"/>
  <c r="D113" i="29"/>
  <c r="P148" i="29"/>
  <c r="L148" i="29"/>
  <c r="L112" i="29"/>
  <c r="H148" i="29"/>
  <c r="D148" i="29"/>
  <c r="D112" i="29"/>
  <c r="L147" i="29"/>
  <c r="L111" i="29"/>
  <c r="D147" i="29"/>
  <c r="D111" i="29"/>
  <c r="L146" i="29"/>
  <c r="L110" i="29"/>
  <c r="D146" i="29"/>
  <c r="D110" i="29"/>
  <c r="L145" i="29"/>
  <c r="L109" i="29"/>
  <c r="D145" i="29"/>
  <c r="D109" i="29"/>
  <c r="L144" i="29"/>
  <c r="L108" i="29"/>
  <c r="D144" i="29"/>
  <c r="D108" i="29"/>
  <c r="P105" i="29"/>
  <c r="P141" i="29"/>
  <c r="L105" i="29"/>
  <c r="L141" i="29"/>
  <c r="H105" i="29"/>
  <c r="H141" i="29"/>
  <c r="D105" i="29"/>
  <c r="D141" i="29"/>
  <c r="P140" i="29"/>
  <c r="L140" i="29"/>
  <c r="H140" i="29"/>
  <c r="D140" i="29"/>
  <c r="P138" i="29"/>
  <c r="L138" i="29"/>
  <c r="H138" i="29"/>
  <c r="D138" i="29"/>
  <c r="O34" i="30"/>
  <c r="O35" i="30"/>
  <c r="G34" i="30"/>
  <c r="G35" i="30"/>
  <c r="Q34" i="30"/>
  <c r="M34" i="30"/>
  <c r="I34" i="30"/>
  <c r="E34" i="30"/>
  <c r="I123" i="32"/>
  <c r="M83" i="33"/>
  <c r="P108" i="33"/>
  <c r="P123" i="33"/>
  <c r="L108" i="33"/>
  <c r="L123" i="33"/>
  <c r="H108" i="33"/>
  <c r="H123" i="33"/>
  <c r="D108" i="33"/>
  <c r="D123" i="33"/>
  <c r="P87" i="33"/>
  <c r="P116" i="33"/>
  <c r="L87" i="33"/>
  <c r="L116" i="33"/>
  <c r="H87" i="33"/>
  <c r="H116" i="33"/>
  <c r="D87" i="33"/>
  <c r="D116" i="33"/>
  <c r="P86" i="33"/>
  <c r="P115" i="33"/>
  <c r="L86" i="33"/>
  <c r="L115" i="33"/>
  <c r="H86" i="33"/>
  <c r="H115" i="33"/>
  <c r="D86" i="33"/>
  <c r="D115" i="33"/>
  <c r="P85" i="33"/>
  <c r="P114" i="33"/>
  <c r="L85" i="33"/>
  <c r="L114" i="33"/>
  <c r="H85" i="33"/>
  <c r="H114" i="33"/>
  <c r="D85" i="33"/>
  <c r="D114" i="33"/>
  <c r="P84" i="33"/>
  <c r="P83" i="33" s="1"/>
  <c r="P113" i="33"/>
  <c r="L84" i="33"/>
  <c r="L83" i="33" s="1"/>
  <c r="L113" i="33"/>
  <c r="H84" i="33"/>
  <c r="H113" i="33"/>
  <c r="D84" i="33"/>
  <c r="D113" i="33"/>
  <c r="L35" i="34"/>
  <c r="B35" i="34"/>
  <c r="N37" i="34"/>
  <c r="N175" i="6" s="1"/>
  <c r="J37" i="34"/>
  <c r="J175" i="6" s="1"/>
  <c r="F37" i="34"/>
  <c r="F175" i="6" s="1"/>
  <c r="B37" i="34"/>
  <c r="B175" i="6" s="1"/>
  <c r="B79" i="35"/>
  <c r="J76" i="35"/>
  <c r="N73" i="35"/>
  <c r="F51" i="37"/>
  <c r="G35" i="38"/>
  <c r="B162" i="24"/>
  <c r="J203" i="24"/>
  <c r="B203" i="24"/>
  <c r="J202" i="24"/>
  <c r="O51" i="26"/>
  <c r="K51" i="26"/>
  <c r="G51" i="26"/>
  <c r="C51" i="26"/>
  <c r="P123" i="28"/>
  <c r="L123" i="28"/>
  <c r="D123" i="28"/>
  <c r="L107" i="28"/>
  <c r="H107" i="28"/>
  <c r="D107" i="28"/>
  <c r="L95" i="28"/>
  <c r="H95" i="28"/>
  <c r="D95" i="28"/>
  <c r="O123" i="29"/>
  <c r="C123" i="29"/>
  <c r="C95" i="29"/>
  <c r="N158" i="29"/>
  <c r="J158" i="29"/>
  <c r="F158" i="29"/>
  <c r="N124" i="29"/>
  <c r="N154" i="29"/>
  <c r="J124" i="29"/>
  <c r="J154" i="29"/>
  <c r="F124" i="29"/>
  <c r="F154" i="29"/>
  <c r="B124" i="29"/>
  <c r="B154" i="29"/>
  <c r="B76" i="26"/>
  <c r="B173" i="6" s="1"/>
  <c r="N151" i="29"/>
  <c r="J151" i="29"/>
  <c r="F151" i="29"/>
  <c r="N150" i="29"/>
  <c r="J150" i="29"/>
  <c r="F150" i="29"/>
  <c r="B150" i="29"/>
  <c r="N149" i="29"/>
  <c r="J149" i="29"/>
  <c r="F149" i="29"/>
  <c r="N148" i="29"/>
  <c r="J148" i="29"/>
  <c r="F148" i="29"/>
  <c r="B58" i="26"/>
  <c r="B117" i="6" s="1"/>
  <c r="B143" i="29"/>
  <c r="N105" i="29"/>
  <c r="N141" i="29"/>
  <c r="J105" i="29"/>
  <c r="J141" i="29"/>
  <c r="F105" i="29"/>
  <c r="F141" i="29"/>
  <c r="B105" i="29"/>
  <c r="B141" i="29"/>
  <c r="N140" i="29"/>
  <c r="J140" i="29"/>
  <c r="F140" i="29"/>
  <c r="N138" i="29"/>
  <c r="J138" i="29"/>
  <c r="F138" i="29"/>
  <c r="B74" i="26"/>
  <c r="B171" i="6" s="1"/>
  <c r="Q83" i="33"/>
  <c r="I83" i="33"/>
  <c r="N123" i="33"/>
  <c r="N108" i="33"/>
  <c r="J123" i="33"/>
  <c r="J108" i="33"/>
  <c r="F123" i="33"/>
  <c r="F108" i="33"/>
  <c r="B123" i="33"/>
  <c r="B108" i="33"/>
  <c r="B89" i="33"/>
  <c r="B118" i="33"/>
  <c r="N87" i="33"/>
  <c r="N116" i="33"/>
  <c r="J87" i="33"/>
  <c r="J116" i="33"/>
  <c r="F87" i="33"/>
  <c r="F116" i="33"/>
  <c r="B87" i="33"/>
  <c r="B116" i="33"/>
  <c r="N86" i="33"/>
  <c r="N115" i="33"/>
  <c r="J86" i="33"/>
  <c r="J115" i="33"/>
  <c r="F86" i="33"/>
  <c r="F115" i="33"/>
  <c r="B86" i="33"/>
  <c r="B115" i="33"/>
  <c r="N85" i="33"/>
  <c r="N114" i="33"/>
  <c r="J85" i="33"/>
  <c r="J114" i="33"/>
  <c r="F85" i="33"/>
  <c r="F114" i="33"/>
  <c r="B85" i="33"/>
  <c r="B114" i="33"/>
  <c r="N84" i="33"/>
  <c r="N113" i="33"/>
  <c r="J84" i="33"/>
  <c r="J113" i="33"/>
  <c r="F84" i="33"/>
  <c r="F113" i="33"/>
  <c r="B84" i="33"/>
  <c r="B113" i="33"/>
  <c r="F53" i="37"/>
  <c r="Q35" i="38"/>
  <c r="Q37" i="38"/>
  <c r="Q176" i="6" s="1"/>
  <c r="Q34" i="38"/>
  <c r="M37" i="38"/>
  <c r="M176" i="6" s="1"/>
  <c r="M35" i="38"/>
  <c r="I34" i="38"/>
  <c r="I37" i="38"/>
  <c r="I176" i="6" s="1"/>
  <c r="I35" i="38"/>
  <c r="E35" i="38"/>
  <c r="E37" i="38"/>
  <c r="E176" i="6" s="1"/>
  <c r="E34" i="38"/>
  <c r="O36" i="38"/>
  <c r="O35" i="38"/>
  <c r="K35" i="38"/>
  <c r="K36" i="38"/>
  <c r="P82" i="40"/>
  <c r="P67" i="39"/>
  <c r="L82" i="40"/>
  <c r="L67" i="39"/>
  <c r="H82" i="40"/>
  <c r="H67" i="39"/>
  <c r="D82" i="40"/>
  <c r="D67" i="39"/>
  <c r="P81" i="40"/>
  <c r="P66" i="39"/>
  <c r="L81" i="40"/>
  <c r="L66" i="39"/>
  <c r="H81" i="40"/>
  <c r="H66" i="39"/>
  <c r="D81" i="40"/>
  <c r="D66" i="39"/>
  <c r="P80" i="40"/>
  <c r="P80" i="41"/>
  <c r="L80" i="40"/>
  <c r="L80" i="41"/>
  <c r="L65" i="39"/>
  <c r="H80" i="40"/>
  <c r="H65" i="39"/>
  <c r="H80" i="41"/>
  <c r="D80" i="40"/>
  <c r="D80" i="41"/>
  <c r="P79" i="40"/>
  <c r="P79" i="41"/>
  <c r="P62" i="39"/>
  <c r="L79" i="40"/>
  <c r="L79" i="41"/>
  <c r="H79" i="40"/>
  <c r="H62" i="39"/>
  <c r="D79" i="40"/>
  <c r="D79" i="41"/>
  <c r="D62" i="39"/>
  <c r="P78" i="40"/>
  <c r="P78" i="41"/>
  <c r="L78" i="40"/>
  <c r="L78" i="41"/>
  <c r="L59" i="39"/>
  <c r="H78" i="40"/>
  <c r="H59" i="39"/>
  <c r="H78" i="41"/>
  <c r="D78" i="40"/>
  <c r="D78" i="41"/>
  <c r="D59" i="39"/>
  <c r="P77" i="40"/>
  <c r="P77" i="41"/>
  <c r="P56" i="39"/>
  <c r="L77" i="40"/>
  <c r="L77" i="41"/>
  <c r="L56" i="39"/>
  <c r="H77" i="40"/>
  <c r="H56" i="39"/>
  <c r="D77" i="40"/>
  <c r="D77" i="41"/>
  <c r="D56" i="39"/>
  <c r="P76" i="40"/>
  <c r="P76" i="41"/>
  <c r="P55" i="39"/>
  <c r="L76" i="40"/>
  <c r="L76" i="41"/>
  <c r="L55" i="39"/>
  <c r="H76" i="40"/>
  <c r="H55" i="39"/>
  <c r="H76" i="41"/>
  <c r="D76" i="40"/>
  <c r="D76" i="41"/>
  <c r="P75" i="40"/>
  <c r="P54" i="39"/>
  <c r="H75" i="40"/>
  <c r="H54" i="39"/>
  <c r="D75" i="40"/>
  <c r="D54" i="39"/>
  <c r="P74" i="40"/>
  <c r="P53" i="39"/>
  <c r="L74" i="40"/>
  <c r="L53" i="39"/>
  <c r="H74" i="40"/>
  <c r="H53" i="39"/>
  <c r="D74" i="40"/>
  <c r="D53" i="39"/>
  <c r="P73" i="40"/>
  <c r="P52" i="39"/>
  <c r="H73" i="40"/>
  <c r="H52" i="39"/>
  <c r="D73" i="40"/>
  <c r="D52" i="39"/>
  <c r="L72" i="40"/>
  <c r="L51" i="39"/>
  <c r="H72" i="40"/>
  <c r="H51" i="39"/>
  <c r="D72" i="40"/>
  <c r="D51" i="39"/>
  <c r="P71" i="40"/>
  <c r="P71" i="41"/>
  <c r="L71" i="40"/>
  <c r="L71" i="41"/>
  <c r="H71" i="40"/>
  <c r="H71" i="41"/>
  <c r="D71" i="40"/>
  <c r="D71" i="41"/>
  <c r="H77" i="41"/>
  <c r="C50" i="36"/>
  <c r="D50" i="37"/>
  <c r="N82" i="40"/>
  <c r="N67" i="39"/>
  <c r="F82" i="40"/>
  <c r="F67" i="39"/>
  <c r="N81" i="40"/>
  <c r="N66" i="39"/>
  <c r="J81" i="40"/>
  <c r="J66" i="39"/>
  <c r="F81" i="40"/>
  <c r="F66" i="39"/>
  <c r="B81" i="40"/>
  <c r="B66" i="39"/>
  <c r="N80" i="40"/>
  <c r="N65" i="39"/>
  <c r="J80" i="40"/>
  <c r="J65" i="39"/>
  <c r="F80" i="40"/>
  <c r="F65" i="39"/>
  <c r="B80" i="40"/>
  <c r="B65" i="39"/>
  <c r="N79" i="40"/>
  <c r="N62" i="39"/>
  <c r="J79" i="40"/>
  <c r="J62" i="39"/>
  <c r="F79" i="40"/>
  <c r="F62" i="39"/>
  <c r="B79" i="40"/>
  <c r="B62" i="39"/>
  <c r="N78" i="40"/>
  <c r="N59" i="39"/>
  <c r="J78" i="40"/>
  <c r="J59" i="39"/>
  <c r="F78" i="40"/>
  <c r="F59" i="39"/>
  <c r="B78" i="40"/>
  <c r="B59" i="39"/>
  <c r="N77" i="40"/>
  <c r="N56" i="39"/>
  <c r="J77" i="40"/>
  <c r="J56" i="39"/>
  <c r="F77" i="40"/>
  <c r="F56" i="39"/>
  <c r="B77" i="40"/>
  <c r="B56" i="39"/>
  <c r="N76" i="40"/>
  <c r="N55" i="39"/>
  <c r="J76" i="40"/>
  <c r="J55" i="39"/>
  <c r="F76" i="40"/>
  <c r="F55" i="39"/>
  <c r="B76" i="40"/>
  <c r="B55" i="39"/>
  <c r="N75" i="40"/>
  <c r="N54" i="39"/>
  <c r="J75" i="40"/>
  <c r="J54" i="39"/>
  <c r="F75" i="40"/>
  <c r="F54" i="39"/>
  <c r="B75" i="40"/>
  <c r="B54" i="39"/>
  <c r="N74" i="40"/>
  <c r="N53" i="39"/>
  <c r="J74" i="40"/>
  <c r="J53" i="39"/>
  <c r="F74" i="40"/>
  <c r="F53" i="39"/>
  <c r="B74" i="40"/>
  <c r="B53" i="39"/>
  <c r="N73" i="40"/>
  <c r="N52" i="39"/>
  <c r="J73" i="40"/>
  <c r="J52" i="39"/>
  <c r="F73" i="40"/>
  <c r="F52" i="39"/>
  <c r="B73" i="40"/>
  <c r="B52" i="39"/>
  <c r="N72" i="40"/>
  <c r="N51" i="39"/>
  <c r="J72" i="40"/>
  <c r="J51" i="39"/>
  <c r="F72" i="40"/>
  <c r="F51" i="39"/>
  <c r="B72" i="40"/>
  <c r="B51" i="39"/>
  <c r="O106" i="53"/>
  <c r="O91" i="53"/>
  <c r="K106" i="53"/>
  <c r="K91" i="53"/>
  <c r="G90" i="53"/>
  <c r="G105" i="53"/>
  <c r="O99" i="53"/>
  <c r="O76" i="53"/>
  <c r="K99" i="53"/>
  <c r="K76" i="53"/>
  <c r="C99" i="53"/>
  <c r="C76" i="53"/>
  <c r="O98" i="53"/>
  <c r="O75" i="53"/>
  <c r="K98" i="53"/>
  <c r="K75" i="53"/>
  <c r="C98" i="53"/>
  <c r="C75" i="53"/>
  <c r="O97" i="53"/>
  <c r="O74" i="53"/>
  <c r="K97" i="53"/>
  <c r="K74" i="53"/>
  <c r="C97" i="53"/>
  <c r="C74" i="53"/>
  <c r="O96" i="53"/>
  <c r="O73" i="53"/>
  <c r="K96" i="53"/>
  <c r="K73" i="53"/>
  <c r="C96" i="53"/>
  <c r="C73" i="53"/>
  <c r="J80" i="35"/>
  <c r="N79" i="35"/>
  <c r="N78" i="35"/>
  <c r="B78" i="35"/>
  <c r="J77" i="35"/>
  <c r="N76" i="36"/>
  <c r="N76" i="35"/>
  <c r="B76" i="35"/>
  <c r="J54" i="35"/>
  <c r="J75" i="35"/>
  <c r="N53" i="35"/>
  <c r="N74" i="35"/>
  <c r="B53" i="35"/>
  <c r="B74" i="36"/>
  <c r="B74" i="35"/>
  <c r="J52" i="35"/>
  <c r="J73" i="35"/>
  <c r="N51" i="35"/>
  <c r="N72" i="35"/>
  <c r="B51" i="35"/>
  <c r="B72" i="35"/>
  <c r="N71" i="37"/>
  <c r="J71" i="37"/>
  <c r="J71" i="36"/>
  <c r="F71" i="37"/>
  <c r="B71" i="37"/>
  <c r="N74" i="36"/>
  <c r="B67" i="39"/>
  <c r="M159" i="29"/>
  <c r="E159" i="29"/>
  <c r="O107" i="29"/>
  <c r="I107" i="29"/>
  <c r="M95" i="29"/>
  <c r="E95" i="29"/>
  <c r="J35" i="30"/>
  <c r="B121" i="31"/>
  <c r="B117" i="31"/>
  <c r="B83" i="31"/>
  <c r="B123" i="32"/>
  <c r="B122" i="32"/>
  <c r="B118" i="32"/>
  <c r="B116" i="32"/>
  <c r="B115" i="32"/>
  <c r="B114" i="32"/>
  <c r="B113" i="32"/>
  <c r="N112" i="32"/>
  <c r="F112" i="32"/>
  <c r="O123" i="32"/>
  <c r="K123" i="32"/>
  <c r="G123" i="32"/>
  <c r="C123" i="32"/>
  <c r="O122" i="32"/>
  <c r="K122" i="32"/>
  <c r="G122" i="32"/>
  <c r="C122" i="32"/>
  <c r="O121" i="32"/>
  <c r="K121" i="32"/>
  <c r="G121" i="32"/>
  <c r="C121" i="32"/>
  <c r="O120" i="32"/>
  <c r="K120" i="32"/>
  <c r="G120" i="32"/>
  <c r="C120" i="32"/>
  <c r="O119" i="32"/>
  <c r="K119" i="32"/>
  <c r="G119" i="32"/>
  <c r="C119" i="32"/>
  <c r="O118" i="32"/>
  <c r="K118" i="32"/>
  <c r="G118" i="32"/>
  <c r="C118" i="32"/>
  <c r="O117" i="32"/>
  <c r="K117" i="32"/>
  <c r="G117" i="32"/>
  <c r="C117" i="32"/>
  <c r="O116" i="32"/>
  <c r="K116" i="32"/>
  <c r="G116" i="32"/>
  <c r="C116" i="32"/>
  <c r="O115" i="32"/>
  <c r="K115" i="32"/>
  <c r="G115" i="32"/>
  <c r="C115" i="32"/>
  <c r="O114" i="32"/>
  <c r="K114" i="32"/>
  <c r="G114" i="32"/>
  <c r="C114" i="32"/>
  <c r="O113" i="32"/>
  <c r="K113" i="32"/>
  <c r="G113" i="32"/>
  <c r="C113" i="32"/>
  <c r="O112" i="32"/>
  <c r="K112" i="32"/>
  <c r="G112" i="32"/>
  <c r="C112" i="32"/>
  <c r="Q82" i="36"/>
  <c r="M82" i="36"/>
  <c r="I82" i="36"/>
  <c r="E82" i="36"/>
  <c r="Q81" i="36"/>
  <c r="M81" i="36"/>
  <c r="I81" i="36"/>
  <c r="E81" i="36"/>
  <c r="Q80" i="36"/>
  <c r="M80" i="36"/>
  <c r="I80" i="36"/>
  <c r="E80" i="36"/>
  <c r="Q79" i="36"/>
  <c r="M79" i="36"/>
  <c r="I79" i="36"/>
  <c r="E79" i="36"/>
  <c r="Q78" i="36"/>
  <c r="M78" i="36"/>
  <c r="I78" i="36"/>
  <c r="E78" i="36"/>
  <c r="Q77" i="36"/>
  <c r="M77" i="36"/>
  <c r="I77" i="36"/>
  <c r="E77" i="36"/>
  <c r="Q76" i="36"/>
  <c r="M76" i="36"/>
  <c r="I76" i="36"/>
  <c r="E76" i="36"/>
  <c r="Q75" i="36"/>
  <c r="M75" i="36"/>
  <c r="I75" i="36"/>
  <c r="E75" i="36"/>
  <c r="Q74" i="36"/>
  <c r="M74" i="36"/>
  <c r="I74" i="36"/>
  <c r="E74" i="36"/>
  <c r="Q73" i="36"/>
  <c r="M73" i="36"/>
  <c r="I73" i="36"/>
  <c r="E73" i="36"/>
  <c r="Q72" i="36"/>
  <c r="M72" i="36"/>
  <c r="I72" i="36"/>
  <c r="E72" i="36"/>
  <c r="Q71" i="36"/>
  <c r="M71" i="36"/>
  <c r="I71" i="36"/>
  <c r="E71" i="36"/>
  <c r="N80" i="36"/>
  <c r="B78" i="36"/>
  <c r="J75" i="36"/>
  <c r="N72" i="36"/>
  <c r="Q80" i="37"/>
  <c r="E79" i="37"/>
  <c r="I77" i="37"/>
  <c r="E76" i="37"/>
  <c r="P50" i="37"/>
  <c r="M80" i="37"/>
  <c r="Q79" i="37"/>
  <c r="M79" i="37"/>
  <c r="M78" i="37"/>
  <c r="I78" i="37"/>
  <c r="M77" i="37"/>
  <c r="M76" i="37"/>
  <c r="M71" i="37"/>
  <c r="N35" i="38"/>
  <c r="F35" i="38"/>
  <c r="F50" i="40"/>
  <c r="Q123" i="29"/>
  <c r="G107" i="29"/>
  <c r="Q95" i="29"/>
  <c r="I95" i="29"/>
  <c r="P112" i="32"/>
  <c r="L112" i="32"/>
  <c r="H112" i="32"/>
  <c r="D112" i="32"/>
  <c r="Q83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O82" i="36"/>
  <c r="K82" i="36"/>
  <c r="G82" i="36"/>
  <c r="C82" i="36"/>
  <c r="O81" i="36"/>
  <c r="K81" i="36"/>
  <c r="G81" i="36"/>
  <c r="C81" i="36"/>
  <c r="O80" i="36"/>
  <c r="K80" i="36"/>
  <c r="G80" i="36"/>
  <c r="C80" i="36"/>
  <c r="O79" i="36"/>
  <c r="K79" i="36"/>
  <c r="G79" i="36"/>
  <c r="C79" i="36"/>
  <c r="O78" i="36"/>
  <c r="K78" i="36"/>
  <c r="G78" i="36"/>
  <c r="C78" i="36"/>
  <c r="O77" i="36"/>
  <c r="K77" i="36"/>
  <c r="G77" i="36"/>
  <c r="C77" i="36"/>
  <c r="O76" i="36"/>
  <c r="K76" i="36"/>
  <c r="G76" i="36"/>
  <c r="C76" i="36"/>
  <c r="O75" i="36"/>
  <c r="K75" i="36"/>
  <c r="G75" i="36"/>
  <c r="C75" i="36"/>
  <c r="O74" i="36"/>
  <c r="K74" i="36"/>
  <c r="G74" i="36"/>
  <c r="C74" i="36"/>
  <c r="O73" i="36"/>
  <c r="K73" i="36"/>
  <c r="G73" i="36"/>
  <c r="C73" i="36"/>
  <c r="O72" i="36"/>
  <c r="K72" i="36"/>
  <c r="G72" i="36"/>
  <c r="C72" i="36"/>
  <c r="O71" i="36"/>
  <c r="K71" i="36"/>
  <c r="G71" i="36"/>
  <c r="C71" i="36"/>
  <c r="J36" i="34"/>
  <c r="E80" i="37"/>
  <c r="E78" i="37"/>
  <c r="H50" i="37"/>
  <c r="O80" i="37"/>
  <c r="K80" i="37"/>
  <c r="G80" i="37"/>
  <c r="C80" i="37"/>
  <c r="O79" i="37"/>
  <c r="K79" i="37"/>
  <c r="G79" i="37"/>
  <c r="C79" i="37"/>
  <c r="O78" i="37"/>
  <c r="K78" i="37"/>
  <c r="G78" i="37"/>
  <c r="C78" i="37"/>
  <c r="O77" i="37"/>
  <c r="K77" i="37"/>
  <c r="G77" i="37"/>
  <c r="C77" i="37"/>
  <c r="O76" i="37"/>
  <c r="K76" i="37"/>
  <c r="G76" i="37"/>
  <c r="C76" i="37"/>
  <c r="O71" i="37"/>
  <c r="K71" i="37"/>
  <c r="G71" i="37"/>
  <c r="C71" i="37"/>
  <c r="M50" i="41"/>
  <c r="I50" i="41"/>
  <c r="E50" i="41"/>
  <c r="C62" i="43"/>
  <c r="M62" i="44"/>
  <c r="I62" i="44"/>
  <c r="E62" i="44"/>
  <c r="Q81" i="39"/>
  <c r="I80" i="39"/>
  <c r="Q77" i="39"/>
  <c r="Q76" i="39"/>
  <c r="Q75" i="39"/>
  <c r="Q74" i="39"/>
  <c r="Q73" i="39"/>
  <c r="Q82" i="41"/>
  <c r="M82" i="41"/>
  <c r="I82" i="41"/>
  <c r="E82" i="41"/>
  <c r="Q81" i="41"/>
  <c r="M81" i="41"/>
  <c r="I81" i="41"/>
  <c r="E81" i="41"/>
  <c r="P35" i="42"/>
  <c r="H35" i="42"/>
  <c r="N81" i="43"/>
  <c r="N82" i="43"/>
  <c r="N83" i="43"/>
  <c r="N84" i="43"/>
  <c r="N85" i="43"/>
  <c r="N86" i="43"/>
  <c r="N87" i="43"/>
  <c r="N88" i="43"/>
  <c r="N89" i="43"/>
  <c r="N90" i="43"/>
  <c r="J81" i="43"/>
  <c r="J82" i="43"/>
  <c r="J83" i="43"/>
  <c r="J84" i="43"/>
  <c r="J85" i="43"/>
  <c r="J86" i="43"/>
  <c r="J87" i="43"/>
  <c r="J88" i="43"/>
  <c r="J89" i="43"/>
  <c r="J90" i="43"/>
  <c r="F81" i="43"/>
  <c r="F82" i="43"/>
  <c r="F83" i="43"/>
  <c r="F84" i="43"/>
  <c r="F85" i="43"/>
  <c r="F86" i="43"/>
  <c r="F87" i="43"/>
  <c r="F88" i="43"/>
  <c r="F89" i="43"/>
  <c r="F90" i="43"/>
  <c r="B81" i="43"/>
  <c r="B82" i="43"/>
  <c r="B83" i="43"/>
  <c r="B84" i="43"/>
  <c r="B85" i="43"/>
  <c r="B86" i="43"/>
  <c r="B87" i="43"/>
  <c r="B88" i="43"/>
  <c r="B89" i="43"/>
  <c r="B90" i="43"/>
  <c r="H90" i="43"/>
  <c r="H89" i="43"/>
  <c r="H88" i="43"/>
  <c r="H87" i="43"/>
  <c r="H86" i="43"/>
  <c r="H85" i="43"/>
  <c r="H84" i="43"/>
  <c r="H83" i="43"/>
  <c r="H82" i="43"/>
  <c r="Q86" i="44"/>
  <c r="Q84" i="44"/>
  <c r="Q83" i="44"/>
  <c r="Q82" i="44"/>
  <c r="Q81" i="44"/>
  <c r="Q80" i="44"/>
  <c r="P90" i="45"/>
  <c r="L90" i="45"/>
  <c r="H90" i="45"/>
  <c r="D90" i="45"/>
  <c r="K89" i="45"/>
  <c r="P88" i="45"/>
  <c r="L88" i="45"/>
  <c r="H88" i="45"/>
  <c r="D88" i="45"/>
  <c r="K87" i="45"/>
  <c r="K86" i="45"/>
  <c r="K85" i="45"/>
  <c r="K80" i="45"/>
  <c r="L62" i="45"/>
  <c r="M51" i="47"/>
  <c r="L51" i="48"/>
  <c r="D51" i="48"/>
  <c r="O51" i="48"/>
  <c r="P50" i="40"/>
  <c r="H50" i="40"/>
  <c r="D50" i="40"/>
  <c r="K50" i="41"/>
  <c r="C50" i="41"/>
  <c r="P90" i="43"/>
  <c r="P89" i="43"/>
  <c r="P88" i="43"/>
  <c r="P87" i="43"/>
  <c r="P86" i="43"/>
  <c r="P85" i="43"/>
  <c r="P84" i="43"/>
  <c r="P83" i="43"/>
  <c r="P82" i="43"/>
  <c r="Q90" i="44"/>
  <c r="Q76" i="43"/>
  <c r="M90" i="44"/>
  <c r="M76" i="43"/>
  <c r="I90" i="44"/>
  <c r="I76" i="43"/>
  <c r="E90" i="44"/>
  <c r="E76" i="43"/>
  <c r="Q89" i="44"/>
  <c r="Q89" i="45"/>
  <c r="Q71" i="43"/>
  <c r="M89" i="44"/>
  <c r="M71" i="43"/>
  <c r="M89" i="45"/>
  <c r="I89" i="44"/>
  <c r="I89" i="45"/>
  <c r="I71" i="43"/>
  <c r="E89" i="44"/>
  <c r="E71" i="43"/>
  <c r="E89" i="45"/>
  <c r="Q88" i="44"/>
  <c r="Q70" i="43"/>
  <c r="M88" i="44"/>
  <c r="M70" i="43"/>
  <c r="I88" i="44"/>
  <c r="I70" i="43"/>
  <c r="E88" i="44"/>
  <c r="E70" i="43"/>
  <c r="Q87" i="44"/>
  <c r="Q87" i="45"/>
  <c r="Q69" i="43"/>
  <c r="M87" i="44"/>
  <c r="M69" i="43"/>
  <c r="M87" i="45"/>
  <c r="I87" i="44"/>
  <c r="I87" i="45"/>
  <c r="I69" i="43"/>
  <c r="E87" i="44"/>
  <c r="E69" i="43"/>
  <c r="E87" i="45"/>
  <c r="Q86" i="45"/>
  <c r="Q68" i="43"/>
  <c r="M68" i="43"/>
  <c r="M86" i="45"/>
  <c r="I86" i="45"/>
  <c r="I68" i="43"/>
  <c r="E68" i="43"/>
  <c r="E86" i="45"/>
  <c r="Q85" i="45"/>
  <c r="Q67" i="43"/>
  <c r="M67" i="43"/>
  <c r="M85" i="45"/>
  <c r="I85" i="45"/>
  <c r="I67" i="43"/>
  <c r="E67" i="43"/>
  <c r="E85" i="45"/>
  <c r="I86" i="44"/>
  <c r="I85" i="44"/>
  <c r="I84" i="44"/>
  <c r="I83" i="44"/>
  <c r="I82" i="44"/>
  <c r="I81" i="44"/>
  <c r="I80" i="44"/>
  <c r="C62" i="44"/>
  <c r="C89" i="45"/>
  <c r="C87" i="45"/>
  <c r="C86" i="45"/>
  <c r="C85" i="45"/>
  <c r="C80" i="45"/>
  <c r="J62" i="45"/>
  <c r="I51" i="47"/>
  <c r="P51" i="49"/>
  <c r="H51" i="49"/>
  <c r="M80" i="39"/>
  <c r="M79" i="39"/>
  <c r="M78" i="39"/>
  <c r="Q81" i="40"/>
  <c r="I50" i="40"/>
  <c r="E50" i="40"/>
  <c r="N50" i="41"/>
  <c r="P80" i="45"/>
  <c r="L80" i="45"/>
  <c r="H80" i="45"/>
  <c r="D80" i="45"/>
  <c r="D90" i="44"/>
  <c r="D88" i="44"/>
  <c r="L84" i="44"/>
  <c r="D84" i="44"/>
  <c r="L83" i="44"/>
  <c r="D83" i="44"/>
  <c r="L82" i="44"/>
  <c r="D82" i="44"/>
  <c r="L81" i="44"/>
  <c r="D81" i="44"/>
  <c r="L80" i="44"/>
  <c r="D80" i="44"/>
  <c r="J62" i="44"/>
  <c r="N36" i="42"/>
  <c r="J36" i="42"/>
  <c r="F36" i="42"/>
  <c r="B36" i="42"/>
  <c r="N37" i="46"/>
  <c r="N178" i="6" s="1"/>
  <c r="F37" i="46"/>
  <c r="F178" i="6" s="1"/>
  <c r="N35" i="46"/>
  <c r="F35" i="46"/>
  <c r="H76" i="47"/>
  <c r="H75" i="47"/>
  <c r="H73" i="47"/>
  <c r="J77" i="48"/>
  <c r="J64" i="47"/>
  <c r="F77" i="47"/>
  <c r="B64" i="47"/>
  <c r="B77" i="48"/>
  <c r="N76" i="47"/>
  <c r="N59" i="47"/>
  <c r="J59" i="47"/>
  <c r="J76" i="48"/>
  <c r="F76" i="47"/>
  <c r="B59" i="47"/>
  <c r="B76" i="48"/>
  <c r="J58" i="47"/>
  <c r="J75" i="48"/>
  <c r="F75" i="47"/>
  <c r="B58" i="47"/>
  <c r="B75" i="48"/>
  <c r="N74" i="49"/>
  <c r="N57" i="47"/>
  <c r="J57" i="47"/>
  <c r="J74" i="47"/>
  <c r="J74" i="48"/>
  <c r="F74" i="47"/>
  <c r="B57" i="47"/>
  <c r="B74" i="48"/>
  <c r="N56" i="47"/>
  <c r="N73" i="47"/>
  <c r="J56" i="47"/>
  <c r="J73" i="48"/>
  <c r="F73" i="47"/>
  <c r="B56" i="47"/>
  <c r="B73" i="49"/>
  <c r="B73" i="47"/>
  <c r="B73" i="48"/>
  <c r="J55" i="47"/>
  <c r="J72" i="47"/>
  <c r="F72" i="47"/>
  <c r="J54" i="47"/>
  <c r="J71" i="48"/>
  <c r="J71" i="47"/>
  <c r="F71" i="47"/>
  <c r="F71" i="48"/>
  <c r="B54" i="47"/>
  <c r="B71" i="48"/>
  <c r="J53" i="47"/>
  <c r="J70" i="47"/>
  <c r="F70" i="47"/>
  <c r="J52" i="47"/>
  <c r="J69" i="47"/>
  <c r="J69" i="48"/>
  <c r="F69" i="47"/>
  <c r="G51" i="48"/>
  <c r="E55" i="48"/>
  <c r="E72" i="48"/>
  <c r="E53" i="48"/>
  <c r="E70" i="48"/>
  <c r="M69" i="48"/>
  <c r="M52" i="48"/>
  <c r="E52" i="48"/>
  <c r="E69" i="48"/>
  <c r="E51" i="49"/>
  <c r="Q64" i="49"/>
  <c r="Q77" i="49"/>
  <c r="I64" i="49"/>
  <c r="I77" i="49"/>
  <c r="Q58" i="49"/>
  <c r="Q51" i="49" s="1"/>
  <c r="Q75" i="49"/>
  <c r="I58" i="49"/>
  <c r="I51" i="49" s="1"/>
  <c r="I75" i="49"/>
  <c r="N37" i="50"/>
  <c r="N179" i="6" s="1"/>
  <c r="F37" i="50"/>
  <c r="F179" i="6" s="1"/>
  <c r="P97" i="51"/>
  <c r="P100" i="51"/>
  <c r="P101" i="51"/>
  <c r="P105" i="51"/>
  <c r="P98" i="51"/>
  <c r="P99" i="51"/>
  <c r="P104" i="51"/>
  <c r="P36" i="50"/>
  <c r="P102" i="51"/>
  <c r="L99" i="51"/>
  <c r="L103" i="51"/>
  <c r="L96" i="51"/>
  <c r="L100" i="51"/>
  <c r="L106" i="51"/>
  <c r="L98" i="51"/>
  <c r="L101" i="51"/>
  <c r="L104" i="51"/>
  <c r="L36" i="50"/>
  <c r="H101" i="51"/>
  <c r="H105" i="51"/>
  <c r="H36" i="50"/>
  <c r="H103" i="51"/>
  <c r="H106" i="51"/>
  <c r="D103" i="51"/>
  <c r="D101" i="51"/>
  <c r="D102" i="51"/>
  <c r="P106" i="51"/>
  <c r="B106" i="51"/>
  <c r="D105" i="51"/>
  <c r="D104" i="51"/>
  <c r="D100" i="51"/>
  <c r="D97" i="51"/>
  <c r="B72" i="51"/>
  <c r="Q82" i="40"/>
  <c r="N80" i="45"/>
  <c r="J80" i="45"/>
  <c r="F80" i="45"/>
  <c r="B80" i="45"/>
  <c r="L90" i="44"/>
  <c r="L88" i="44"/>
  <c r="N84" i="44"/>
  <c r="F84" i="44"/>
  <c r="N83" i="44"/>
  <c r="F83" i="44"/>
  <c r="N82" i="44"/>
  <c r="F82" i="44"/>
  <c r="N81" i="44"/>
  <c r="F81" i="44"/>
  <c r="N80" i="44"/>
  <c r="F80" i="44"/>
  <c r="P36" i="42"/>
  <c r="L36" i="42"/>
  <c r="H36" i="42"/>
  <c r="D36" i="42"/>
  <c r="Q62" i="45"/>
  <c r="M62" i="45"/>
  <c r="I62" i="45"/>
  <c r="E62" i="45"/>
  <c r="P76" i="47"/>
  <c r="P74" i="47"/>
  <c r="P73" i="47"/>
  <c r="P64" i="47"/>
  <c r="P77" i="48"/>
  <c r="H64" i="47"/>
  <c r="H77" i="48"/>
  <c r="H77" i="47"/>
  <c r="P59" i="47"/>
  <c r="P76" i="48"/>
  <c r="H59" i="47"/>
  <c r="H76" i="48"/>
  <c r="P58" i="47"/>
  <c r="P75" i="48"/>
  <c r="P75" i="47"/>
  <c r="H58" i="47"/>
  <c r="H75" i="48"/>
  <c r="D75" i="47"/>
  <c r="P56" i="47"/>
  <c r="P73" i="48"/>
  <c r="P73" i="49"/>
  <c r="H56" i="47"/>
  <c r="H73" i="48"/>
  <c r="H72" i="47"/>
  <c r="D72" i="47"/>
  <c r="P71" i="47"/>
  <c r="D71" i="47"/>
  <c r="P70" i="47"/>
  <c r="D70" i="47"/>
  <c r="P69" i="47"/>
  <c r="D69" i="47"/>
  <c r="Q51" i="48"/>
  <c r="K55" i="48"/>
  <c r="K72" i="48"/>
  <c r="K53" i="48"/>
  <c r="K70" i="48"/>
  <c r="C51" i="48"/>
  <c r="O64" i="49"/>
  <c r="O77" i="49"/>
  <c r="G64" i="49"/>
  <c r="G77" i="49"/>
  <c r="O75" i="49"/>
  <c r="O58" i="49"/>
  <c r="G58" i="49"/>
  <c r="G75" i="49"/>
  <c r="G57" i="49"/>
  <c r="G51" i="49" s="1"/>
  <c r="G74" i="49"/>
  <c r="P34" i="50"/>
  <c r="P35" i="50"/>
  <c r="L37" i="50"/>
  <c r="L179" i="6" s="1"/>
  <c r="D35" i="50"/>
  <c r="D37" i="50"/>
  <c r="D179" i="6" s="1"/>
  <c r="N102" i="51"/>
  <c r="N106" i="51"/>
  <c r="N103" i="51"/>
  <c r="N105" i="51"/>
  <c r="J100" i="51"/>
  <c r="J97" i="51"/>
  <c r="J96" i="51"/>
  <c r="F103" i="51"/>
  <c r="F98" i="51"/>
  <c r="F99" i="51"/>
  <c r="F105" i="51"/>
  <c r="B99" i="51"/>
  <c r="B105" i="51"/>
  <c r="B96" i="51"/>
  <c r="B102" i="51"/>
  <c r="B97" i="51"/>
  <c r="B104" i="51"/>
  <c r="N72" i="51"/>
  <c r="Q76" i="49"/>
  <c r="M76" i="49"/>
  <c r="I76" i="49"/>
  <c r="E76" i="49"/>
  <c r="Q74" i="49"/>
  <c r="M74" i="49"/>
  <c r="I74" i="49"/>
  <c r="E74" i="49"/>
  <c r="Q73" i="49"/>
  <c r="M73" i="49"/>
  <c r="I73" i="49"/>
  <c r="E73" i="49"/>
  <c r="Q68" i="49"/>
  <c r="M68" i="49"/>
  <c r="I68" i="49"/>
  <c r="E68" i="49"/>
  <c r="H51" i="48"/>
  <c r="D51" i="49"/>
  <c r="G37" i="50"/>
  <c r="G179" i="6" s="1"/>
  <c r="Q35" i="50"/>
  <c r="E35" i="50"/>
  <c r="Q34" i="50"/>
  <c r="M34" i="50"/>
  <c r="I34" i="50"/>
  <c r="E34" i="50"/>
  <c r="O86" i="51"/>
  <c r="I74" i="51"/>
  <c r="I97" i="52"/>
  <c r="Q95" i="53"/>
  <c r="M95" i="53"/>
  <c r="I95" i="53"/>
  <c r="E95" i="53"/>
  <c r="M100" i="52"/>
  <c r="N105" i="52"/>
  <c r="N90" i="52"/>
  <c r="J105" i="52"/>
  <c r="J90" i="52"/>
  <c r="N86" i="52"/>
  <c r="N104" i="52"/>
  <c r="J104" i="52"/>
  <c r="J86" i="52"/>
  <c r="N82" i="52"/>
  <c r="N103" i="52"/>
  <c r="J103" i="52"/>
  <c r="J82" i="52"/>
  <c r="F82" i="52"/>
  <c r="F103" i="52"/>
  <c r="N79" i="52"/>
  <c r="N102" i="52"/>
  <c r="F102" i="52"/>
  <c r="F79" i="52"/>
  <c r="B79" i="52"/>
  <c r="B102" i="52"/>
  <c r="N101" i="52"/>
  <c r="N78" i="52"/>
  <c r="J101" i="52"/>
  <c r="J78" i="52"/>
  <c r="F78" i="52"/>
  <c r="F101" i="52"/>
  <c r="N100" i="52"/>
  <c r="N77" i="52"/>
  <c r="F77" i="52"/>
  <c r="F100" i="52"/>
  <c r="B100" i="52"/>
  <c r="B77" i="52"/>
  <c r="J99" i="52"/>
  <c r="J76" i="52"/>
  <c r="F76" i="52"/>
  <c r="F99" i="52"/>
  <c r="F98" i="52"/>
  <c r="F75" i="52"/>
  <c r="N97" i="52"/>
  <c r="N74" i="52"/>
  <c r="J97" i="52"/>
  <c r="J74" i="52"/>
  <c r="N73" i="52"/>
  <c r="N96" i="52"/>
  <c r="B96" i="52"/>
  <c r="B73" i="52"/>
  <c r="K76" i="49"/>
  <c r="C76" i="49"/>
  <c r="G73" i="49"/>
  <c r="C68" i="48"/>
  <c r="P51" i="48"/>
  <c r="G91" i="51"/>
  <c r="G106" i="52"/>
  <c r="G106" i="51"/>
  <c r="C105" i="53"/>
  <c r="C90" i="51"/>
  <c r="C105" i="52"/>
  <c r="K86" i="51"/>
  <c r="K104" i="51"/>
  <c r="O103" i="51"/>
  <c r="O82" i="51"/>
  <c r="C103" i="51"/>
  <c r="C82" i="51"/>
  <c r="G79" i="51"/>
  <c r="G102" i="51"/>
  <c r="C102" i="53"/>
  <c r="O100" i="53"/>
  <c r="O77" i="51"/>
  <c r="C100" i="51"/>
  <c r="C77" i="51"/>
  <c r="K98" i="52"/>
  <c r="K98" i="51"/>
  <c r="C98" i="51"/>
  <c r="C75" i="51"/>
  <c r="K97" i="51"/>
  <c r="K74" i="51"/>
  <c r="K72" i="51" s="1"/>
  <c r="G74" i="51"/>
  <c r="G97" i="51"/>
  <c r="C97" i="51"/>
  <c r="C97" i="52"/>
  <c r="O73" i="51"/>
  <c r="O96" i="51"/>
  <c r="G73" i="51"/>
  <c r="G96" i="51"/>
  <c r="C96" i="51"/>
  <c r="C73" i="51"/>
  <c r="C72" i="51" s="1"/>
  <c r="O95" i="53"/>
  <c r="G95" i="53"/>
  <c r="C95" i="53"/>
  <c r="K101" i="52"/>
  <c r="L72" i="52"/>
  <c r="J72" i="51"/>
  <c r="F72" i="51"/>
  <c r="P95" i="52"/>
  <c r="L95" i="52"/>
  <c r="H95" i="52"/>
  <c r="D95" i="52"/>
  <c r="E106" i="52"/>
  <c r="E105" i="52"/>
  <c r="E104" i="52"/>
  <c r="E103" i="52"/>
  <c r="E102" i="52"/>
  <c r="E101" i="52"/>
  <c r="E100" i="52"/>
  <c r="E99" i="52"/>
  <c r="E98" i="52"/>
  <c r="E97" i="52"/>
  <c r="E96" i="52"/>
  <c r="M95" i="52"/>
  <c r="N95" i="53"/>
  <c r="J95" i="53"/>
  <c r="F95" i="53"/>
  <c r="B95" i="53"/>
  <c r="K95" i="52"/>
  <c r="G36" i="50"/>
  <c r="P95" i="53"/>
  <c r="L95" i="53"/>
  <c r="H95" i="53"/>
  <c r="D95" i="53"/>
  <c r="L64" i="10"/>
  <c r="L153" i="6" s="1"/>
  <c r="L98" i="6"/>
  <c r="D103" i="6"/>
  <c r="D104" i="6"/>
  <c r="N51" i="6"/>
  <c r="N58" i="10"/>
  <c r="N64" i="10"/>
  <c r="N153" i="6" s="1"/>
  <c r="J51" i="6"/>
  <c r="F58" i="10"/>
  <c r="B51" i="6"/>
  <c r="N57" i="10"/>
  <c r="F57" i="10"/>
  <c r="Q55" i="10"/>
  <c r="Q120" i="13"/>
  <c r="Q121" i="13"/>
  <c r="Q123" i="13"/>
  <c r="Q124" i="13"/>
  <c r="Q126" i="13"/>
  <c r="Q127" i="13"/>
  <c r="Q128" i="13"/>
  <c r="Q130" i="13"/>
  <c r="Q145" i="13"/>
  <c r="M55" i="10"/>
  <c r="M120" i="13"/>
  <c r="M121" i="13"/>
  <c r="M123" i="13"/>
  <c r="M124" i="13"/>
  <c r="M126" i="13"/>
  <c r="M127" i="13"/>
  <c r="M128" i="13"/>
  <c r="M130" i="13"/>
  <c r="M145" i="13"/>
  <c r="I55" i="10"/>
  <c r="I120" i="13"/>
  <c r="I121" i="13"/>
  <c r="I123" i="13"/>
  <c r="I124" i="13"/>
  <c r="I126" i="13"/>
  <c r="I127" i="13"/>
  <c r="I128" i="13"/>
  <c r="I130" i="13"/>
  <c r="I145" i="13"/>
  <c r="E55" i="10"/>
  <c r="E120" i="13"/>
  <c r="E121" i="13"/>
  <c r="E123" i="13"/>
  <c r="E124" i="13"/>
  <c r="E126" i="13"/>
  <c r="E127" i="13"/>
  <c r="E128" i="13"/>
  <c r="E130" i="13"/>
  <c r="E145" i="13"/>
  <c r="Q54" i="10"/>
  <c r="Q103" i="13"/>
  <c r="Q104" i="13"/>
  <c r="Q105" i="13"/>
  <c r="Q106" i="13"/>
  <c r="Q107" i="13"/>
  <c r="Q109" i="13"/>
  <c r="Q110" i="13"/>
  <c r="Q111" i="13"/>
  <c r="Q113" i="13"/>
  <c r="Q134" i="13"/>
  <c r="M54" i="10"/>
  <c r="M103" i="13"/>
  <c r="M104" i="13"/>
  <c r="M105" i="13"/>
  <c r="M106" i="13"/>
  <c r="M107" i="13"/>
  <c r="M109" i="13"/>
  <c r="M110" i="13"/>
  <c r="M111" i="13"/>
  <c r="M113" i="13"/>
  <c r="M134" i="13"/>
  <c r="I54" i="10"/>
  <c r="I103" i="13"/>
  <c r="I104" i="13"/>
  <c r="I105" i="13"/>
  <c r="I106" i="13"/>
  <c r="I107" i="13"/>
  <c r="I109" i="13"/>
  <c r="I110" i="13"/>
  <c r="I111" i="13"/>
  <c r="I113" i="13"/>
  <c r="I134" i="13"/>
  <c r="E54" i="10"/>
  <c r="E103" i="13"/>
  <c r="E104" i="13"/>
  <c r="E105" i="13"/>
  <c r="E106" i="13"/>
  <c r="E107" i="13"/>
  <c r="E109" i="13"/>
  <c r="E110" i="13"/>
  <c r="E111" i="13"/>
  <c r="E113" i="13"/>
  <c r="E134" i="13"/>
  <c r="M47" i="9"/>
  <c r="I47" i="9"/>
  <c r="E47" i="9"/>
  <c r="C107" i="6"/>
  <c r="L103" i="6"/>
  <c r="L104" i="6"/>
  <c r="O55" i="10"/>
  <c r="O145" i="13"/>
  <c r="K55" i="10"/>
  <c r="K145" i="13"/>
  <c r="G55" i="10"/>
  <c r="G145" i="13"/>
  <c r="C55" i="10"/>
  <c r="C145" i="13"/>
  <c r="O128" i="13"/>
  <c r="K128" i="13"/>
  <c r="G128" i="13"/>
  <c r="C128" i="13"/>
  <c r="O127" i="13"/>
  <c r="K127" i="13"/>
  <c r="G127" i="13"/>
  <c r="C127" i="13"/>
  <c r="O126" i="13"/>
  <c r="K126" i="13"/>
  <c r="G126" i="13"/>
  <c r="C126" i="13"/>
  <c r="O124" i="13"/>
  <c r="K124" i="13"/>
  <c r="G124" i="13"/>
  <c r="C124" i="13"/>
  <c r="O123" i="13"/>
  <c r="K123" i="13"/>
  <c r="G123" i="13"/>
  <c r="C123" i="13"/>
  <c r="O121" i="13"/>
  <c r="K121" i="13"/>
  <c r="G121" i="13"/>
  <c r="C121" i="13"/>
  <c r="O120" i="13"/>
  <c r="K120" i="13"/>
  <c r="G120" i="13"/>
  <c r="C120" i="13"/>
  <c r="O54" i="10"/>
  <c r="O134" i="13"/>
  <c r="K54" i="10"/>
  <c r="K134" i="13"/>
  <c r="G54" i="10"/>
  <c r="G134" i="13"/>
  <c r="C54" i="10"/>
  <c r="C134" i="13"/>
  <c r="O111" i="13"/>
  <c r="K111" i="13"/>
  <c r="G111" i="13"/>
  <c r="C111" i="13"/>
  <c r="O110" i="13"/>
  <c r="K110" i="13"/>
  <c r="G110" i="13"/>
  <c r="C110" i="13"/>
  <c r="O109" i="13"/>
  <c r="K109" i="13"/>
  <c r="G109" i="13"/>
  <c r="C109" i="13"/>
  <c r="O107" i="13"/>
  <c r="K107" i="13"/>
  <c r="G107" i="13"/>
  <c r="C107" i="13"/>
  <c r="O106" i="13"/>
  <c r="K106" i="13"/>
  <c r="G106" i="13"/>
  <c r="C106" i="13"/>
  <c r="O105" i="13"/>
  <c r="K105" i="13"/>
  <c r="G105" i="13"/>
  <c r="C105" i="13"/>
  <c r="O104" i="13"/>
  <c r="K104" i="13"/>
  <c r="G104" i="13"/>
  <c r="C104" i="13"/>
  <c r="O103" i="13"/>
  <c r="K103" i="13"/>
  <c r="G103" i="13"/>
  <c r="C103" i="13"/>
  <c r="D98" i="14"/>
  <c r="D159" i="6" s="1"/>
  <c r="B107" i="29"/>
  <c r="Q42" i="6"/>
  <c r="M42" i="6"/>
  <c r="E42" i="6"/>
  <c r="Q39" i="6"/>
  <c r="M39" i="6"/>
  <c r="I39" i="6"/>
  <c r="E39" i="6"/>
  <c r="Q30" i="6"/>
  <c r="M30" i="6"/>
  <c r="I30" i="6"/>
  <c r="E30" i="6"/>
  <c r="P53" i="10"/>
  <c r="H53" i="10"/>
  <c r="Q58" i="10"/>
  <c r="M58" i="10"/>
  <c r="E58" i="10"/>
  <c r="P146" i="11"/>
  <c r="P147" i="11"/>
  <c r="P148" i="11"/>
  <c r="P149" i="11"/>
  <c r="P150" i="11"/>
  <c r="P151" i="11"/>
  <c r="P152" i="11"/>
  <c r="P153" i="11"/>
  <c r="P154" i="11"/>
  <c r="L146" i="11"/>
  <c r="L147" i="11"/>
  <c r="L148" i="11"/>
  <c r="L149" i="11"/>
  <c r="L150" i="11"/>
  <c r="L151" i="11"/>
  <c r="L152" i="11"/>
  <c r="L153" i="11"/>
  <c r="L154" i="11"/>
  <c r="H146" i="11"/>
  <c r="H147" i="11"/>
  <c r="H148" i="11"/>
  <c r="H149" i="11"/>
  <c r="H150" i="11"/>
  <c r="H151" i="11"/>
  <c r="H152" i="11"/>
  <c r="H153" i="11"/>
  <c r="H154" i="11"/>
  <c r="D146" i="11"/>
  <c r="D147" i="11"/>
  <c r="D148" i="11"/>
  <c r="D149" i="11"/>
  <c r="D150" i="11"/>
  <c r="D151" i="11"/>
  <c r="D152" i="11"/>
  <c r="D153" i="11"/>
  <c r="D154" i="11"/>
  <c r="P135" i="11"/>
  <c r="P136" i="11"/>
  <c r="P137" i="11"/>
  <c r="P138" i="11"/>
  <c r="P139" i="11"/>
  <c r="P140" i="11"/>
  <c r="P141" i="11"/>
  <c r="P142" i="11"/>
  <c r="P143" i="11"/>
  <c r="L135" i="11"/>
  <c r="L136" i="11"/>
  <c r="L137" i="11"/>
  <c r="L138" i="11"/>
  <c r="L139" i="11"/>
  <c r="L140" i="11"/>
  <c r="L141" i="11"/>
  <c r="L142" i="11"/>
  <c r="L143" i="11"/>
  <c r="H135" i="11"/>
  <c r="H136" i="11"/>
  <c r="H137" i="11"/>
  <c r="H138" i="11"/>
  <c r="H139" i="11"/>
  <c r="H140" i="11"/>
  <c r="H141" i="11"/>
  <c r="H142" i="11"/>
  <c r="H143" i="11"/>
  <c r="D135" i="11"/>
  <c r="D136" i="11"/>
  <c r="D137" i="11"/>
  <c r="D138" i="11"/>
  <c r="D139" i="11"/>
  <c r="D140" i="11"/>
  <c r="D141" i="11"/>
  <c r="D142" i="11"/>
  <c r="D143" i="11"/>
  <c r="M154" i="13"/>
  <c r="E154" i="13"/>
  <c r="M153" i="13"/>
  <c r="E153" i="13"/>
  <c r="M151" i="13"/>
  <c r="E151" i="13"/>
  <c r="M150" i="13"/>
  <c r="E150" i="13"/>
  <c r="M143" i="13"/>
  <c r="E143" i="13"/>
  <c r="M142" i="13"/>
  <c r="E142" i="13"/>
  <c r="M141" i="13"/>
  <c r="E141" i="13"/>
  <c r="M140" i="13"/>
  <c r="E140" i="13"/>
  <c r="M139" i="13"/>
  <c r="E139" i="13"/>
  <c r="N250" i="15"/>
  <c r="N251" i="15"/>
  <c r="N252" i="15"/>
  <c r="N253" i="15"/>
  <c r="N254" i="15"/>
  <c r="N255" i="15"/>
  <c r="N256" i="15"/>
  <c r="N257" i="15"/>
  <c r="J250" i="15"/>
  <c r="J251" i="15"/>
  <c r="J252" i="15"/>
  <c r="J253" i="15"/>
  <c r="J254" i="15"/>
  <c r="J255" i="15"/>
  <c r="J256" i="15"/>
  <c r="J257" i="15"/>
  <c r="F250" i="15"/>
  <c r="F251" i="15"/>
  <c r="F252" i="15"/>
  <c r="F253" i="15"/>
  <c r="F254" i="15"/>
  <c r="F255" i="15"/>
  <c r="F256" i="15"/>
  <c r="F257" i="15"/>
  <c r="B250" i="15"/>
  <c r="B251" i="15"/>
  <c r="B252" i="15"/>
  <c r="B253" i="15"/>
  <c r="B254" i="15"/>
  <c r="B255" i="15"/>
  <c r="B256" i="15"/>
  <c r="B257" i="15"/>
  <c r="N240" i="15"/>
  <c r="N241" i="15"/>
  <c r="N242" i="15"/>
  <c r="N243" i="15"/>
  <c r="N244" i="15"/>
  <c r="N245" i="15"/>
  <c r="N246" i="15"/>
  <c r="N247" i="15"/>
  <c r="J240" i="15"/>
  <c r="J241" i="15"/>
  <c r="J242" i="15"/>
  <c r="J243" i="15"/>
  <c r="J244" i="15"/>
  <c r="J245" i="15"/>
  <c r="J246" i="15"/>
  <c r="J247" i="15"/>
  <c r="F240" i="15"/>
  <c r="F241" i="15"/>
  <c r="F242" i="15"/>
  <c r="F243" i="15"/>
  <c r="F244" i="15"/>
  <c r="F245" i="15"/>
  <c r="F246" i="15"/>
  <c r="F247" i="15"/>
  <c r="B240" i="15"/>
  <c r="B241" i="15"/>
  <c r="B242" i="15"/>
  <c r="B243" i="15"/>
  <c r="B244" i="15"/>
  <c r="B245" i="15"/>
  <c r="B246" i="15"/>
  <c r="B247" i="15"/>
  <c r="N230" i="15"/>
  <c r="N231" i="15"/>
  <c r="N232" i="15"/>
  <c r="N233" i="15"/>
  <c r="N234" i="15"/>
  <c r="N235" i="15"/>
  <c r="N236" i="15"/>
  <c r="N237" i="15"/>
  <c r="J230" i="15"/>
  <c r="J231" i="15"/>
  <c r="J232" i="15"/>
  <c r="J233" i="15"/>
  <c r="J234" i="15"/>
  <c r="J235" i="15"/>
  <c r="J236" i="15"/>
  <c r="J237" i="15"/>
  <c r="F230" i="15"/>
  <c r="F231" i="15"/>
  <c r="F232" i="15"/>
  <c r="F233" i="15"/>
  <c r="F234" i="15"/>
  <c r="F235" i="15"/>
  <c r="F236" i="15"/>
  <c r="F237" i="15"/>
  <c r="B230" i="15"/>
  <c r="B231" i="15"/>
  <c r="B232" i="15"/>
  <c r="B233" i="15"/>
  <c r="B234" i="15"/>
  <c r="B235" i="15"/>
  <c r="B236" i="15"/>
  <c r="B237" i="15"/>
  <c r="N221" i="15"/>
  <c r="N222" i="15"/>
  <c r="N223" i="15"/>
  <c r="N224" i="15"/>
  <c r="N225" i="15"/>
  <c r="N226" i="15"/>
  <c r="N227" i="15"/>
  <c r="J221" i="15"/>
  <c r="J222" i="15"/>
  <c r="J223" i="15"/>
  <c r="J224" i="15"/>
  <c r="J225" i="15"/>
  <c r="J226" i="15"/>
  <c r="J227" i="15"/>
  <c r="F221" i="15"/>
  <c r="F222" i="15"/>
  <c r="F223" i="15"/>
  <c r="F224" i="15"/>
  <c r="F225" i="15"/>
  <c r="F226" i="15"/>
  <c r="F227" i="15"/>
  <c r="B221" i="15"/>
  <c r="B222" i="15"/>
  <c r="B223" i="15"/>
  <c r="B224" i="15"/>
  <c r="B225" i="15"/>
  <c r="B226" i="15"/>
  <c r="B227" i="15"/>
  <c r="O257" i="17"/>
  <c r="O257" i="16"/>
  <c r="K257" i="17"/>
  <c r="K257" i="16"/>
  <c r="G257" i="17"/>
  <c r="G257" i="16"/>
  <c r="C257" i="17"/>
  <c r="C257" i="16"/>
  <c r="O256" i="17"/>
  <c r="O256" i="16"/>
  <c r="K256" i="17"/>
  <c r="K256" i="16"/>
  <c r="G256" i="17"/>
  <c r="G256" i="16"/>
  <c r="C256" i="17"/>
  <c r="C256" i="16"/>
  <c r="O255" i="17"/>
  <c r="O255" i="16"/>
  <c r="K255" i="17"/>
  <c r="K255" i="16"/>
  <c r="G255" i="17"/>
  <c r="G255" i="16"/>
  <c r="C255" i="17"/>
  <c r="C255" i="16"/>
  <c r="O254" i="17"/>
  <c r="O254" i="16"/>
  <c r="K254" i="17"/>
  <c r="K254" i="16"/>
  <c r="G254" i="17"/>
  <c r="G254" i="16"/>
  <c r="C254" i="17"/>
  <c r="C254" i="16"/>
  <c r="O247" i="17"/>
  <c r="O247" i="16"/>
  <c r="K247" i="17"/>
  <c r="K247" i="16"/>
  <c r="G247" i="17"/>
  <c r="G247" i="16"/>
  <c r="C247" i="17"/>
  <c r="C247" i="16"/>
  <c r="O246" i="17"/>
  <c r="O246" i="16"/>
  <c r="K246" i="17"/>
  <c r="K246" i="16"/>
  <c r="G246" i="17"/>
  <c r="G246" i="16"/>
  <c r="C246" i="17"/>
  <c r="C246" i="16"/>
  <c r="O245" i="17"/>
  <c r="O245" i="16"/>
  <c r="K245" i="17"/>
  <c r="K245" i="16"/>
  <c r="G245" i="17"/>
  <c r="G245" i="16"/>
  <c r="C245" i="17"/>
  <c r="C245" i="16"/>
  <c r="O244" i="17"/>
  <c r="O244" i="16"/>
  <c r="K244" i="17"/>
  <c r="K244" i="16"/>
  <c r="G244" i="17"/>
  <c r="G244" i="16"/>
  <c r="C244" i="17"/>
  <c r="C244" i="16"/>
  <c r="O239" i="17"/>
  <c r="O239" i="16"/>
  <c r="K239" i="17"/>
  <c r="K239" i="16"/>
  <c r="G239" i="17"/>
  <c r="G239" i="16"/>
  <c r="C239" i="17"/>
  <c r="C239" i="16"/>
  <c r="O237" i="17"/>
  <c r="O237" i="16"/>
  <c r="K237" i="17"/>
  <c r="K237" i="16"/>
  <c r="G237" i="17"/>
  <c r="G237" i="16"/>
  <c r="C237" i="17"/>
  <c r="C237" i="16"/>
  <c r="O236" i="17"/>
  <c r="O236" i="16"/>
  <c r="K236" i="17"/>
  <c r="K236" i="16"/>
  <c r="G236" i="17"/>
  <c r="G236" i="16"/>
  <c r="C236" i="17"/>
  <c r="C236" i="16"/>
  <c r="G234" i="16"/>
  <c r="G233" i="16"/>
  <c r="G232" i="16"/>
  <c r="G231" i="16"/>
  <c r="G230" i="16"/>
  <c r="G227" i="16"/>
  <c r="G226" i="16"/>
  <c r="G225" i="16"/>
  <c r="G224" i="16"/>
  <c r="G223" i="16"/>
  <c r="G222" i="16"/>
  <c r="G221" i="16"/>
  <c r="G220" i="16"/>
  <c r="Q180" i="21"/>
  <c r="Q181" i="21"/>
  <c r="Q182" i="21"/>
  <c r="Q184" i="21"/>
  <c r="Q185" i="21"/>
  <c r="Q187" i="21"/>
  <c r="Q188" i="21"/>
  <c r="Q189" i="21"/>
  <c r="Q192" i="21"/>
  <c r="Q226" i="21"/>
  <c r="Q80" i="18"/>
  <c r="M180" i="21"/>
  <c r="M181" i="21"/>
  <c r="M182" i="21"/>
  <c r="M184" i="21"/>
  <c r="M185" i="21"/>
  <c r="M187" i="21"/>
  <c r="M188" i="21"/>
  <c r="M189" i="21"/>
  <c r="M192" i="21"/>
  <c r="M226" i="21"/>
  <c r="M80" i="18"/>
  <c r="I180" i="21"/>
  <c r="I181" i="21"/>
  <c r="I182" i="21"/>
  <c r="I184" i="21"/>
  <c r="I185" i="21"/>
  <c r="I187" i="21"/>
  <c r="I188" i="21"/>
  <c r="I189" i="21"/>
  <c r="I192" i="21"/>
  <c r="I226" i="21"/>
  <c r="I80" i="18"/>
  <c r="E180" i="21"/>
  <c r="E181" i="21"/>
  <c r="E182" i="21"/>
  <c r="E184" i="21"/>
  <c r="E185" i="21"/>
  <c r="E187" i="21"/>
  <c r="E188" i="21"/>
  <c r="E189" i="21"/>
  <c r="E192" i="21"/>
  <c r="E226" i="21"/>
  <c r="E80" i="18"/>
  <c r="Q162" i="21"/>
  <c r="Q164" i="21"/>
  <c r="Q165" i="21"/>
  <c r="Q166" i="21"/>
  <c r="Q168" i="21"/>
  <c r="Q169" i="21"/>
  <c r="Q170" i="21"/>
  <c r="Q173" i="21"/>
  <c r="Q214" i="21"/>
  <c r="Q79" i="18"/>
  <c r="M162" i="21"/>
  <c r="M164" i="21"/>
  <c r="M165" i="21"/>
  <c r="M166" i="21"/>
  <c r="M168" i="21"/>
  <c r="M169" i="21"/>
  <c r="M170" i="21"/>
  <c r="M173" i="21"/>
  <c r="M214" i="21"/>
  <c r="M79" i="18"/>
  <c r="I162" i="21"/>
  <c r="I164" i="21"/>
  <c r="I165" i="21"/>
  <c r="I166" i="21"/>
  <c r="I168" i="21"/>
  <c r="I169" i="21"/>
  <c r="I170" i="21"/>
  <c r="I173" i="21"/>
  <c r="I214" i="21"/>
  <c r="I79" i="18"/>
  <c r="E162" i="21"/>
  <c r="E164" i="21"/>
  <c r="E165" i="21"/>
  <c r="E166" i="21"/>
  <c r="E168" i="21"/>
  <c r="E169" i="21"/>
  <c r="E170" i="21"/>
  <c r="E173" i="21"/>
  <c r="E214" i="21"/>
  <c r="E79" i="18"/>
  <c r="Q60" i="22"/>
  <c r="Q148" i="25"/>
  <c r="Q150" i="25"/>
  <c r="Q151" i="25"/>
  <c r="Q152" i="25"/>
  <c r="Q154" i="25"/>
  <c r="Q155" i="25"/>
  <c r="Q157" i="25"/>
  <c r="Q158" i="25"/>
  <c r="Q160" i="25"/>
  <c r="Q191" i="25"/>
  <c r="I60" i="22"/>
  <c r="I148" i="25"/>
  <c r="I150" i="25"/>
  <c r="I151" i="25"/>
  <c r="I152" i="25"/>
  <c r="I154" i="25"/>
  <c r="I155" i="25"/>
  <c r="I157" i="25"/>
  <c r="I158" i="25"/>
  <c r="I160" i="25"/>
  <c r="I191" i="25"/>
  <c r="M123" i="28"/>
  <c r="I123" i="28"/>
  <c r="O95" i="28"/>
  <c r="K95" i="28"/>
  <c r="G95" i="28"/>
  <c r="P107" i="29"/>
  <c r="H107" i="29"/>
  <c r="N153" i="29"/>
  <c r="N59" i="26"/>
  <c r="J153" i="29"/>
  <c r="J59" i="26"/>
  <c r="F153" i="29"/>
  <c r="F59" i="26"/>
  <c r="N143" i="29"/>
  <c r="N58" i="26"/>
  <c r="J143" i="29"/>
  <c r="J58" i="26"/>
  <c r="F143" i="29"/>
  <c r="F58" i="26"/>
  <c r="N50" i="9"/>
  <c r="J50" i="9"/>
  <c r="F50" i="9"/>
  <c r="B50" i="9"/>
  <c r="N49" i="9"/>
  <c r="F49" i="9"/>
  <c r="B49" i="9"/>
  <c r="N48" i="9"/>
  <c r="J48" i="9"/>
  <c r="F48" i="9"/>
  <c r="B48" i="9"/>
  <c r="N133" i="29"/>
  <c r="N57" i="26"/>
  <c r="N56" i="26" s="1"/>
  <c r="N115" i="6" s="1"/>
  <c r="J133" i="29"/>
  <c r="J57" i="26"/>
  <c r="J56" i="26" s="1"/>
  <c r="J115" i="6" s="1"/>
  <c r="F133" i="29"/>
  <c r="F57" i="26"/>
  <c r="Q113" i="31"/>
  <c r="Q114" i="31"/>
  <c r="Q115" i="31"/>
  <c r="Q116" i="31"/>
  <c r="Q117" i="31"/>
  <c r="Q118" i="31"/>
  <c r="Q119" i="31"/>
  <c r="Q120" i="31"/>
  <c r="Q121" i="31"/>
  <c r="Q122" i="31"/>
  <c r="Q123" i="31"/>
  <c r="M113" i="31"/>
  <c r="M114" i="31"/>
  <c r="M115" i="31"/>
  <c r="M116" i="31"/>
  <c r="M117" i="31"/>
  <c r="M118" i="31"/>
  <c r="M119" i="31"/>
  <c r="M120" i="31"/>
  <c r="M121" i="31"/>
  <c r="M122" i="31"/>
  <c r="M123" i="31"/>
  <c r="I113" i="31"/>
  <c r="I114" i="31"/>
  <c r="I115" i="31"/>
  <c r="I116" i="31"/>
  <c r="I117" i="31"/>
  <c r="I118" i="31"/>
  <c r="I119" i="31"/>
  <c r="I120" i="31"/>
  <c r="I121" i="31"/>
  <c r="I122" i="31"/>
  <c r="I123" i="31"/>
  <c r="E113" i="31"/>
  <c r="E114" i="31"/>
  <c r="E115" i="31"/>
  <c r="E116" i="31"/>
  <c r="E117" i="31"/>
  <c r="E118" i="31"/>
  <c r="E119" i="31"/>
  <c r="E120" i="31"/>
  <c r="E121" i="31"/>
  <c r="E122" i="31"/>
  <c r="E123" i="31"/>
  <c r="J83" i="31"/>
  <c r="F83" i="31"/>
  <c r="P91" i="53"/>
  <c r="P106" i="53"/>
  <c r="L91" i="53"/>
  <c r="L106" i="53"/>
  <c r="H91" i="53"/>
  <c r="H106" i="53"/>
  <c r="D91" i="53"/>
  <c r="D106" i="53"/>
  <c r="P105" i="53"/>
  <c r="P90" i="53"/>
  <c r="L90" i="53"/>
  <c r="L105" i="53"/>
  <c r="H90" i="53"/>
  <c r="H105" i="53"/>
  <c r="D90" i="53"/>
  <c r="D105" i="53"/>
  <c r="P104" i="53"/>
  <c r="P86" i="53"/>
  <c r="L86" i="53"/>
  <c r="L104" i="53"/>
  <c r="H86" i="53"/>
  <c r="H104" i="53"/>
  <c r="D86" i="53"/>
  <c r="D104" i="53"/>
  <c r="P103" i="53"/>
  <c r="P82" i="53"/>
  <c r="L82" i="53"/>
  <c r="L103" i="53"/>
  <c r="H82" i="53"/>
  <c r="H103" i="53"/>
  <c r="D82" i="53"/>
  <c r="D103" i="53"/>
  <c r="P102" i="53"/>
  <c r="P79" i="53"/>
  <c r="L79" i="53"/>
  <c r="L102" i="53"/>
  <c r="H79" i="53"/>
  <c r="H102" i="53"/>
  <c r="D79" i="53"/>
  <c r="D102" i="53"/>
  <c r="P101" i="53"/>
  <c r="P78" i="53"/>
  <c r="L78" i="53"/>
  <c r="L101" i="53"/>
  <c r="H78" i="53"/>
  <c r="H101" i="53"/>
  <c r="D78" i="53"/>
  <c r="D101" i="53"/>
  <c r="P100" i="53"/>
  <c r="P77" i="53"/>
  <c r="L77" i="53"/>
  <c r="L100" i="53"/>
  <c r="H77" i="53"/>
  <c r="H100" i="53"/>
  <c r="D77" i="53"/>
  <c r="D100" i="53"/>
  <c r="P76" i="53"/>
  <c r="P99" i="53"/>
  <c r="L76" i="53"/>
  <c r="L99" i="53"/>
  <c r="H76" i="53"/>
  <c r="H99" i="53"/>
  <c r="D76" i="53"/>
  <c r="D99" i="53"/>
  <c r="P75" i="53"/>
  <c r="P98" i="53"/>
  <c r="L75" i="53"/>
  <c r="L98" i="53"/>
  <c r="H75" i="53"/>
  <c r="H98" i="53"/>
  <c r="D75" i="53"/>
  <c r="D98" i="53"/>
  <c r="P74" i="53"/>
  <c r="P97" i="53"/>
  <c r="L74" i="53"/>
  <c r="L97" i="53"/>
  <c r="H74" i="53"/>
  <c r="H97" i="53"/>
  <c r="D74" i="53"/>
  <c r="D97" i="53"/>
  <c r="P73" i="53"/>
  <c r="P96" i="53"/>
  <c r="L73" i="53"/>
  <c r="L96" i="53"/>
  <c r="H73" i="53"/>
  <c r="H96" i="53"/>
  <c r="D73" i="53"/>
  <c r="D96" i="53"/>
  <c r="P102" i="6"/>
  <c r="L102" i="6"/>
  <c r="H102" i="6"/>
  <c r="D102" i="6"/>
  <c r="L99" i="6"/>
  <c r="D99" i="6"/>
  <c r="L64" i="6"/>
  <c r="L137" i="6" s="1"/>
  <c r="D64" i="6"/>
  <c r="D137" i="6" s="1"/>
  <c r="L60" i="6"/>
  <c r="L133" i="6" s="1"/>
  <c r="P59" i="6"/>
  <c r="L59" i="6"/>
  <c r="H59" i="6"/>
  <c r="D59" i="6"/>
  <c r="P57" i="6"/>
  <c r="L57" i="6"/>
  <c r="H57" i="6"/>
  <c r="D57" i="6"/>
  <c r="P56" i="6"/>
  <c r="L56" i="6"/>
  <c r="H56" i="6"/>
  <c r="P54" i="6"/>
  <c r="P4" i="6"/>
  <c r="L4" i="6"/>
  <c r="H4" i="6"/>
  <c r="D4" i="6"/>
  <c r="P63" i="10"/>
  <c r="L63" i="10"/>
  <c r="H63" i="10"/>
  <c r="D63" i="10"/>
  <c r="P62" i="10"/>
  <c r="L62" i="10"/>
  <c r="H62" i="10"/>
  <c r="D62" i="10"/>
  <c r="N61" i="10"/>
  <c r="F61" i="10"/>
  <c r="P60" i="10"/>
  <c r="L60" i="10"/>
  <c r="H60" i="10"/>
  <c r="D60" i="10"/>
  <c r="P59" i="10"/>
  <c r="L59" i="10"/>
  <c r="H59" i="10"/>
  <c r="D59" i="10"/>
  <c r="O57" i="10"/>
  <c r="O61" i="10"/>
  <c r="K57" i="10"/>
  <c r="K61" i="10"/>
  <c r="G57" i="10"/>
  <c r="G61" i="10"/>
  <c r="O154" i="11"/>
  <c r="G154" i="11"/>
  <c r="O153" i="11"/>
  <c r="G153" i="11"/>
  <c r="O152" i="11"/>
  <c r="G152" i="11"/>
  <c r="O151" i="11"/>
  <c r="G151" i="11"/>
  <c r="O150" i="11"/>
  <c r="G150" i="11"/>
  <c r="O149" i="11"/>
  <c r="G149" i="11"/>
  <c r="O148" i="11"/>
  <c r="G148" i="11"/>
  <c r="O147" i="11"/>
  <c r="G147" i="11"/>
  <c r="O146" i="11"/>
  <c r="G146" i="11"/>
  <c r="O143" i="11"/>
  <c r="G143" i="11"/>
  <c r="O142" i="11"/>
  <c r="G142" i="11"/>
  <c r="O141" i="11"/>
  <c r="G141" i="11"/>
  <c r="O140" i="11"/>
  <c r="G140" i="11"/>
  <c r="O139" i="11"/>
  <c r="G139" i="11"/>
  <c r="O138" i="11"/>
  <c r="G138" i="11"/>
  <c r="O137" i="11"/>
  <c r="G137" i="11"/>
  <c r="O136" i="11"/>
  <c r="G136" i="11"/>
  <c r="O135" i="11"/>
  <c r="G135" i="11"/>
  <c r="K154" i="13"/>
  <c r="C154" i="13"/>
  <c r="K153" i="13"/>
  <c r="C153" i="13"/>
  <c r="K151" i="13"/>
  <c r="C151" i="13"/>
  <c r="K150" i="13"/>
  <c r="C150" i="13"/>
  <c r="K143" i="13"/>
  <c r="C143" i="13"/>
  <c r="K142" i="13"/>
  <c r="C142" i="13"/>
  <c r="K141" i="13"/>
  <c r="C141" i="13"/>
  <c r="K140" i="13"/>
  <c r="C140" i="13"/>
  <c r="K139" i="13"/>
  <c r="C139" i="13"/>
  <c r="K130" i="13"/>
  <c r="C130" i="13"/>
  <c r="K113" i="13"/>
  <c r="C113" i="13"/>
  <c r="N120" i="13"/>
  <c r="N121" i="13"/>
  <c r="N123" i="13"/>
  <c r="N124" i="13"/>
  <c r="N126" i="13"/>
  <c r="N127" i="13"/>
  <c r="N128" i="13"/>
  <c r="N130" i="13"/>
  <c r="N145" i="13"/>
  <c r="J120" i="13"/>
  <c r="J121" i="13"/>
  <c r="J123" i="13"/>
  <c r="J124" i="13"/>
  <c r="J126" i="13"/>
  <c r="J127" i="13"/>
  <c r="J128" i="13"/>
  <c r="J130" i="13"/>
  <c r="J145" i="13"/>
  <c r="F120" i="13"/>
  <c r="F121" i="13"/>
  <c r="F123" i="13"/>
  <c r="F124" i="13"/>
  <c r="F126" i="13"/>
  <c r="F127" i="13"/>
  <c r="F128" i="13"/>
  <c r="F130" i="13"/>
  <c r="F145" i="13"/>
  <c r="B120" i="13"/>
  <c r="B121" i="13"/>
  <c r="B123" i="13"/>
  <c r="B124" i="13"/>
  <c r="B126" i="13"/>
  <c r="B127" i="13"/>
  <c r="B128" i="13"/>
  <c r="B130" i="13"/>
  <c r="B145" i="13"/>
  <c r="N103" i="13"/>
  <c r="N104" i="13"/>
  <c r="N105" i="13"/>
  <c r="N106" i="13"/>
  <c r="N107" i="13"/>
  <c r="N109" i="13"/>
  <c r="N110" i="13"/>
  <c r="N111" i="13"/>
  <c r="N113" i="13"/>
  <c r="N134" i="13"/>
  <c r="J103" i="13"/>
  <c r="J104" i="13"/>
  <c r="J105" i="13"/>
  <c r="J106" i="13"/>
  <c r="J107" i="13"/>
  <c r="J109" i="13"/>
  <c r="J110" i="13"/>
  <c r="J111" i="13"/>
  <c r="J113" i="13"/>
  <c r="J134" i="13"/>
  <c r="F103" i="13"/>
  <c r="F104" i="13"/>
  <c r="F105" i="13"/>
  <c r="F106" i="13"/>
  <c r="F107" i="13"/>
  <c r="F109" i="13"/>
  <c r="F110" i="13"/>
  <c r="F111" i="13"/>
  <c r="F113" i="13"/>
  <c r="F134" i="13"/>
  <c r="B103" i="13"/>
  <c r="B104" i="13"/>
  <c r="B105" i="13"/>
  <c r="B106" i="13"/>
  <c r="B107" i="13"/>
  <c r="B109" i="13"/>
  <c r="B110" i="13"/>
  <c r="B111" i="13"/>
  <c r="B113" i="13"/>
  <c r="B134" i="13"/>
  <c r="K257" i="15"/>
  <c r="C257" i="15"/>
  <c r="K256" i="15"/>
  <c r="C256" i="15"/>
  <c r="K255" i="15"/>
  <c r="C255" i="15"/>
  <c r="K254" i="15"/>
  <c r="C254" i="15"/>
  <c r="K253" i="15"/>
  <c r="C253" i="15"/>
  <c r="K252" i="15"/>
  <c r="C252" i="15"/>
  <c r="K251" i="15"/>
  <c r="C251" i="15"/>
  <c r="K250" i="15"/>
  <c r="C250" i="15"/>
  <c r="K247" i="15"/>
  <c r="C247" i="15"/>
  <c r="K246" i="15"/>
  <c r="C246" i="15"/>
  <c r="K245" i="15"/>
  <c r="C245" i="15"/>
  <c r="K244" i="15"/>
  <c r="C244" i="15"/>
  <c r="K243" i="15"/>
  <c r="C243" i="15"/>
  <c r="K242" i="15"/>
  <c r="C242" i="15"/>
  <c r="K241" i="15"/>
  <c r="C241" i="15"/>
  <c r="K240" i="15"/>
  <c r="C240" i="15"/>
  <c r="K237" i="15"/>
  <c r="C237" i="15"/>
  <c r="K236" i="15"/>
  <c r="C236" i="15"/>
  <c r="K235" i="15"/>
  <c r="C235" i="15"/>
  <c r="K234" i="15"/>
  <c r="C234" i="15"/>
  <c r="K233" i="15"/>
  <c r="C233" i="15"/>
  <c r="K232" i="15"/>
  <c r="C232" i="15"/>
  <c r="K231" i="15"/>
  <c r="C231" i="15"/>
  <c r="K230" i="15"/>
  <c r="C230" i="15"/>
  <c r="K227" i="15"/>
  <c r="C227" i="15"/>
  <c r="K226" i="15"/>
  <c r="C226" i="15"/>
  <c r="K225" i="15"/>
  <c r="C225" i="15"/>
  <c r="K224" i="15"/>
  <c r="C224" i="15"/>
  <c r="K223" i="15"/>
  <c r="C223" i="15"/>
  <c r="K222" i="15"/>
  <c r="C222" i="15"/>
  <c r="K221" i="15"/>
  <c r="C221" i="15"/>
  <c r="C234" i="16"/>
  <c r="C227" i="16"/>
  <c r="C226" i="16"/>
  <c r="C225" i="16"/>
  <c r="C220" i="16"/>
  <c r="O205" i="17"/>
  <c r="O206" i="17"/>
  <c r="O207" i="17"/>
  <c r="O209" i="17"/>
  <c r="O210" i="17"/>
  <c r="O212" i="17"/>
  <c r="O213" i="17"/>
  <c r="O214" i="17"/>
  <c r="O216" i="17"/>
  <c r="O249" i="17"/>
  <c r="O77" i="14"/>
  <c r="K205" i="17"/>
  <c r="K206" i="17"/>
  <c r="K207" i="17"/>
  <c r="K209" i="17"/>
  <c r="K210" i="17"/>
  <c r="K212" i="17"/>
  <c r="K213" i="17"/>
  <c r="K214" i="17"/>
  <c r="K216" i="17"/>
  <c r="K249" i="17"/>
  <c r="K77" i="14"/>
  <c r="G205" i="17"/>
  <c r="G206" i="17"/>
  <c r="G207" i="17"/>
  <c r="G209" i="17"/>
  <c r="G210" i="17"/>
  <c r="G212" i="17"/>
  <c r="G213" i="17"/>
  <c r="G214" i="17"/>
  <c r="G216" i="17"/>
  <c r="G249" i="17"/>
  <c r="G77" i="14"/>
  <c r="C209" i="17"/>
  <c r="C210" i="17"/>
  <c r="C212" i="17"/>
  <c r="C213" i="17"/>
  <c r="C214" i="17"/>
  <c r="C216" i="17"/>
  <c r="C249" i="17"/>
  <c r="C77" i="14"/>
  <c r="O172" i="17"/>
  <c r="O174" i="17"/>
  <c r="O175" i="17"/>
  <c r="O177" i="17"/>
  <c r="O178" i="17"/>
  <c r="O179" i="17"/>
  <c r="O181" i="17"/>
  <c r="O229" i="17"/>
  <c r="O75" i="14"/>
  <c r="O74" i="14" s="1"/>
  <c r="K172" i="17"/>
  <c r="K174" i="17"/>
  <c r="K175" i="17"/>
  <c r="K177" i="17"/>
  <c r="K178" i="17"/>
  <c r="K179" i="17"/>
  <c r="K181" i="17"/>
  <c r="K229" i="17"/>
  <c r="K75" i="14"/>
  <c r="K74" i="14" s="1"/>
  <c r="G172" i="17"/>
  <c r="G174" i="17"/>
  <c r="G175" i="17"/>
  <c r="G177" i="17"/>
  <c r="G178" i="17"/>
  <c r="G179" i="17"/>
  <c r="G181" i="17"/>
  <c r="G229" i="17"/>
  <c r="G75" i="14"/>
  <c r="G74" i="14" s="1"/>
  <c r="C172" i="17"/>
  <c r="C174" i="17"/>
  <c r="C175" i="17"/>
  <c r="C177" i="17"/>
  <c r="C178" i="17"/>
  <c r="C179" i="17"/>
  <c r="C181" i="17"/>
  <c r="C229" i="17"/>
  <c r="C75" i="14"/>
  <c r="C74" i="14" s="1"/>
  <c r="P180" i="21"/>
  <c r="P181" i="21"/>
  <c r="P182" i="21"/>
  <c r="P184" i="21"/>
  <c r="P185" i="21"/>
  <c r="P187" i="21"/>
  <c r="P188" i="21"/>
  <c r="P189" i="21"/>
  <c r="P192" i="21"/>
  <c r="P226" i="21"/>
  <c r="P80" i="18"/>
  <c r="P109" i="6" s="1"/>
  <c r="L180" i="21"/>
  <c r="L181" i="21"/>
  <c r="L182" i="21"/>
  <c r="L184" i="21"/>
  <c r="L185" i="21"/>
  <c r="L187" i="21"/>
  <c r="L188" i="21"/>
  <c r="L189" i="21"/>
  <c r="L192" i="21"/>
  <c r="L226" i="21"/>
  <c r="L80" i="18"/>
  <c r="L109" i="6" s="1"/>
  <c r="H180" i="21"/>
  <c r="H181" i="21"/>
  <c r="H182" i="21"/>
  <c r="H184" i="21"/>
  <c r="H185" i="21"/>
  <c r="H187" i="21"/>
  <c r="H188" i="21"/>
  <c r="H189" i="21"/>
  <c r="H192" i="21"/>
  <c r="H226" i="21"/>
  <c r="H80" i="18"/>
  <c r="H109" i="6" s="1"/>
  <c r="D180" i="21"/>
  <c r="D181" i="21"/>
  <c r="D182" i="21"/>
  <c r="D184" i="21"/>
  <c r="D185" i="21"/>
  <c r="D187" i="21"/>
  <c r="D188" i="21"/>
  <c r="D189" i="21"/>
  <c r="D192" i="21"/>
  <c r="D226" i="21"/>
  <c r="D80" i="18"/>
  <c r="D109" i="6" s="1"/>
  <c r="P162" i="21"/>
  <c r="P164" i="21"/>
  <c r="P165" i="21"/>
  <c r="P166" i="21"/>
  <c r="P168" i="21"/>
  <c r="P169" i="21"/>
  <c r="P170" i="21"/>
  <c r="P173" i="21"/>
  <c r="P214" i="21"/>
  <c r="P79" i="18"/>
  <c r="P100" i="18" s="1"/>
  <c r="P163" i="6" s="1"/>
  <c r="L162" i="21"/>
  <c r="L164" i="21"/>
  <c r="L165" i="21"/>
  <c r="L166" i="21"/>
  <c r="L168" i="21"/>
  <c r="L169" i="21"/>
  <c r="L170" i="21"/>
  <c r="L173" i="21"/>
  <c r="L214" i="21"/>
  <c r="L79" i="18"/>
  <c r="L100" i="18" s="1"/>
  <c r="L163" i="6" s="1"/>
  <c r="H162" i="21"/>
  <c r="H164" i="21"/>
  <c r="H165" i="21"/>
  <c r="H166" i="21"/>
  <c r="H168" i="21"/>
  <c r="H169" i="21"/>
  <c r="H170" i="21"/>
  <c r="H173" i="21"/>
  <c r="H214" i="21"/>
  <c r="H79" i="18"/>
  <c r="D162" i="21"/>
  <c r="D164" i="21"/>
  <c r="D165" i="21"/>
  <c r="D166" i="21"/>
  <c r="D168" i="21"/>
  <c r="D169" i="21"/>
  <c r="D170" i="21"/>
  <c r="D173" i="21"/>
  <c r="D214" i="21"/>
  <c r="D79" i="18"/>
  <c r="D100" i="18" s="1"/>
  <c r="D163" i="6" s="1"/>
  <c r="M107" i="28"/>
  <c r="I107" i="28"/>
  <c r="E107" i="28"/>
  <c r="O153" i="28"/>
  <c r="O72" i="26"/>
  <c r="K153" i="28"/>
  <c r="K72" i="26"/>
  <c r="G153" i="28"/>
  <c r="G72" i="26"/>
  <c r="C153" i="28"/>
  <c r="C72" i="26"/>
  <c r="O71" i="26"/>
  <c r="O143" i="28"/>
  <c r="K143" i="28"/>
  <c r="K71" i="26"/>
  <c r="G71" i="26"/>
  <c r="G143" i="28"/>
  <c r="C143" i="28"/>
  <c r="C71" i="26"/>
  <c r="O70" i="26"/>
  <c r="O133" i="28"/>
  <c r="K133" i="28"/>
  <c r="K70" i="26"/>
  <c r="G70" i="26"/>
  <c r="G133" i="28"/>
  <c r="C133" i="28"/>
  <c r="C70" i="26"/>
  <c r="P159" i="29"/>
  <c r="L159" i="29"/>
  <c r="H159" i="29"/>
  <c r="D159" i="29"/>
  <c r="B153" i="29"/>
  <c r="B148" i="29"/>
  <c r="N147" i="29"/>
  <c r="J147" i="29"/>
  <c r="F147" i="29"/>
  <c r="B147" i="29"/>
  <c r="N146" i="29"/>
  <c r="J146" i="29"/>
  <c r="F146" i="29"/>
  <c r="B146" i="29"/>
  <c r="N145" i="29"/>
  <c r="J145" i="29"/>
  <c r="F145" i="29"/>
  <c r="B145" i="29"/>
  <c r="N144" i="29"/>
  <c r="J144" i="29"/>
  <c r="F144" i="29"/>
  <c r="B144" i="29"/>
  <c r="P139" i="29"/>
  <c r="L139" i="29"/>
  <c r="H139" i="29"/>
  <c r="D139" i="29"/>
  <c r="B133" i="29"/>
  <c r="N129" i="29"/>
  <c r="J129" i="29"/>
  <c r="F129" i="29"/>
  <c r="B129" i="29"/>
  <c r="N128" i="29"/>
  <c r="J128" i="29"/>
  <c r="F128" i="29"/>
  <c r="P102" i="29"/>
  <c r="L102" i="29"/>
  <c r="H102" i="29"/>
  <c r="D102" i="29"/>
  <c r="P100" i="29"/>
  <c r="L100" i="29"/>
  <c r="H100" i="29"/>
  <c r="D100" i="29"/>
  <c r="D95" i="29" s="1"/>
  <c r="N123" i="32"/>
  <c r="N123" i="31"/>
  <c r="J123" i="32"/>
  <c r="J123" i="31"/>
  <c r="F123" i="32"/>
  <c r="F123" i="31"/>
  <c r="N122" i="32"/>
  <c r="N122" i="31"/>
  <c r="N122" i="33"/>
  <c r="J122" i="32"/>
  <c r="J122" i="33"/>
  <c r="J122" i="31"/>
  <c r="F122" i="32"/>
  <c r="F122" i="31"/>
  <c r="N121" i="32"/>
  <c r="N121" i="33"/>
  <c r="N121" i="31"/>
  <c r="J121" i="32"/>
  <c r="J121" i="33"/>
  <c r="J121" i="31"/>
  <c r="F121" i="32"/>
  <c r="F121" i="31"/>
  <c r="B121" i="32"/>
  <c r="B121" i="33"/>
  <c r="N120" i="32"/>
  <c r="N120" i="31"/>
  <c r="J120" i="32"/>
  <c r="J120" i="33"/>
  <c r="J120" i="31"/>
  <c r="F120" i="32"/>
  <c r="F120" i="31"/>
  <c r="B120" i="32"/>
  <c r="B120" i="33"/>
  <c r="N119" i="32"/>
  <c r="N119" i="33"/>
  <c r="N119" i="31"/>
  <c r="J119" i="32"/>
  <c r="J119" i="31"/>
  <c r="F119" i="32"/>
  <c r="F119" i="31"/>
  <c r="B119" i="32"/>
  <c r="B119" i="33"/>
  <c r="N118" i="32"/>
  <c r="N118" i="31"/>
  <c r="N118" i="33"/>
  <c r="J118" i="32"/>
  <c r="J118" i="33"/>
  <c r="J118" i="31"/>
  <c r="F118" i="32"/>
  <c r="F118" i="31"/>
  <c r="N117" i="32"/>
  <c r="N117" i="33"/>
  <c r="N117" i="31"/>
  <c r="J117" i="32"/>
  <c r="J117" i="33"/>
  <c r="J117" i="31"/>
  <c r="F117" i="32"/>
  <c r="F117" i="31"/>
  <c r="B117" i="32"/>
  <c r="B117" i="33"/>
  <c r="N116" i="32"/>
  <c r="N116" i="31"/>
  <c r="J116" i="32"/>
  <c r="J116" i="31"/>
  <c r="F116" i="32"/>
  <c r="F116" i="31"/>
  <c r="N115" i="32"/>
  <c r="N115" i="31"/>
  <c r="J115" i="32"/>
  <c r="J115" i="31"/>
  <c r="F115" i="32"/>
  <c r="F115" i="31"/>
  <c r="N114" i="32"/>
  <c r="N114" i="31"/>
  <c r="J114" i="32"/>
  <c r="J114" i="31"/>
  <c r="F114" i="32"/>
  <c r="F114" i="31"/>
  <c r="N113" i="32"/>
  <c r="N113" i="31"/>
  <c r="J113" i="32"/>
  <c r="J113" i="31"/>
  <c r="F113" i="32"/>
  <c r="F113" i="31"/>
  <c r="J112" i="32"/>
  <c r="J112" i="33"/>
  <c r="B112" i="32"/>
  <c r="B112" i="33"/>
  <c r="C83" i="32"/>
  <c r="B122" i="33"/>
  <c r="N112" i="33"/>
  <c r="K42" i="6"/>
  <c r="G42" i="6"/>
  <c r="C42" i="6"/>
  <c r="O39" i="6"/>
  <c r="K39" i="6"/>
  <c r="G39" i="6"/>
  <c r="C39" i="6"/>
  <c r="O30" i="6"/>
  <c r="K30" i="6"/>
  <c r="G30" i="6"/>
  <c r="C30" i="6"/>
  <c r="O58" i="10"/>
  <c r="N146" i="11"/>
  <c r="N147" i="11"/>
  <c r="N148" i="11"/>
  <c r="N149" i="11"/>
  <c r="N150" i="11"/>
  <c r="N151" i="11"/>
  <c r="N152" i="11"/>
  <c r="N153" i="11"/>
  <c r="N154" i="11"/>
  <c r="J146" i="11"/>
  <c r="J147" i="11"/>
  <c r="J148" i="11"/>
  <c r="J149" i="11"/>
  <c r="J150" i="11"/>
  <c r="J151" i="11"/>
  <c r="J152" i="11"/>
  <c r="J153" i="11"/>
  <c r="J154" i="11"/>
  <c r="F146" i="11"/>
  <c r="F147" i="11"/>
  <c r="F148" i="11"/>
  <c r="F149" i="11"/>
  <c r="F150" i="11"/>
  <c r="F151" i="11"/>
  <c r="F152" i="11"/>
  <c r="F153" i="11"/>
  <c r="F154" i="11"/>
  <c r="B146" i="11"/>
  <c r="B147" i="11"/>
  <c r="B148" i="11"/>
  <c r="B149" i="11"/>
  <c r="B150" i="11"/>
  <c r="B151" i="11"/>
  <c r="B152" i="11"/>
  <c r="B153" i="11"/>
  <c r="B154" i="11"/>
  <c r="N135" i="11"/>
  <c r="N136" i="11"/>
  <c r="N137" i="11"/>
  <c r="N138" i="11"/>
  <c r="N139" i="11"/>
  <c r="N140" i="11"/>
  <c r="N141" i="11"/>
  <c r="N142" i="11"/>
  <c r="N143" i="11"/>
  <c r="J135" i="11"/>
  <c r="J136" i="11"/>
  <c r="J137" i="11"/>
  <c r="J138" i="11"/>
  <c r="J139" i="11"/>
  <c r="J140" i="11"/>
  <c r="J141" i="11"/>
  <c r="J142" i="11"/>
  <c r="J143" i="11"/>
  <c r="F135" i="11"/>
  <c r="F136" i="11"/>
  <c r="F137" i="11"/>
  <c r="F138" i="11"/>
  <c r="F139" i="11"/>
  <c r="F140" i="11"/>
  <c r="F141" i="11"/>
  <c r="F142" i="11"/>
  <c r="F143" i="11"/>
  <c r="B135" i="11"/>
  <c r="B136" i="11"/>
  <c r="B137" i="11"/>
  <c r="B138" i="11"/>
  <c r="B139" i="11"/>
  <c r="B140" i="11"/>
  <c r="B141" i="11"/>
  <c r="B142" i="11"/>
  <c r="B143" i="11"/>
  <c r="Q154" i="13"/>
  <c r="I154" i="13"/>
  <c r="Q153" i="13"/>
  <c r="I153" i="13"/>
  <c r="Q151" i="13"/>
  <c r="I151" i="13"/>
  <c r="Q150" i="13"/>
  <c r="I150" i="13"/>
  <c r="Q143" i="13"/>
  <c r="I143" i="13"/>
  <c r="Q142" i="13"/>
  <c r="I142" i="13"/>
  <c r="Q141" i="13"/>
  <c r="I141" i="13"/>
  <c r="Q140" i="13"/>
  <c r="I140" i="13"/>
  <c r="Q139" i="13"/>
  <c r="I139" i="13"/>
  <c r="P250" i="15"/>
  <c r="P251" i="15"/>
  <c r="P252" i="15"/>
  <c r="P253" i="15"/>
  <c r="P254" i="15"/>
  <c r="P255" i="15"/>
  <c r="P256" i="15"/>
  <c r="P257" i="15"/>
  <c r="L250" i="15"/>
  <c r="L251" i="15"/>
  <c r="L252" i="15"/>
  <c r="L253" i="15"/>
  <c r="L254" i="15"/>
  <c r="L255" i="15"/>
  <c r="L256" i="15"/>
  <c r="L257" i="15"/>
  <c r="H250" i="15"/>
  <c r="H251" i="15"/>
  <c r="H252" i="15"/>
  <c r="H253" i="15"/>
  <c r="H254" i="15"/>
  <c r="H255" i="15"/>
  <c r="H256" i="15"/>
  <c r="H257" i="15"/>
  <c r="D250" i="15"/>
  <c r="D251" i="15"/>
  <c r="D252" i="15"/>
  <c r="D253" i="15"/>
  <c r="D254" i="15"/>
  <c r="D255" i="15"/>
  <c r="D256" i="15"/>
  <c r="D257" i="15"/>
  <c r="P240" i="15"/>
  <c r="P241" i="15"/>
  <c r="P242" i="15"/>
  <c r="P243" i="15"/>
  <c r="P244" i="15"/>
  <c r="P245" i="15"/>
  <c r="P246" i="15"/>
  <c r="P247" i="15"/>
  <c r="L240" i="15"/>
  <c r="L241" i="15"/>
  <c r="L242" i="15"/>
  <c r="L243" i="15"/>
  <c r="L244" i="15"/>
  <c r="L245" i="15"/>
  <c r="L246" i="15"/>
  <c r="L247" i="15"/>
  <c r="H240" i="15"/>
  <c r="H241" i="15"/>
  <c r="H242" i="15"/>
  <c r="H243" i="15"/>
  <c r="H244" i="15"/>
  <c r="H245" i="15"/>
  <c r="H246" i="15"/>
  <c r="H247" i="15"/>
  <c r="D240" i="15"/>
  <c r="D241" i="15"/>
  <c r="D242" i="15"/>
  <c r="D243" i="15"/>
  <c r="D244" i="15"/>
  <c r="D245" i="15"/>
  <c r="D246" i="15"/>
  <c r="D247" i="15"/>
  <c r="P230" i="15"/>
  <c r="P231" i="15"/>
  <c r="P232" i="15"/>
  <c r="P233" i="15"/>
  <c r="P234" i="15"/>
  <c r="P235" i="15"/>
  <c r="P236" i="15"/>
  <c r="P237" i="15"/>
  <c r="L230" i="15"/>
  <c r="L231" i="15"/>
  <c r="L232" i="15"/>
  <c r="L233" i="15"/>
  <c r="L234" i="15"/>
  <c r="L235" i="15"/>
  <c r="L236" i="15"/>
  <c r="L237" i="15"/>
  <c r="H230" i="15"/>
  <c r="H231" i="15"/>
  <c r="H232" i="15"/>
  <c r="H233" i="15"/>
  <c r="H234" i="15"/>
  <c r="H235" i="15"/>
  <c r="H236" i="15"/>
  <c r="H237" i="15"/>
  <c r="D230" i="15"/>
  <c r="D231" i="15"/>
  <c r="D232" i="15"/>
  <c r="D233" i="15"/>
  <c r="D234" i="15"/>
  <c r="D235" i="15"/>
  <c r="D236" i="15"/>
  <c r="D237" i="15"/>
  <c r="P221" i="15"/>
  <c r="P222" i="15"/>
  <c r="P223" i="15"/>
  <c r="P224" i="15"/>
  <c r="P225" i="15"/>
  <c r="P226" i="15"/>
  <c r="P227" i="15"/>
  <c r="L221" i="15"/>
  <c r="L222" i="15"/>
  <c r="L223" i="15"/>
  <c r="L224" i="15"/>
  <c r="L225" i="15"/>
  <c r="L226" i="15"/>
  <c r="L227" i="15"/>
  <c r="H221" i="15"/>
  <c r="H222" i="15"/>
  <c r="H223" i="15"/>
  <c r="H224" i="15"/>
  <c r="H225" i="15"/>
  <c r="H226" i="15"/>
  <c r="H227" i="15"/>
  <c r="D221" i="15"/>
  <c r="D222" i="15"/>
  <c r="D223" i="15"/>
  <c r="D224" i="15"/>
  <c r="D225" i="15"/>
  <c r="D226" i="15"/>
  <c r="D227" i="15"/>
  <c r="Q257" i="17"/>
  <c r="Q257" i="16"/>
  <c r="M257" i="17"/>
  <c r="M257" i="16"/>
  <c r="I257" i="17"/>
  <c r="I257" i="16"/>
  <c r="E257" i="17"/>
  <c r="E257" i="16"/>
  <c r="Q256" i="17"/>
  <c r="Q256" i="16"/>
  <c r="M256" i="17"/>
  <c r="M256" i="16"/>
  <c r="I256" i="17"/>
  <c r="I256" i="16"/>
  <c r="E256" i="17"/>
  <c r="E256" i="16"/>
  <c r="Q255" i="17"/>
  <c r="Q255" i="16"/>
  <c r="M255" i="17"/>
  <c r="M255" i="16"/>
  <c r="I255" i="17"/>
  <c r="I255" i="16"/>
  <c r="E255" i="17"/>
  <c r="E255" i="16"/>
  <c r="Q254" i="17"/>
  <c r="Q254" i="16"/>
  <c r="M254" i="17"/>
  <c r="M254" i="16"/>
  <c r="I254" i="17"/>
  <c r="I254" i="16"/>
  <c r="E254" i="17"/>
  <c r="E254" i="16"/>
  <c r="Q247" i="17"/>
  <c r="Q247" i="16"/>
  <c r="M247" i="17"/>
  <c r="M247" i="16"/>
  <c r="I247" i="17"/>
  <c r="I247" i="16"/>
  <c r="E247" i="17"/>
  <c r="E247" i="16"/>
  <c r="Q246" i="17"/>
  <c r="Q246" i="16"/>
  <c r="M246" i="17"/>
  <c r="M246" i="16"/>
  <c r="I246" i="17"/>
  <c r="I246" i="16"/>
  <c r="E246" i="17"/>
  <c r="E246" i="16"/>
  <c r="Q245" i="17"/>
  <c r="Q245" i="16"/>
  <c r="M245" i="17"/>
  <c r="M245" i="16"/>
  <c r="I245" i="17"/>
  <c r="I245" i="16"/>
  <c r="E245" i="17"/>
  <c r="E245" i="16"/>
  <c r="Q244" i="17"/>
  <c r="Q244" i="16"/>
  <c r="M244" i="17"/>
  <c r="M244" i="16"/>
  <c r="I244" i="17"/>
  <c r="I244" i="16"/>
  <c r="E244" i="17"/>
  <c r="E244" i="16"/>
  <c r="Q239" i="17"/>
  <c r="Q239" i="16"/>
  <c r="M239" i="17"/>
  <c r="M239" i="16"/>
  <c r="I239" i="17"/>
  <c r="I239" i="16"/>
  <c r="E239" i="17"/>
  <c r="E239" i="16"/>
  <c r="Q237" i="17"/>
  <c r="Q237" i="16"/>
  <c r="M237" i="17"/>
  <c r="M237" i="16"/>
  <c r="I237" i="17"/>
  <c r="I237" i="16"/>
  <c r="E237" i="17"/>
  <c r="E237" i="16"/>
  <c r="Q236" i="17"/>
  <c r="Q236" i="16"/>
  <c r="M236" i="17"/>
  <c r="M236" i="16"/>
  <c r="I236" i="17"/>
  <c r="I236" i="16"/>
  <c r="E236" i="17"/>
  <c r="E236" i="16"/>
  <c r="Q234" i="17"/>
  <c r="Q234" i="16"/>
  <c r="M234" i="17"/>
  <c r="M234" i="16"/>
  <c r="I234" i="17"/>
  <c r="I234" i="16"/>
  <c r="E234" i="17"/>
  <c r="E234" i="16"/>
  <c r="Q227" i="17"/>
  <c r="Q227" i="16"/>
  <c r="M227" i="17"/>
  <c r="M227" i="16"/>
  <c r="I227" i="17"/>
  <c r="I227" i="16"/>
  <c r="E227" i="17"/>
  <c r="E227" i="16"/>
  <c r="Q226" i="17"/>
  <c r="Q226" i="16"/>
  <c r="M226" i="17"/>
  <c r="M226" i="16"/>
  <c r="I226" i="17"/>
  <c r="I226" i="16"/>
  <c r="E226" i="17"/>
  <c r="E226" i="16"/>
  <c r="Q225" i="17"/>
  <c r="Q225" i="16"/>
  <c r="M225" i="17"/>
  <c r="M225" i="16"/>
  <c r="I225" i="17"/>
  <c r="I225" i="16"/>
  <c r="E225" i="17"/>
  <c r="E225" i="16"/>
  <c r="Q220" i="17"/>
  <c r="Q220" i="16"/>
  <c r="M220" i="17"/>
  <c r="M220" i="16"/>
  <c r="I220" i="17"/>
  <c r="I220" i="16"/>
  <c r="E220" i="17"/>
  <c r="E220" i="16"/>
  <c r="O234" i="16"/>
  <c r="O233" i="16"/>
  <c r="O232" i="16"/>
  <c r="O231" i="16"/>
  <c r="O230" i="16"/>
  <c r="O227" i="16"/>
  <c r="O226" i="16"/>
  <c r="O225" i="16"/>
  <c r="O224" i="16"/>
  <c r="O223" i="16"/>
  <c r="O222" i="16"/>
  <c r="O221" i="16"/>
  <c r="O220" i="16"/>
  <c r="N205" i="17"/>
  <c r="N206" i="17"/>
  <c r="N207" i="17"/>
  <c r="N209" i="17"/>
  <c r="N210" i="17"/>
  <c r="N212" i="17"/>
  <c r="N213" i="17"/>
  <c r="N214" i="17"/>
  <c r="N216" i="17"/>
  <c r="N249" i="17"/>
  <c r="J205" i="17"/>
  <c r="J206" i="17"/>
  <c r="J207" i="17"/>
  <c r="J209" i="17"/>
  <c r="J210" i="17"/>
  <c r="J212" i="17"/>
  <c r="J213" i="17"/>
  <c r="J214" i="17"/>
  <c r="J216" i="17"/>
  <c r="J249" i="17"/>
  <c r="F209" i="17"/>
  <c r="F210" i="17"/>
  <c r="F212" i="17"/>
  <c r="F213" i="17"/>
  <c r="F214" i="17"/>
  <c r="F216" i="17"/>
  <c r="F249" i="17"/>
  <c r="B209" i="17"/>
  <c r="B210" i="17"/>
  <c r="B212" i="17"/>
  <c r="B213" i="17"/>
  <c r="B214" i="17"/>
  <c r="B216" i="17"/>
  <c r="B249" i="17"/>
  <c r="N172" i="17"/>
  <c r="N174" i="17"/>
  <c r="N175" i="17"/>
  <c r="N177" i="17"/>
  <c r="N178" i="17"/>
  <c r="N179" i="17"/>
  <c r="N181" i="17"/>
  <c r="N229" i="17"/>
  <c r="J172" i="17"/>
  <c r="J174" i="17"/>
  <c r="J175" i="17"/>
  <c r="J177" i="17"/>
  <c r="J178" i="17"/>
  <c r="J179" i="17"/>
  <c r="J181" i="17"/>
  <c r="J229" i="17"/>
  <c r="F172" i="17"/>
  <c r="F174" i="17"/>
  <c r="F175" i="17"/>
  <c r="F177" i="17"/>
  <c r="F178" i="17"/>
  <c r="F179" i="17"/>
  <c r="F181" i="17"/>
  <c r="F229" i="17"/>
  <c r="B172" i="17"/>
  <c r="B174" i="17"/>
  <c r="B175" i="17"/>
  <c r="B177" i="17"/>
  <c r="B178" i="17"/>
  <c r="B179" i="17"/>
  <c r="B181" i="17"/>
  <c r="B229" i="17"/>
  <c r="M158" i="25"/>
  <c r="M155" i="25"/>
  <c r="M152" i="25"/>
  <c r="M150" i="25"/>
  <c r="Q61" i="22"/>
  <c r="Q167" i="25"/>
  <c r="Q168" i="25"/>
  <c r="Q169" i="25"/>
  <c r="Q172" i="25"/>
  <c r="Q173" i="25"/>
  <c r="Q176" i="25"/>
  <c r="Q202" i="25"/>
  <c r="I61" i="22"/>
  <c r="I167" i="25"/>
  <c r="I168" i="25"/>
  <c r="I169" i="25"/>
  <c r="I172" i="25"/>
  <c r="I173" i="25"/>
  <c r="I176" i="25"/>
  <c r="I202" i="25"/>
  <c r="Q59" i="22"/>
  <c r="Q134" i="25"/>
  <c r="Q136" i="25"/>
  <c r="Q137" i="25"/>
  <c r="Q138" i="25"/>
  <c r="Q139" i="25"/>
  <c r="Q141" i="25"/>
  <c r="Q180" i="25"/>
  <c r="I59" i="22"/>
  <c r="I134" i="25"/>
  <c r="I136" i="25"/>
  <c r="I137" i="25"/>
  <c r="I138" i="25"/>
  <c r="I139" i="25"/>
  <c r="I141" i="25"/>
  <c r="I180" i="25"/>
  <c r="O123" i="28"/>
  <c r="G123" i="28"/>
  <c r="C123" i="28"/>
  <c r="M95" i="28"/>
  <c r="I95" i="28"/>
  <c r="E95" i="28"/>
  <c r="B151" i="29"/>
  <c r="N119" i="29"/>
  <c r="J119" i="29"/>
  <c r="F119" i="29"/>
  <c r="N116" i="29"/>
  <c r="J116" i="29"/>
  <c r="F116" i="29"/>
  <c r="B116" i="29"/>
  <c r="N113" i="29"/>
  <c r="J113" i="29"/>
  <c r="F113" i="29"/>
  <c r="N112" i="29"/>
  <c r="N107" i="29" s="1"/>
  <c r="J112" i="29"/>
  <c r="J107" i="29" s="1"/>
  <c r="F112" i="29"/>
  <c r="F107" i="29" s="1"/>
  <c r="P153" i="29"/>
  <c r="P59" i="26"/>
  <c r="L153" i="29"/>
  <c r="L59" i="26"/>
  <c r="H153" i="29"/>
  <c r="H59" i="26"/>
  <c r="D153" i="29"/>
  <c r="D59" i="26"/>
  <c r="P143" i="29"/>
  <c r="P58" i="26"/>
  <c r="L143" i="29"/>
  <c r="L58" i="26"/>
  <c r="H143" i="29"/>
  <c r="H58" i="26"/>
  <c r="D143" i="29"/>
  <c r="D58" i="26"/>
  <c r="P50" i="9"/>
  <c r="H50" i="9"/>
  <c r="D50" i="9"/>
  <c r="P49" i="9"/>
  <c r="L49" i="9"/>
  <c r="H49" i="9"/>
  <c r="D49" i="9"/>
  <c r="P48" i="9"/>
  <c r="L48" i="9"/>
  <c r="H48" i="9"/>
  <c r="P133" i="29"/>
  <c r="P57" i="26"/>
  <c r="L133" i="29"/>
  <c r="L57" i="26"/>
  <c r="H133" i="29"/>
  <c r="H57" i="26"/>
  <c r="D133" i="29"/>
  <c r="D57" i="26"/>
  <c r="Q36" i="30"/>
  <c r="M36" i="30"/>
  <c r="I36" i="30"/>
  <c r="E36" i="30"/>
  <c r="Q35" i="30"/>
  <c r="M35" i="30"/>
  <c r="I35" i="30"/>
  <c r="E35" i="30"/>
  <c r="O113" i="31"/>
  <c r="O114" i="31"/>
  <c r="O115" i="31"/>
  <c r="O116" i="31"/>
  <c r="O117" i="31"/>
  <c r="O118" i="31"/>
  <c r="O119" i="31"/>
  <c r="O120" i="31"/>
  <c r="O121" i="31"/>
  <c r="O122" i="31"/>
  <c r="O123" i="31"/>
  <c r="K113" i="31"/>
  <c r="K114" i="31"/>
  <c r="K115" i="31"/>
  <c r="K116" i="31"/>
  <c r="K117" i="31"/>
  <c r="K118" i="31"/>
  <c r="K119" i="31"/>
  <c r="K120" i="31"/>
  <c r="K121" i="31"/>
  <c r="K122" i="31"/>
  <c r="K123" i="31"/>
  <c r="G113" i="31"/>
  <c r="G114" i="31"/>
  <c r="G115" i="31"/>
  <c r="G116" i="31"/>
  <c r="G117" i="31"/>
  <c r="G118" i="31"/>
  <c r="G119" i="31"/>
  <c r="G120" i="31"/>
  <c r="G121" i="31"/>
  <c r="G122" i="31"/>
  <c r="G123" i="31"/>
  <c r="C113" i="31"/>
  <c r="C114" i="31"/>
  <c r="C115" i="31"/>
  <c r="C116" i="31"/>
  <c r="C117" i="31"/>
  <c r="C118" i="31"/>
  <c r="C119" i="31"/>
  <c r="C120" i="31"/>
  <c r="C121" i="31"/>
  <c r="C122" i="31"/>
  <c r="C123" i="31"/>
  <c r="P83" i="31"/>
  <c r="L83" i="31"/>
  <c r="H83" i="31"/>
  <c r="D83" i="31"/>
  <c r="B118" i="6"/>
  <c r="B116" i="6"/>
  <c r="J64" i="6"/>
  <c r="J137" i="6" s="1"/>
  <c r="F64" i="6"/>
  <c r="F137" i="6" s="1"/>
  <c r="N4" i="6"/>
  <c r="J4" i="6"/>
  <c r="F4" i="6"/>
  <c r="B4" i="6"/>
  <c r="J62" i="10"/>
  <c r="B62" i="10"/>
  <c r="N60" i="10"/>
  <c r="J60" i="10"/>
  <c r="F60" i="10"/>
  <c r="B60" i="10"/>
  <c r="N59" i="10"/>
  <c r="J59" i="10"/>
  <c r="F59" i="10"/>
  <c r="B59" i="10"/>
  <c r="B37" i="9"/>
  <c r="Q57" i="10"/>
  <c r="Q61" i="10"/>
  <c r="E57" i="10"/>
  <c r="E61" i="10"/>
  <c r="K154" i="11"/>
  <c r="C154" i="11"/>
  <c r="K153" i="11"/>
  <c r="C153" i="11"/>
  <c r="K152" i="11"/>
  <c r="C152" i="11"/>
  <c r="K151" i="11"/>
  <c r="C151" i="11"/>
  <c r="K150" i="11"/>
  <c r="C150" i="11"/>
  <c r="K149" i="11"/>
  <c r="C149" i="11"/>
  <c r="K148" i="11"/>
  <c r="C148" i="11"/>
  <c r="K147" i="11"/>
  <c r="C147" i="11"/>
  <c r="K146" i="11"/>
  <c r="C146" i="11"/>
  <c r="K143" i="11"/>
  <c r="C143" i="11"/>
  <c r="K142" i="11"/>
  <c r="C142" i="11"/>
  <c r="K141" i="11"/>
  <c r="C141" i="11"/>
  <c r="K140" i="11"/>
  <c r="C140" i="11"/>
  <c r="K139" i="11"/>
  <c r="C139" i="11"/>
  <c r="K138" i="11"/>
  <c r="C138" i="11"/>
  <c r="K137" i="11"/>
  <c r="C137" i="11"/>
  <c r="K136" i="11"/>
  <c r="C136" i="11"/>
  <c r="K135" i="11"/>
  <c r="C135" i="11"/>
  <c r="L138" i="12"/>
  <c r="D138" i="12"/>
  <c r="L137" i="12"/>
  <c r="D137" i="12"/>
  <c r="L136" i="12"/>
  <c r="D136" i="12"/>
  <c r="L135" i="12"/>
  <c r="D135" i="12"/>
  <c r="O154" i="13"/>
  <c r="G154" i="13"/>
  <c r="O153" i="13"/>
  <c r="G153" i="13"/>
  <c r="O151" i="13"/>
  <c r="G151" i="13"/>
  <c r="O150" i="13"/>
  <c r="G150" i="13"/>
  <c r="O143" i="13"/>
  <c r="G143" i="13"/>
  <c r="O142" i="13"/>
  <c r="G142" i="13"/>
  <c r="O141" i="13"/>
  <c r="G141" i="13"/>
  <c r="O140" i="13"/>
  <c r="G140" i="13"/>
  <c r="O139" i="13"/>
  <c r="G139" i="13"/>
  <c r="O130" i="13"/>
  <c r="G130" i="13"/>
  <c r="O113" i="13"/>
  <c r="G113" i="13"/>
  <c r="P120" i="13"/>
  <c r="P121" i="13"/>
  <c r="P123" i="13"/>
  <c r="P124" i="13"/>
  <c r="P126" i="13"/>
  <c r="P127" i="13"/>
  <c r="P128" i="13"/>
  <c r="P130" i="13"/>
  <c r="P145" i="13"/>
  <c r="L120" i="13"/>
  <c r="L121" i="13"/>
  <c r="L123" i="13"/>
  <c r="L124" i="13"/>
  <c r="L126" i="13"/>
  <c r="L127" i="13"/>
  <c r="L128" i="13"/>
  <c r="L130" i="13"/>
  <c r="L145" i="13"/>
  <c r="H120" i="13"/>
  <c r="H121" i="13"/>
  <c r="H123" i="13"/>
  <c r="H124" i="13"/>
  <c r="H126" i="13"/>
  <c r="H127" i="13"/>
  <c r="H128" i="13"/>
  <c r="H130" i="13"/>
  <c r="H145" i="13"/>
  <c r="D120" i="13"/>
  <c r="D121" i="13"/>
  <c r="D123" i="13"/>
  <c r="D124" i="13"/>
  <c r="D126" i="13"/>
  <c r="D127" i="13"/>
  <c r="D128" i="13"/>
  <c r="D130" i="13"/>
  <c r="D145" i="13"/>
  <c r="P103" i="13"/>
  <c r="P104" i="13"/>
  <c r="P105" i="13"/>
  <c r="P106" i="13"/>
  <c r="P107" i="13"/>
  <c r="P109" i="13"/>
  <c r="P110" i="13"/>
  <c r="P111" i="13"/>
  <c r="P113" i="13"/>
  <c r="P134" i="13"/>
  <c r="L103" i="13"/>
  <c r="L104" i="13"/>
  <c r="L105" i="13"/>
  <c r="L106" i="13"/>
  <c r="L107" i="13"/>
  <c r="L109" i="13"/>
  <c r="L110" i="13"/>
  <c r="L111" i="13"/>
  <c r="L113" i="13"/>
  <c r="L134" i="13"/>
  <c r="H103" i="13"/>
  <c r="H104" i="13"/>
  <c r="H105" i="13"/>
  <c r="H106" i="13"/>
  <c r="H107" i="13"/>
  <c r="H109" i="13"/>
  <c r="H110" i="13"/>
  <c r="H111" i="13"/>
  <c r="H113" i="13"/>
  <c r="H134" i="13"/>
  <c r="D103" i="13"/>
  <c r="D104" i="13"/>
  <c r="D105" i="13"/>
  <c r="D106" i="13"/>
  <c r="D107" i="13"/>
  <c r="D109" i="13"/>
  <c r="D110" i="13"/>
  <c r="D111" i="13"/>
  <c r="D113" i="13"/>
  <c r="D134" i="13"/>
  <c r="O257" i="15"/>
  <c r="G257" i="15"/>
  <c r="O256" i="15"/>
  <c r="G256" i="15"/>
  <c r="O255" i="15"/>
  <c r="G255" i="15"/>
  <c r="O254" i="15"/>
  <c r="G254" i="15"/>
  <c r="O253" i="15"/>
  <c r="G253" i="15"/>
  <c r="O252" i="15"/>
  <c r="G252" i="15"/>
  <c r="O251" i="15"/>
  <c r="G251" i="15"/>
  <c r="O250" i="15"/>
  <c r="G250" i="15"/>
  <c r="O247" i="15"/>
  <c r="G247" i="15"/>
  <c r="O246" i="15"/>
  <c r="G246" i="15"/>
  <c r="O245" i="15"/>
  <c r="G245" i="15"/>
  <c r="O244" i="15"/>
  <c r="G244" i="15"/>
  <c r="O243" i="15"/>
  <c r="G243" i="15"/>
  <c r="O242" i="15"/>
  <c r="G242" i="15"/>
  <c r="O241" i="15"/>
  <c r="G241" i="15"/>
  <c r="O240" i="15"/>
  <c r="G240" i="15"/>
  <c r="O237" i="15"/>
  <c r="G237" i="15"/>
  <c r="O236" i="15"/>
  <c r="G236" i="15"/>
  <c r="O235" i="15"/>
  <c r="G235" i="15"/>
  <c r="O234" i="15"/>
  <c r="G234" i="15"/>
  <c r="O227" i="15"/>
  <c r="G227" i="15"/>
  <c r="O226" i="15"/>
  <c r="G226" i="15"/>
  <c r="O225" i="15"/>
  <c r="G225" i="15"/>
  <c r="K234" i="16"/>
  <c r="K227" i="16"/>
  <c r="K226" i="16"/>
  <c r="K225" i="16"/>
  <c r="K220" i="16"/>
  <c r="Q205" i="17"/>
  <c r="Q206" i="17"/>
  <c r="Q207" i="17"/>
  <c r="Q209" i="17"/>
  <c r="Q210" i="17"/>
  <c r="Q212" i="17"/>
  <c r="Q213" i="17"/>
  <c r="Q214" i="17"/>
  <c r="Q216" i="17"/>
  <c r="Q249" i="17"/>
  <c r="Q77" i="14"/>
  <c r="M205" i="17"/>
  <c r="M206" i="17"/>
  <c r="M207" i="17"/>
  <c r="M209" i="17"/>
  <c r="M210" i="17"/>
  <c r="M212" i="17"/>
  <c r="M213" i="17"/>
  <c r="M214" i="17"/>
  <c r="M216" i="17"/>
  <c r="M249" i="17"/>
  <c r="M77" i="14"/>
  <c r="I205" i="17"/>
  <c r="I206" i="17"/>
  <c r="I207" i="17"/>
  <c r="I209" i="17"/>
  <c r="I210" i="17"/>
  <c r="I212" i="17"/>
  <c r="I213" i="17"/>
  <c r="I214" i="17"/>
  <c r="I216" i="17"/>
  <c r="I249" i="17"/>
  <c r="I77" i="14"/>
  <c r="E209" i="17"/>
  <c r="E210" i="17"/>
  <c r="E212" i="17"/>
  <c r="E213" i="17"/>
  <c r="E214" i="17"/>
  <c r="E216" i="17"/>
  <c r="E249" i="17"/>
  <c r="E77" i="14"/>
  <c r="Q172" i="17"/>
  <c r="Q174" i="17"/>
  <c r="Q175" i="17"/>
  <c r="Q177" i="17"/>
  <c r="Q178" i="17"/>
  <c r="Q179" i="17"/>
  <c r="Q181" i="17"/>
  <c r="Q229" i="17"/>
  <c r="Q75" i="14"/>
  <c r="Q74" i="14" s="1"/>
  <c r="M172" i="17"/>
  <c r="M174" i="17"/>
  <c r="M175" i="17"/>
  <c r="M177" i="17"/>
  <c r="M178" i="17"/>
  <c r="M179" i="17"/>
  <c r="M181" i="17"/>
  <c r="M229" i="17"/>
  <c r="M75" i="14"/>
  <c r="M74" i="14" s="1"/>
  <c r="I172" i="17"/>
  <c r="I174" i="17"/>
  <c r="I175" i="17"/>
  <c r="I177" i="17"/>
  <c r="I178" i="17"/>
  <c r="I179" i="17"/>
  <c r="I181" i="17"/>
  <c r="I229" i="17"/>
  <c r="I75" i="14"/>
  <c r="I74" i="14" s="1"/>
  <c r="E172" i="17"/>
  <c r="E174" i="17"/>
  <c r="E175" i="17"/>
  <c r="E177" i="17"/>
  <c r="E178" i="17"/>
  <c r="E179" i="17"/>
  <c r="E181" i="17"/>
  <c r="E229" i="17"/>
  <c r="E75" i="14"/>
  <c r="E74" i="14" s="1"/>
  <c r="N180" i="21"/>
  <c r="N181" i="21"/>
  <c r="N182" i="21"/>
  <c r="N184" i="21"/>
  <c r="N185" i="21"/>
  <c r="N187" i="21"/>
  <c r="N188" i="21"/>
  <c r="N189" i="21"/>
  <c r="N192" i="21"/>
  <c r="N226" i="21"/>
  <c r="N80" i="18"/>
  <c r="N109" i="6" s="1"/>
  <c r="J180" i="21"/>
  <c r="J181" i="21"/>
  <c r="J182" i="21"/>
  <c r="J184" i="21"/>
  <c r="J185" i="21"/>
  <c r="J187" i="21"/>
  <c r="J188" i="21"/>
  <c r="J189" i="21"/>
  <c r="J192" i="21"/>
  <c r="J226" i="21"/>
  <c r="J80" i="18"/>
  <c r="J109" i="6" s="1"/>
  <c r="F180" i="21"/>
  <c r="F181" i="21"/>
  <c r="F182" i="21"/>
  <c r="F184" i="21"/>
  <c r="F185" i="21"/>
  <c r="F187" i="21"/>
  <c r="F188" i="21"/>
  <c r="F189" i="21"/>
  <c r="F192" i="21"/>
  <c r="F226" i="21"/>
  <c r="F80" i="18"/>
  <c r="F109" i="6" s="1"/>
  <c r="B180" i="21"/>
  <c r="B181" i="21"/>
  <c r="B182" i="21"/>
  <c r="B184" i="21"/>
  <c r="B185" i="21"/>
  <c r="B187" i="21"/>
  <c r="B188" i="21"/>
  <c r="B189" i="21"/>
  <c r="B192" i="21"/>
  <c r="B226" i="21"/>
  <c r="B80" i="18"/>
  <c r="B109" i="6" s="1"/>
  <c r="N162" i="21"/>
  <c r="N164" i="21"/>
  <c r="N165" i="21"/>
  <c r="N166" i="21"/>
  <c r="N168" i="21"/>
  <c r="N169" i="21"/>
  <c r="N170" i="21"/>
  <c r="N173" i="21"/>
  <c r="N214" i="21"/>
  <c r="N79" i="18"/>
  <c r="J162" i="21"/>
  <c r="J164" i="21"/>
  <c r="J165" i="21"/>
  <c r="J166" i="21"/>
  <c r="J168" i="21"/>
  <c r="J169" i="21"/>
  <c r="J170" i="21"/>
  <c r="J173" i="21"/>
  <c r="J214" i="21"/>
  <c r="J79" i="18"/>
  <c r="F162" i="21"/>
  <c r="F164" i="21"/>
  <c r="F165" i="21"/>
  <c r="F166" i="21"/>
  <c r="F168" i="21"/>
  <c r="F169" i="21"/>
  <c r="F170" i="21"/>
  <c r="F173" i="21"/>
  <c r="F214" i="21"/>
  <c r="F79" i="18"/>
  <c r="B162" i="21"/>
  <c r="B164" i="21"/>
  <c r="B165" i="21"/>
  <c r="B166" i="21"/>
  <c r="B168" i="21"/>
  <c r="B169" i="21"/>
  <c r="B170" i="21"/>
  <c r="B173" i="21"/>
  <c r="B214" i="21"/>
  <c r="B79" i="18"/>
  <c r="E76" i="22"/>
  <c r="E167" i="6" s="1"/>
  <c r="O107" i="28"/>
  <c r="K107" i="28"/>
  <c r="G107" i="28"/>
  <c r="Q153" i="28"/>
  <c r="Q72" i="26"/>
  <c r="M153" i="28"/>
  <c r="M72" i="26"/>
  <c r="I153" i="28"/>
  <c r="I72" i="26"/>
  <c r="E153" i="28"/>
  <c r="E72" i="26"/>
  <c r="M71" i="26"/>
  <c r="M143" i="28"/>
  <c r="I71" i="26"/>
  <c r="I143" i="28"/>
  <c r="E71" i="26"/>
  <c r="E143" i="28"/>
  <c r="M70" i="26"/>
  <c r="M133" i="28"/>
  <c r="I70" i="26"/>
  <c r="I133" i="28"/>
  <c r="E70" i="26"/>
  <c r="E133" i="28"/>
  <c r="B140" i="29"/>
  <c r="N139" i="29"/>
  <c r="J139" i="29"/>
  <c r="F139" i="29"/>
  <c r="B139" i="29"/>
  <c r="P128" i="29"/>
  <c r="L128" i="29"/>
  <c r="H128" i="29"/>
  <c r="D128" i="29"/>
  <c r="N102" i="29"/>
  <c r="J102" i="29"/>
  <c r="F102" i="29"/>
  <c r="N101" i="29"/>
  <c r="J101" i="29"/>
  <c r="F101" i="29"/>
  <c r="B101" i="29"/>
  <c r="N100" i="29"/>
  <c r="J100" i="29"/>
  <c r="F100" i="29"/>
  <c r="N99" i="29"/>
  <c r="J99" i="29"/>
  <c r="F99" i="29"/>
  <c r="B99" i="29"/>
  <c r="N98" i="29"/>
  <c r="J98" i="29"/>
  <c r="F98" i="29"/>
  <c r="B98" i="29"/>
  <c r="N97" i="29"/>
  <c r="J97" i="29"/>
  <c r="F97" i="29"/>
  <c r="B97" i="29"/>
  <c r="N96" i="29"/>
  <c r="J96" i="29"/>
  <c r="F96" i="29"/>
  <c r="B96" i="29"/>
  <c r="P123" i="32"/>
  <c r="P123" i="31"/>
  <c r="L123" i="32"/>
  <c r="L123" i="31"/>
  <c r="H123" i="32"/>
  <c r="H123" i="31"/>
  <c r="D123" i="32"/>
  <c r="D123" i="31"/>
  <c r="P122" i="32"/>
  <c r="P122" i="31"/>
  <c r="L122" i="32"/>
  <c r="L122" i="31"/>
  <c r="H122" i="32"/>
  <c r="H122" i="31"/>
  <c r="D122" i="32"/>
  <c r="D122" i="31"/>
  <c r="P121" i="32"/>
  <c r="P121" i="31"/>
  <c r="L121" i="32"/>
  <c r="L121" i="31"/>
  <c r="H121" i="32"/>
  <c r="H121" i="31"/>
  <c r="D121" i="32"/>
  <c r="D121" i="31"/>
  <c r="P120" i="32"/>
  <c r="P120" i="31"/>
  <c r="L120" i="32"/>
  <c r="L120" i="31"/>
  <c r="H120" i="32"/>
  <c r="H120" i="31"/>
  <c r="D120" i="32"/>
  <c r="D120" i="31"/>
  <c r="P119" i="32"/>
  <c r="P119" i="31"/>
  <c r="L119" i="32"/>
  <c r="L119" i="31"/>
  <c r="H119" i="32"/>
  <c r="H119" i="31"/>
  <c r="D119" i="32"/>
  <c r="D119" i="31"/>
  <c r="P118" i="32"/>
  <c r="P118" i="31"/>
  <c r="L118" i="32"/>
  <c r="L118" i="31"/>
  <c r="H118" i="32"/>
  <c r="H118" i="31"/>
  <c r="D118" i="32"/>
  <c r="D118" i="31"/>
  <c r="P117" i="32"/>
  <c r="P117" i="31"/>
  <c r="L117" i="32"/>
  <c r="L117" i="31"/>
  <c r="H117" i="32"/>
  <c r="H117" i="31"/>
  <c r="D117" i="32"/>
  <c r="D117" i="31"/>
  <c r="P116" i="32"/>
  <c r="P116" i="31"/>
  <c r="L116" i="32"/>
  <c r="L116" i="31"/>
  <c r="H116" i="32"/>
  <c r="H116" i="31"/>
  <c r="D116" i="32"/>
  <c r="D116" i="31"/>
  <c r="P115" i="32"/>
  <c r="P115" i="31"/>
  <c r="L115" i="32"/>
  <c r="L115" i="31"/>
  <c r="H115" i="32"/>
  <c r="H115" i="31"/>
  <c r="D115" i="32"/>
  <c r="D115" i="31"/>
  <c r="P114" i="32"/>
  <c r="P114" i="31"/>
  <c r="L114" i="32"/>
  <c r="L114" i="31"/>
  <c r="H114" i="32"/>
  <c r="H114" i="31"/>
  <c r="D114" i="32"/>
  <c r="D114" i="31"/>
  <c r="P113" i="32"/>
  <c r="P113" i="31"/>
  <c r="L113" i="32"/>
  <c r="L113" i="31"/>
  <c r="H113" i="32"/>
  <c r="H113" i="31"/>
  <c r="D113" i="32"/>
  <c r="D113" i="31"/>
  <c r="I83" i="32"/>
  <c r="E83" i="32"/>
  <c r="J119" i="33"/>
  <c r="J234" i="17"/>
  <c r="B234" i="17"/>
  <c r="J227" i="17"/>
  <c r="B227" i="17"/>
  <c r="J226" i="17"/>
  <c r="B226" i="17"/>
  <c r="J225" i="17"/>
  <c r="B225" i="17"/>
  <c r="J220" i="17"/>
  <c r="B220" i="17"/>
  <c r="N92" i="18"/>
  <c r="N102" i="18"/>
  <c r="N165" i="6" s="1"/>
  <c r="J92" i="18"/>
  <c r="J102" i="18"/>
  <c r="J165" i="6" s="1"/>
  <c r="F92" i="18"/>
  <c r="F102" i="18"/>
  <c r="F165" i="6" s="1"/>
  <c r="B92" i="18"/>
  <c r="B102" i="18"/>
  <c r="B165" i="6" s="1"/>
  <c r="N91" i="18"/>
  <c r="J91" i="18"/>
  <c r="F91" i="18"/>
  <c r="B91" i="18"/>
  <c r="N90" i="18"/>
  <c r="J90" i="18"/>
  <c r="F90" i="18"/>
  <c r="B90" i="18"/>
  <c r="J51" i="18"/>
  <c r="B51" i="18"/>
  <c r="P238" i="19"/>
  <c r="P239" i="19"/>
  <c r="P240" i="19"/>
  <c r="P241" i="19"/>
  <c r="P242" i="19"/>
  <c r="P243" i="19"/>
  <c r="P244" i="19"/>
  <c r="P245" i="19"/>
  <c r="P246" i="19"/>
  <c r="L238" i="19"/>
  <c r="L239" i="19"/>
  <c r="L240" i="19"/>
  <c r="L241" i="19"/>
  <c r="L242" i="19"/>
  <c r="L243" i="19"/>
  <c r="L244" i="19"/>
  <c r="L245" i="19"/>
  <c r="L246" i="19"/>
  <c r="H238" i="19"/>
  <c r="H239" i="19"/>
  <c r="H240" i="19"/>
  <c r="H241" i="19"/>
  <c r="H242" i="19"/>
  <c r="H243" i="19"/>
  <c r="H244" i="19"/>
  <c r="H245" i="19"/>
  <c r="H246" i="19"/>
  <c r="D238" i="19"/>
  <c r="D239" i="19"/>
  <c r="D240" i="19"/>
  <c r="D241" i="19"/>
  <c r="D242" i="19"/>
  <c r="D243" i="19"/>
  <c r="D244" i="19"/>
  <c r="D245" i="19"/>
  <c r="D246" i="19"/>
  <c r="P227" i="19"/>
  <c r="P228" i="19"/>
  <c r="P229" i="19"/>
  <c r="P230" i="19"/>
  <c r="P231" i="19"/>
  <c r="P232" i="19"/>
  <c r="P233" i="19"/>
  <c r="P234" i="19"/>
  <c r="P235" i="19"/>
  <c r="L227" i="19"/>
  <c r="L228" i="19"/>
  <c r="L229" i="19"/>
  <c r="L230" i="19"/>
  <c r="L231" i="19"/>
  <c r="L232" i="19"/>
  <c r="L233" i="19"/>
  <c r="L234" i="19"/>
  <c r="L235" i="19"/>
  <c r="H227" i="19"/>
  <c r="H228" i="19"/>
  <c r="H229" i="19"/>
  <c r="H230" i="19"/>
  <c r="H231" i="19"/>
  <c r="H232" i="19"/>
  <c r="H233" i="19"/>
  <c r="H234" i="19"/>
  <c r="H235" i="19"/>
  <c r="D227" i="19"/>
  <c r="D228" i="19"/>
  <c r="D229" i="19"/>
  <c r="D230" i="19"/>
  <c r="D231" i="19"/>
  <c r="D232" i="19"/>
  <c r="D233" i="19"/>
  <c r="D234" i="19"/>
  <c r="D235" i="19"/>
  <c r="P89" i="18"/>
  <c r="P215" i="19"/>
  <c r="P216" i="19"/>
  <c r="P217" i="19"/>
  <c r="P218" i="19"/>
  <c r="P219" i="19"/>
  <c r="P220" i="19"/>
  <c r="P221" i="19"/>
  <c r="P222" i="19"/>
  <c r="P223" i="19"/>
  <c r="P224" i="19"/>
  <c r="L89" i="18"/>
  <c r="L215" i="19"/>
  <c r="L216" i="19"/>
  <c r="L217" i="19"/>
  <c r="L218" i="19"/>
  <c r="L219" i="19"/>
  <c r="L220" i="19"/>
  <c r="L221" i="19"/>
  <c r="L222" i="19"/>
  <c r="L223" i="19"/>
  <c r="L224" i="19"/>
  <c r="H89" i="18"/>
  <c r="H215" i="19"/>
  <c r="H216" i="19"/>
  <c r="H217" i="19"/>
  <c r="H218" i="19"/>
  <c r="H219" i="19"/>
  <c r="H220" i="19"/>
  <c r="H221" i="19"/>
  <c r="H222" i="19"/>
  <c r="H223" i="19"/>
  <c r="H224" i="19"/>
  <c r="D89" i="18"/>
  <c r="D215" i="19"/>
  <c r="D216" i="19"/>
  <c r="D217" i="19"/>
  <c r="D218" i="19"/>
  <c r="D219" i="19"/>
  <c r="D220" i="19"/>
  <c r="D221" i="19"/>
  <c r="D222" i="19"/>
  <c r="D223" i="19"/>
  <c r="D224" i="19"/>
  <c r="P86" i="18"/>
  <c r="L86" i="18"/>
  <c r="H86" i="18"/>
  <c r="D86" i="18"/>
  <c r="P85" i="18"/>
  <c r="L85" i="18"/>
  <c r="H85" i="18"/>
  <c r="D85" i="18"/>
  <c r="P84" i="18"/>
  <c r="L84" i="18"/>
  <c r="H84" i="18"/>
  <c r="D84" i="18"/>
  <c r="Q214" i="20"/>
  <c r="M214" i="20"/>
  <c r="I214" i="20"/>
  <c r="E214" i="20"/>
  <c r="N98" i="18"/>
  <c r="J98" i="18"/>
  <c r="F98" i="18"/>
  <c r="B98" i="18"/>
  <c r="N97" i="18"/>
  <c r="J97" i="18"/>
  <c r="F97" i="18"/>
  <c r="B97" i="18"/>
  <c r="N95" i="18"/>
  <c r="J95" i="18"/>
  <c r="F95" i="18"/>
  <c r="B95" i="18"/>
  <c r="N96" i="18"/>
  <c r="J96" i="18"/>
  <c r="F96" i="18"/>
  <c r="B96" i="18"/>
  <c r="M245" i="21"/>
  <c r="E245" i="21"/>
  <c r="M244" i="21"/>
  <c r="E244" i="21"/>
  <c r="M243" i="21"/>
  <c r="E243" i="21"/>
  <c r="M242" i="21"/>
  <c r="E242" i="21"/>
  <c r="M237" i="21"/>
  <c r="E237" i="21"/>
  <c r="M234" i="21"/>
  <c r="E234" i="21"/>
  <c r="M233" i="21"/>
  <c r="E233" i="21"/>
  <c r="M232" i="21"/>
  <c r="E232" i="21"/>
  <c r="M231" i="21"/>
  <c r="E231" i="21"/>
  <c r="M223" i="21"/>
  <c r="E223" i="21"/>
  <c r="M222" i="21"/>
  <c r="E222" i="21"/>
  <c r="M221" i="21"/>
  <c r="E221" i="21"/>
  <c r="M219" i="21"/>
  <c r="E219" i="21"/>
  <c r="N203" i="23"/>
  <c r="N204" i="23"/>
  <c r="N205" i="23"/>
  <c r="N206" i="23"/>
  <c r="N207" i="23"/>
  <c r="N208" i="23"/>
  <c r="N209" i="23"/>
  <c r="N210" i="23"/>
  <c r="N211" i="23"/>
  <c r="J203" i="23"/>
  <c r="J204" i="23"/>
  <c r="J205" i="23"/>
  <c r="J206" i="23"/>
  <c r="J207" i="23"/>
  <c r="J208" i="23"/>
  <c r="J209" i="23"/>
  <c r="J210" i="23"/>
  <c r="J211" i="23"/>
  <c r="F203" i="23"/>
  <c r="F204" i="23"/>
  <c r="F205" i="23"/>
  <c r="F206" i="23"/>
  <c r="F207" i="23"/>
  <c r="F208" i="23"/>
  <c r="F209" i="23"/>
  <c r="F210" i="23"/>
  <c r="F211" i="23"/>
  <c r="B203" i="23"/>
  <c r="B204" i="23"/>
  <c r="B205" i="23"/>
  <c r="B206" i="23"/>
  <c r="B207" i="23"/>
  <c r="B208" i="23"/>
  <c r="B209" i="23"/>
  <c r="B210" i="23"/>
  <c r="B211" i="23"/>
  <c r="N192" i="23"/>
  <c r="N193" i="23"/>
  <c r="N194" i="23"/>
  <c r="N195" i="23"/>
  <c r="N196" i="23"/>
  <c r="N197" i="23"/>
  <c r="N198" i="23"/>
  <c r="N199" i="23"/>
  <c r="N200" i="23"/>
  <c r="J192" i="23"/>
  <c r="J193" i="23"/>
  <c r="J194" i="23"/>
  <c r="J195" i="23"/>
  <c r="J196" i="23"/>
  <c r="J197" i="23"/>
  <c r="J198" i="23"/>
  <c r="J199" i="23"/>
  <c r="J200" i="23"/>
  <c r="F192" i="23"/>
  <c r="F193" i="23"/>
  <c r="F194" i="23"/>
  <c r="F195" i="23"/>
  <c r="F196" i="23"/>
  <c r="F197" i="23"/>
  <c r="F198" i="23"/>
  <c r="F199" i="23"/>
  <c r="F200" i="23"/>
  <c r="B192" i="23"/>
  <c r="B193" i="23"/>
  <c r="B194" i="23"/>
  <c r="B195" i="23"/>
  <c r="B196" i="23"/>
  <c r="B197" i="23"/>
  <c r="B198" i="23"/>
  <c r="B199" i="23"/>
  <c r="B200" i="23"/>
  <c r="N181" i="23"/>
  <c r="N182" i="23"/>
  <c r="N183" i="23"/>
  <c r="N184" i="23"/>
  <c r="N185" i="23"/>
  <c r="N186" i="23"/>
  <c r="N187" i="23"/>
  <c r="N188" i="23"/>
  <c r="N189" i="23"/>
  <c r="J181" i="23"/>
  <c r="J182" i="23"/>
  <c r="J183" i="23"/>
  <c r="J184" i="23"/>
  <c r="J185" i="23"/>
  <c r="J186" i="23"/>
  <c r="J187" i="23"/>
  <c r="J188" i="23"/>
  <c r="J189" i="23"/>
  <c r="F181" i="23"/>
  <c r="F182" i="23"/>
  <c r="F183" i="23"/>
  <c r="F184" i="23"/>
  <c r="F185" i="23"/>
  <c r="F186" i="23"/>
  <c r="F187" i="23"/>
  <c r="F188" i="23"/>
  <c r="F189" i="23"/>
  <c r="B181" i="23"/>
  <c r="B182" i="23"/>
  <c r="B183" i="23"/>
  <c r="B184" i="23"/>
  <c r="B185" i="23"/>
  <c r="B186" i="23"/>
  <c r="B187" i="23"/>
  <c r="B188" i="23"/>
  <c r="B189" i="23"/>
  <c r="P162" i="24"/>
  <c r="L162" i="24"/>
  <c r="H162" i="24"/>
  <c r="L143" i="24"/>
  <c r="D143" i="24"/>
  <c r="P129" i="24"/>
  <c r="D129" i="24"/>
  <c r="Q210" i="25"/>
  <c r="Q208" i="25"/>
  <c r="Q207" i="25"/>
  <c r="Q200" i="25"/>
  <c r="Q199" i="25"/>
  <c r="Q198" i="25"/>
  <c r="Q196" i="25"/>
  <c r="Q188" i="25"/>
  <c r="Q187" i="25"/>
  <c r="Q185" i="25"/>
  <c r="P154" i="27"/>
  <c r="P155" i="27"/>
  <c r="P156" i="27"/>
  <c r="P157" i="27"/>
  <c r="P158" i="27"/>
  <c r="P159" i="27"/>
  <c r="P72" i="26"/>
  <c r="L154" i="27"/>
  <c r="L155" i="27"/>
  <c r="L156" i="27"/>
  <c r="L157" i="27"/>
  <c r="L158" i="27"/>
  <c r="L159" i="27"/>
  <c r="L72" i="26"/>
  <c r="L64" i="26"/>
  <c r="H154" i="27"/>
  <c r="H155" i="27"/>
  <c r="H156" i="27"/>
  <c r="H157" i="27"/>
  <c r="H158" i="27"/>
  <c r="H159" i="27"/>
  <c r="H72" i="26"/>
  <c r="D154" i="27"/>
  <c r="D155" i="27"/>
  <c r="D156" i="27"/>
  <c r="D157" i="27"/>
  <c r="D158" i="27"/>
  <c r="D159" i="27"/>
  <c r="D64" i="26"/>
  <c r="D72" i="26"/>
  <c r="P144" i="27"/>
  <c r="P145" i="27"/>
  <c r="P146" i="27"/>
  <c r="P147" i="27"/>
  <c r="P148" i="27"/>
  <c r="P149" i="27"/>
  <c r="P150" i="27"/>
  <c r="P151" i="27"/>
  <c r="P71" i="26"/>
  <c r="L144" i="27"/>
  <c r="L145" i="27"/>
  <c r="L146" i="27"/>
  <c r="L147" i="27"/>
  <c r="L148" i="27"/>
  <c r="L149" i="27"/>
  <c r="L150" i="27"/>
  <c r="L151" i="27"/>
  <c r="L71" i="26"/>
  <c r="L63" i="26"/>
  <c r="H144" i="27"/>
  <c r="H145" i="27"/>
  <c r="H146" i="27"/>
  <c r="H147" i="27"/>
  <c r="H148" i="27"/>
  <c r="H149" i="27"/>
  <c r="H150" i="27"/>
  <c r="H151" i="27"/>
  <c r="H71" i="26"/>
  <c r="D144" i="27"/>
  <c r="D145" i="27"/>
  <c r="D146" i="27"/>
  <c r="D147" i="27"/>
  <c r="D148" i="27"/>
  <c r="D149" i="27"/>
  <c r="D150" i="27"/>
  <c r="D151" i="27"/>
  <c r="D63" i="26"/>
  <c r="D71" i="26"/>
  <c r="P134" i="27"/>
  <c r="P135" i="27"/>
  <c r="P136" i="27"/>
  <c r="P137" i="27"/>
  <c r="P138" i="27"/>
  <c r="P139" i="27"/>
  <c r="P140" i="27"/>
  <c r="P141" i="27"/>
  <c r="P70" i="26"/>
  <c r="L134" i="27"/>
  <c r="L135" i="27"/>
  <c r="L136" i="27"/>
  <c r="L137" i="27"/>
  <c r="L138" i="27"/>
  <c r="L139" i="27"/>
  <c r="L140" i="27"/>
  <c r="L141" i="27"/>
  <c r="L70" i="26"/>
  <c r="L62" i="26"/>
  <c r="H134" i="27"/>
  <c r="H135" i="27"/>
  <c r="H136" i="27"/>
  <c r="H137" i="27"/>
  <c r="H138" i="27"/>
  <c r="H139" i="27"/>
  <c r="H140" i="27"/>
  <c r="H141" i="27"/>
  <c r="H70" i="26"/>
  <c r="D134" i="27"/>
  <c r="D135" i="27"/>
  <c r="D136" i="27"/>
  <c r="D137" i="27"/>
  <c r="D138" i="27"/>
  <c r="D139" i="27"/>
  <c r="D140" i="27"/>
  <c r="D141" i="27"/>
  <c r="D62" i="26"/>
  <c r="D70" i="26"/>
  <c r="Q37" i="34"/>
  <c r="Q175" i="6" s="1"/>
  <c r="M37" i="34"/>
  <c r="M175" i="6" s="1"/>
  <c r="I37" i="34"/>
  <c r="I175" i="6" s="1"/>
  <c r="E37" i="34"/>
  <c r="E175" i="6" s="1"/>
  <c r="O72" i="35"/>
  <c r="O73" i="35"/>
  <c r="O74" i="35"/>
  <c r="O75" i="35"/>
  <c r="O76" i="35"/>
  <c r="O77" i="35"/>
  <c r="O78" i="35"/>
  <c r="O79" i="35"/>
  <c r="O80" i="35"/>
  <c r="O81" i="35"/>
  <c r="O82" i="35"/>
  <c r="O36" i="34"/>
  <c r="K72" i="35"/>
  <c r="K73" i="35"/>
  <c r="K74" i="35"/>
  <c r="K75" i="35"/>
  <c r="K76" i="35"/>
  <c r="K77" i="35"/>
  <c r="K78" i="35"/>
  <c r="K79" i="35"/>
  <c r="K80" i="35"/>
  <c r="K81" i="35"/>
  <c r="K82" i="35"/>
  <c r="K36" i="34"/>
  <c r="G72" i="35"/>
  <c r="G73" i="35"/>
  <c r="G74" i="35"/>
  <c r="G75" i="35"/>
  <c r="G76" i="35"/>
  <c r="G77" i="35"/>
  <c r="G78" i="35"/>
  <c r="G79" i="35"/>
  <c r="G80" i="35"/>
  <c r="G81" i="35"/>
  <c r="G82" i="35"/>
  <c r="G36" i="34"/>
  <c r="C72" i="35"/>
  <c r="C73" i="35"/>
  <c r="C74" i="35"/>
  <c r="C75" i="35"/>
  <c r="C76" i="35"/>
  <c r="C77" i="35"/>
  <c r="C78" i="35"/>
  <c r="C79" i="35"/>
  <c r="C80" i="35"/>
  <c r="C81" i="35"/>
  <c r="C82" i="35"/>
  <c r="C36" i="34"/>
  <c r="J67" i="36"/>
  <c r="J82" i="36"/>
  <c r="F82" i="36"/>
  <c r="F67" i="36"/>
  <c r="N66" i="36"/>
  <c r="N81" i="36"/>
  <c r="F81" i="36"/>
  <c r="F66" i="36"/>
  <c r="B66" i="36"/>
  <c r="B81" i="36"/>
  <c r="J65" i="36"/>
  <c r="J80" i="36"/>
  <c r="F80" i="36"/>
  <c r="F65" i="36"/>
  <c r="N62" i="36"/>
  <c r="N79" i="36"/>
  <c r="F79" i="36"/>
  <c r="F62" i="36"/>
  <c r="B62" i="36"/>
  <c r="B79" i="36"/>
  <c r="J59" i="36"/>
  <c r="J78" i="36"/>
  <c r="F78" i="36"/>
  <c r="F59" i="36"/>
  <c r="N56" i="36"/>
  <c r="N77" i="36"/>
  <c r="F77" i="36"/>
  <c r="F56" i="36"/>
  <c r="B56" i="36"/>
  <c r="B77" i="36"/>
  <c r="J55" i="36"/>
  <c r="J76" i="36"/>
  <c r="F76" i="36"/>
  <c r="F55" i="36"/>
  <c r="N54" i="36"/>
  <c r="N75" i="36"/>
  <c r="F75" i="36"/>
  <c r="F54" i="36"/>
  <c r="B54" i="36"/>
  <c r="B75" i="36"/>
  <c r="J53" i="36"/>
  <c r="J74" i="36"/>
  <c r="F74" i="36"/>
  <c r="F53" i="36"/>
  <c r="N52" i="36"/>
  <c r="N73" i="36"/>
  <c r="F73" i="36"/>
  <c r="F52" i="36"/>
  <c r="B52" i="36"/>
  <c r="B73" i="36"/>
  <c r="J51" i="36"/>
  <c r="J72" i="36"/>
  <c r="F72" i="36"/>
  <c r="F51" i="36"/>
  <c r="N36" i="34"/>
  <c r="N71" i="36"/>
  <c r="F36" i="34"/>
  <c r="F71" i="36"/>
  <c r="B36" i="34"/>
  <c r="B71" i="36"/>
  <c r="O50" i="37"/>
  <c r="K50" i="37"/>
  <c r="G50" i="37"/>
  <c r="C50" i="37"/>
  <c r="O67" i="39"/>
  <c r="O82" i="40"/>
  <c r="O82" i="39"/>
  <c r="K67" i="39"/>
  <c r="K82" i="40"/>
  <c r="K82" i="39"/>
  <c r="G67" i="39"/>
  <c r="G82" i="40"/>
  <c r="G82" i="39"/>
  <c r="C67" i="39"/>
  <c r="C82" i="40"/>
  <c r="C82" i="39"/>
  <c r="O66" i="39"/>
  <c r="O81" i="40"/>
  <c r="O81" i="39"/>
  <c r="K66" i="39"/>
  <c r="K81" i="40"/>
  <c r="K81" i="39"/>
  <c r="G66" i="39"/>
  <c r="G81" i="40"/>
  <c r="G81" i="39"/>
  <c r="C66" i="39"/>
  <c r="C81" i="40"/>
  <c r="C81" i="39"/>
  <c r="O80" i="41"/>
  <c r="O65" i="39"/>
  <c r="O80" i="39"/>
  <c r="K80" i="41"/>
  <c r="K65" i="39"/>
  <c r="K80" i="39"/>
  <c r="K80" i="40"/>
  <c r="G80" i="41"/>
  <c r="G65" i="39"/>
  <c r="G80" i="39"/>
  <c r="G80" i="40"/>
  <c r="C80" i="41"/>
  <c r="C65" i="39"/>
  <c r="C80" i="40"/>
  <c r="C80" i="39"/>
  <c r="O79" i="41"/>
  <c r="O62" i="39"/>
  <c r="O79" i="39"/>
  <c r="O79" i="40"/>
  <c r="K79" i="41"/>
  <c r="K62" i="39"/>
  <c r="K79" i="39"/>
  <c r="K79" i="40"/>
  <c r="G79" i="41"/>
  <c r="G62" i="39"/>
  <c r="G79" i="39"/>
  <c r="G79" i="40"/>
  <c r="C79" i="41"/>
  <c r="C62" i="39"/>
  <c r="C79" i="40"/>
  <c r="C79" i="39"/>
  <c r="O78" i="41"/>
  <c r="O59" i="39"/>
  <c r="O78" i="39"/>
  <c r="K78" i="41"/>
  <c r="K59" i="39"/>
  <c r="K78" i="39"/>
  <c r="K78" i="40"/>
  <c r="G78" i="41"/>
  <c r="G59" i="39"/>
  <c r="G78" i="39"/>
  <c r="G78" i="40"/>
  <c r="C78" i="41"/>
  <c r="C59" i="39"/>
  <c r="C78" i="40"/>
  <c r="C78" i="39"/>
  <c r="O77" i="41"/>
  <c r="O56" i="39"/>
  <c r="O77" i="39"/>
  <c r="O77" i="40"/>
  <c r="K77" i="41"/>
  <c r="K56" i="39"/>
  <c r="K77" i="39"/>
  <c r="K77" i="40"/>
  <c r="G77" i="41"/>
  <c r="G56" i="39"/>
  <c r="G77" i="39"/>
  <c r="G77" i="40"/>
  <c r="C77" i="41"/>
  <c r="C56" i="39"/>
  <c r="C77" i="40"/>
  <c r="C77" i="39"/>
  <c r="O76" i="41"/>
  <c r="O55" i="39"/>
  <c r="O76" i="39"/>
  <c r="K76" i="41"/>
  <c r="K55" i="39"/>
  <c r="K76" i="39"/>
  <c r="K76" i="40"/>
  <c r="G76" i="41"/>
  <c r="G55" i="39"/>
  <c r="G76" i="39"/>
  <c r="G76" i="40"/>
  <c r="C76" i="41"/>
  <c r="C55" i="39"/>
  <c r="C76" i="40"/>
  <c r="C76" i="39"/>
  <c r="O54" i="39"/>
  <c r="O75" i="39"/>
  <c r="O75" i="40"/>
  <c r="K54" i="39"/>
  <c r="K75" i="39"/>
  <c r="K75" i="40"/>
  <c r="G54" i="39"/>
  <c r="G75" i="39"/>
  <c r="G75" i="40"/>
  <c r="C54" i="39"/>
  <c r="C75" i="40"/>
  <c r="C75" i="39"/>
  <c r="O53" i="39"/>
  <c r="O74" i="39"/>
  <c r="K53" i="39"/>
  <c r="K74" i="39"/>
  <c r="K74" i="40"/>
  <c r="G53" i="39"/>
  <c r="G74" i="39"/>
  <c r="G74" i="40"/>
  <c r="C53" i="39"/>
  <c r="C74" i="40"/>
  <c r="C74" i="39"/>
  <c r="O52" i="39"/>
  <c r="O73" i="39"/>
  <c r="O73" i="40"/>
  <c r="K52" i="39"/>
  <c r="K73" i="39"/>
  <c r="K73" i="40"/>
  <c r="G52" i="39"/>
  <c r="G73" i="39"/>
  <c r="G73" i="40"/>
  <c r="C52" i="39"/>
  <c r="C73" i="40"/>
  <c r="C73" i="39"/>
  <c r="O51" i="39"/>
  <c r="O72" i="39"/>
  <c r="K51" i="39"/>
  <c r="K72" i="39"/>
  <c r="K72" i="40"/>
  <c r="G51" i="39"/>
  <c r="G72" i="39"/>
  <c r="G72" i="40"/>
  <c r="C51" i="39"/>
  <c r="C72" i="40"/>
  <c r="C72" i="39"/>
  <c r="O71" i="41"/>
  <c r="O71" i="40"/>
  <c r="K71" i="41"/>
  <c r="K71" i="40"/>
  <c r="G71" i="41"/>
  <c r="G71" i="40"/>
  <c r="C71" i="41"/>
  <c r="C71" i="40"/>
  <c r="O80" i="40"/>
  <c r="O72" i="40"/>
  <c r="N234" i="17"/>
  <c r="F234" i="17"/>
  <c r="N227" i="17"/>
  <c r="F227" i="17"/>
  <c r="N226" i="17"/>
  <c r="F226" i="17"/>
  <c r="N225" i="17"/>
  <c r="F225" i="17"/>
  <c r="N220" i="17"/>
  <c r="F220" i="17"/>
  <c r="P92" i="18"/>
  <c r="P102" i="18"/>
  <c r="P165" i="6" s="1"/>
  <c r="L92" i="18"/>
  <c r="L102" i="18"/>
  <c r="L165" i="6" s="1"/>
  <c r="H92" i="18"/>
  <c r="H102" i="18"/>
  <c r="H165" i="6" s="1"/>
  <c r="D92" i="18"/>
  <c r="D102" i="18"/>
  <c r="D165" i="6" s="1"/>
  <c r="P91" i="18"/>
  <c r="P101" i="18"/>
  <c r="P164" i="6" s="1"/>
  <c r="L91" i="18"/>
  <c r="H91" i="18"/>
  <c r="D91" i="18"/>
  <c r="P90" i="18"/>
  <c r="L90" i="18"/>
  <c r="H90" i="18"/>
  <c r="H100" i="18"/>
  <c r="H163" i="6" s="1"/>
  <c r="D90" i="18"/>
  <c r="N51" i="18"/>
  <c r="F51" i="18"/>
  <c r="N238" i="19"/>
  <c r="N239" i="19"/>
  <c r="N240" i="19"/>
  <c r="N241" i="19"/>
  <c r="N242" i="19"/>
  <c r="N243" i="19"/>
  <c r="N244" i="19"/>
  <c r="N245" i="19"/>
  <c r="N246" i="19"/>
  <c r="J238" i="19"/>
  <c r="J239" i="19"/>
  <c r="J240" i="19"/>
  <c r="J241" i="19"/>
  <c r="J242" i="19"/>
  <c r="J243" i="19"/>
  <c r="J244" i="19"/>
  <c r="J245" i="19"/>
  <c r="J246" i="19"/>
  <c r="F238" i="19"/>
  <c r="F239" i="19"/>
  <c r="F240" i="19"/>
  <c r="F241" i="19"/>
  <c r="F242" i="19"/>
  <c r="F243" i="19"/>
  <c r="F244" i="19"/>
  <c r="F245" i="19"/>
  <c r="F246" i="19"/>
  <c r="B238" i="19"/>
  <c r="B239" i="19"/>
  <c r="B240" i="19"/>
  <c r="B241" i="19"/>
  <c r="B242" i="19"/>
  <c r="B243" i="19"/>
  <c r="B244" i="19"/>
  <c r="B245" i="19"/>
  <c r="B246" i="19"/>
  <c r="N227" i="19"/>
  <c r="N228" i="19"/>
  <c r="N229" i="19"/>
  <c r="N230" i="19"/>
  <c r="N231" i="19"/>
  <c r="N232" i="19"/>
  <c r="N233" i="19"/>
  <c r="N234" i="19"/>
  <c r="N235" i="19"/>
  <c r="J227" i="19"/>
  <c r="J228" i="19"/>
  <c r="J229" i="19"/>
  <c r="J230" i="19"/>
  <c r="J231" i="19"/>
  <c r="J232" i="19"/>
  <c r="J233" i="19"/>
  <c r="J234" i="19"/>
  <c r="J235" i="19"/>
  <c r="F227" i="19"/>
  <c r="F228" i="19"/>
  <c r="F229" i="19"/>
  <c r="F230" i="19"/>
  <c r="F231" i="19"/>
  <c r="F232" i="19"/>
  <c r="F233" i="19"/>
  <c r="F234" i="19"/>
  <c r="F235" i="19"/>
  <c r="B227" i="19"/>
  <c r="B228" i="19"/>
  <c r="B229" i="19"/>
  <c r="B230" i="19"/>
  <c r="B231" i="19"/>
  <c r="B232" i="19"/>
  <c r="B233" i="19"/>
  <c r="B234" i="19"/>
  <c r="B235" i="19"/>
  <c r="N215" i="19"/>
  <c r="N216" i="19"/>
  <c r="N217" i="19"/>
  <c r="N218" i="19"/>
  <c r="N219" i="19"/>
  <c r="N220" i="19"/>
  <c r="N221" i="19"/>
  <c r="N222" i="19"/>
  <c r="N223" i="19"/>
  <c r="N224" i="19"/>
  <c r="N89" i="18"/>
  <c r="J215" i="19"/>
  <c r="J216" i="19"/>
  <c r="J217" i="19"/>
  <c r="J218" i="19"/>
  <c r="J219" i="19"/>
  <c r="J220" i="19"/>
  <c r="J221" i="19"/>
  <c r="J222" i="19"/>
  <c r="J223" i="19"/>
  <c r="J224" i="19"/>
  <c r="J89" i="18"/>
  <c r="F215" i="19"/>
  <c r="F216" i="19"/>
  <c r="F217" i="19"/>
  <c r="F218" i="19"/>
  <c r="F219" i="19"/>
  <c r="F220" i="19"/>
  <c r="F221" i="19"/>
  <c r="F222" i="19"/>
  <c r="F223" i="19"/>
  <c r="F224" i="19"/>
  <c r="F89" i="18"/>
  <c r="B215" i="19"/>
  <c r="B216" i="19"/>
  <c r="B217" i="19"/>
  <c r="B218" i="19"/>
  <c r="B219" i="19"/>
  <c r="B220" i="19"/>
  <c r="B221" i="19"/>
  <c r="B222" i="19"/>
  <c r="B223" i="19"/>
  <c r="B224" i="19"/>
  <c r="B89" i="18"/>
  <c r="N86" i="18"/>
  <c r="J86" i="18"/>
  <c r="F86" i="18"/>
  <c r="B86" i="18"/>
  <c r="N85" i="18"/>
  <c r="J85" i="18"/>
  <c r="F85" i="18"/>
  <c r="B85" i="18"/>
  <c r="N84" i="18"/>
  <c r="J84" i="18"/>
  <c r="F84" i="18"/>
  <c r="B84" i="18"/>
  <c r="O214" i="20"/>
  <c r="K214" i="20"/>
  <c r="G214" i="20"/>
  <c r="C214" i="20"/>
  <c r="P98" i="18"/>
  <c r="L98" i="18"/>
  <c r="H98" i="18"/>
  <c r="D98" i="18"/>
  <c r="P97" i="18"/>
  <c r="L97" i="18"/>
  <c r="H97" i="18"/>
  <c r="D97" i="18"/>
  <c r="P95" i="18"/>
  <c r="L95" i="18"/>
  <c r="H95" i="18"/>
  <c r="D95" i="18"/>
  <c r="P96" i="18"/>
  <c r="L96" i="18"/>
  <c r="H96" i="18"/>
  <c r="D96" i="18"/>
  <c r="Q245" i="21"/>
  <c r="I245" i="21"/>
  <c r="Q244" i="21"/>
  <c r="I244" i="21"/>
  <c r="Q243" i="21"/>
  <c r="I243" i="21"/>
  <c r="Q242" i="21"/>
  <c r="I242" i="21"/>
  <c r="Q237" i="21"/>
  <c r="I237" i="21"/>
  <c r="Q234" i="21"/>
  <c r="I234" i="21"/>
  <c r="Q233" i="21"/>
  <c r="I233" i="21"/>
  <c r="Q232" i="21"/>
  <c r="I232" i="21"/>
  <c r="Q231" i="21"/>
  <c r="I231" i="21"/>
  <c r="Q223" i="21"/>
  <c r="I223" i="21"/>
  <c r="Q222" i="21"/>
  <c r="I222" i="21"/>
  <c r="Q221" i="21"/>
  <c r="I221" i="21"/>
  <c r="Q219" i="21"/>
  <c r="I219" i="21"/>
  <c r="P203" i="23"/>
  <c r="P204" i="23"/>
  <c r="P205" i="23"/>
  <c r="P206" i="23"/>
  <c r="P207" i="23"/>
  <c r="P208" i="23"/>
  <c r="P209" i="23"/>
  <c r="P210" i="23"/>
  <c r="P211" i="23"/>
  <c r="L203" i="23"/>
  <c r="L204" i="23"/>
  <c r="L205" i="23"/>
  <c r="L206" i="23"/>
  <c r="L207" i="23"/>
  <c r="L208" i="23"/>
  <c r="L209" i="23"/>
  <c r="L210" i="23"/>
  <c r="L211" i="23"/>
  <c r="H203" i="23"/>
  <c r="H204" i="23"/>
  <c r="H205" i="23"/>
  <c r="H206" i="23"/>
  <c r="H207" i="23"/>
  <c r="H208" i="23"/>
  <c r="H209" i="23"/>
  <c r="H210" i="23"/>
  <c r="H211" i="23"/>
  <c r="D203" i="23"/>
  <c r="D204" i="23"/>
  <c r="D205" i="23"/>
  <c r="D206" i="23"/>
  <c r="D207" i="23"/>
  <c r="D208" i="23"/>
  <c r="D209" i="23"/>
  <c r="D210" i="23"/>
  <c r="D211" i="23"/>
  <c r="P192" i="23"/>
  <c r="P193" i="23"/>
  <c r="P194" i="23"/>
  <c r="P195" i="23"/>
  <c r="P196" i="23"/>
  <c r="P197" i="23"/>
  <c r="P198" i="23"/>
  <c r="P199" i="23"/>
  <c r="P200" i="23"/>
  <c r="L192" i="23"/>
  <c r="L193" i="23"/>
  <c r="L194" i="23"/>
  <c r="L195" i="23"/>
  <c r="L196" i="23"/>
  <c r="L197" i="23"/>
  <c r="L198" i="23"/>
  <c r="L199" i="23"/>
  <c r="L200" i="23"/>
  <c r="H192" i="23"/>
  <c r="H193" i="23"/>
  <c r="H194" i="23"/>
  <c r="H195" i="23"/>
  <c r="H196" i="23"/>
  <c r="H197" i="23"/>
  <c r="H198" i="23"/>
  <c r="H199" i="23"/>
  <c r="H200" i="23"/>
  <c r="D192" i="23"/>
  <c r="D193" i="23"/>
  <c r="D194" i="23"/>
  <c r="D195" i="23"/>
  <c r="D196" i="23"/>
  <c r="D197" i="23"/>
  <c r="D198" i="23"/>
  <c r="D199" i="23"/>
  <c r="D200" i="23"/>
  <c r="P181" i="23"/>
  <c r="P182" i="23"/>
  <c r="P183" i="23"/>
  <c r="P184" i="23"/>
  <c r="P185" i="23"/>
  <c r="P186" i="23"/>
  <c r="P187" i="23"/>
  <c r="P188" i="23"/>
  <c r="P189" i="23"/>
  <c r="L181" i="23"/>
  <c r="L182" i="23"/>
  <c r="L183" i="23"/>
  <c r="L184" i="23"/>
  <c r="L185" i="23"/>
  <c r="L186" i="23"/>
  <c r="L187" i="23"/>
  <c r="L188" i="23"/>
  <c r="L189" i="23"/>
  <c r="H181" i="23"/>
  <c r="H182" i="23"/>
  <c r="H183" i="23"/>
  <c r="H184" i="23"/>
  <c r="H185" i="23"/>
  <c r="H186" i="23"/>
  <c r="H187" i="23"/>
  <c r="H188" i="23"/>
  <c r="H189" i="23"/>
  <c r="D181" i="23"/>
  <c r="D182" i="23"/>
  <c r="D183" i="23"/>
  <c r="D184" i="23"/>
  <c r="D185" i="23"/>
  <c r="D186" i="23"/>
  <c r="D187" i="23"/>
  <c r="D188" i="23"/>
  <c r="D189" i="23"/>
  <c r="I210" i="25"/>
  <c r="I208" i="25"/>
  <c r="I207" i="25"/>
  <c r="I200" i="25"/>
  <c r="I199" i="25"/>
  <c r="I198" i="25"/>
  <c r="I196" i="25"/>
  <c r="I188" i="25"/>
  <c r="I187" i="25"/>
  <c r="I185" i="25"/>
  <c r="O176" i="25"/>
  <c r="K173" i="25"/>
  <c r="G173" i="25"/>
  <c r="C172" i="25"/>
  <c r="O210" i="25"/>
  <c r="K210" i="25"/>
  <c r="G210" i="25"/>
  <c r="C210" i="25"/>
  <c r="O208" i="25"/>
  <c r="K208" i="25"/>
  <c r="G208" i="25"/>
  <c r="C208" i="25"/>
  <c r="O167" i="25"/>
  <c r="O207" i="25"/>
  <c r="K207" i="25"/>
  <c r="G207" i="25"/>
  <c r="C207" i="25"/>
  <c r="O157" i="25"/>
  <c r="K160" i="25"/>
  <c r="G158" i="25"/>
  <c r="C160" i="25"/>
  <c r="C158" i="25"/>
  <c r="O200" i="25"/>
  <c r="K200" i="25"/>
  <c r="G200" i="25"/>
  <c r="C200" i="25"/>
  <c r="O199" i="25"/>
  <c r="K199" i="25"/>
  <c r="G199" i="25"/>
  <c r="C154" i="25"/>
  <c r="C199" i="25"/>
  <c r="C152" i="25"/>
  <c r="O198" i="25"/>
  <c r="K198" i="25"/>
  <c r="G198" i="25"/>
  <c r="C150" i="25"/>
  <c r="C198" i="25"/>
  <c r="O196" i="25"/>
  <c r="K196" i="25"/>
  <c r="G196" i="25"/>
  <c r="C196" i="25"/>
  <c r="O137" i="25"/>
  <c r="K141" i="25"/>
  <c r="G138" i="25"/>
  <c r="G141" i="25"/>
  <c r="C141" i="25"/>
  <c r="O188" i="25"/>
  <c r="K188" i="25"/>
  <c r="G139" i="25"/>
  <c r="G188" i="25"/>
  <c r="C188" i="25"/>
  <c r="O138" i="25"/>
  <c r="K138" i="25"/>
  <c r="C138" i="25"/>
  <c r="K137" i="25"/>
  <c r="C137" i="25"/>
  <c r="O187" i="25"/>
  <c r="K136" i="25"/>
  <c r="K187" i="25"/>
  <c r="G187" i="25"/>
  <c r="C187" i="25"/>
  <c r="O185" i="25"/>
  <c r="K134" i="25"/>
  <c r="K185" i="25"/>
  <c r="G185" i="25"/>
  <c r="C185" i="25"/>
  <c r="P51" i="26"/>
  <c r="L51" i="26"/>
  <c r="L66" i="26"/>
  <c r="H51" i="26"/>
  <c r="D51" i="26"/>
  <c r="D66" i="26"/>
  <c r="N154" i="27"/>
  <c r="N155" i="27"/>
  <c r="N156" i="27"/>
  <c r="N157" i="27"/>
  <c r="N158" i="27"/>
  <c r="N159" i="27"/>
  <c r="N64" i="26"/>
  <c r="J154" i="27"/>
  <c r="J155" i="27"/>
  <c r="J156" i="27"/>
  <c r="J157" i="27"/>
  <c r="J158" i="27"/>
  <c r="J159" i="27"/>
  <c r="F154" i="27"/>
  <c r="F155" i="27"/>
  <c r="F156" i="27"/>
  <c r="F157" i="27"/>
  <c r="F158" i="27"/>
  <c r="F159" i="27"/>
  <c r="F64" i="26"/>
  <c r="B154" i="27"/>
  <c r="B155" i="27"/>
  <c r="B156" i="27"/>
  <c r="B157" i="27"/>
  <c r="B158" i="27"/>
  <c r="B159" i="27"/>
  <c r="N144" i="27"/>
  <c r="N145" i="27"/>
  <c r="N146" i="27"/>
  <c r="N147" i="27"/>
  <c r="N148" i="27"/>
  <c r="N149" i="27"/>
  <c r="N150" i="27"/>
  <c r="N151" i="27"/>
  <c r="N63" i="26"/>
  <c r="J144" i="27"/>
  <c r="J145" i="27"/>
  <c r="J146" i="27"/>
  <c r="J147" i="27"/>
  <c r="J148" i="27"/>
  <c r="J149" i="27"/>
  <c r="J150" i="27"/>
  <c r="J151" i="27"/>
  <c r="F144" i="27"/>
  <c r="F145" i="27"/>
  <c r="F146" i="27"/>
  <c r="F147" i="27"/>
  <c r="F148" i="27"/>
  <c r="F149" i="27"/>
  <c r="F150" i="27"/>
  <c r="F151" i="27"/>
  <c r="F63" i="26"/>
  <c r="B144" i="27"/>
  <c r="B145" i="27"/>
  <c r="B146" i="27"/>
  <c r="B147" i="27"/>
  <c r="B148" i="27"/>
  <c r="B149" i="27"/>
  <c r="B150" i="27"/>
  <c r="B151" i="27"/>
  <c r="N134" i="27"/>
  <c r="N135" i="27"/>
  <c r="N136" i="27"/>
  <c r="N137" i="27"/>
  <c r="N138" i="27"/>
  <c r="N139" i="27"/>
  <c r="N140" i="27"/>
  <c r="N141" i="27"/>
  <c r="N62" i="26"/>
  <c r="J134" i="27"/>
  <c r="J135" i="27"/>
  <c r="J136" i="27"/>
  <c r="J137" i="27"/>
  <c r="J138" i="27"/>
  <c r="J139" i="27"/>
  <c r="J140" i="27"/>
  <c r="J141" i="27"/>
  <c r="F134" i="27"/>
  <c r="F135" i="27"/>
  <c r="F136" i="27"/>
  <c r="F137" i="27"/>
  <c r="F138" i="27"/>
  <c r="F139" i="27"/>
  <c r="F140" i="27"/>
  <c r="F141" i="27"/>
  <c r="F62" i="26"/>
  <c r="B134" i="27"/>
  <c r="B135" i="27"/>
  <c r="B136" i="27"/>
  <c r="B137" i="27"/>
  <c r="B138" i="27"/>
  <c r="B139" i="27"/>
  <c r="B140" i="27"/>
  <c r="B141" i="27"/>
  <c r="O123" i="27"/>
  <c r="K123" i="27"/>
  <c r="G123" i="27"/>
  <c r="C123" i="27"/>
  <c r="K107" i="27"/>
  <c r="G107" i="27"/>
  <c r="C107" i="27"/>
  <c r="O95" i="27"/>
  <c r="K95" i="27"/>
  <c r="C95" i="27"/>
  <c r="O158" i="29"/>
  <c r="O158" i="27"/>
  <c r="K158" i="29"/>
  <c r="K158" i="27"/>
  <c r="G158" i="29"/>
  <c r="G158" i="27"/>
  <c r="C158" i="29"/>
  <c r="C158" i="27"/>
  <c r="O151" i="29"/>
  <c r="O151" i="27"/>
  <c r="K151" i="29"/>
  <c r="K151" i="27"/>
  <c r="G151" i="29"/>
  <c r="G151" i="27"/>
  <c r="C151" i="29"/>
  <c r="C151" i="27"/>
  <c r="O150" i="29"/>
  <c r="O150" i="27"/>
  <c r="K150" i="29"/>
  <c r="K150" i="27"/>
  <c r="G150" i="29"/>
  <c r="G150" i="27"/>
  <c r="C150" i="29"/>
  <c r="C150" i="27"/>
  <c r="O149" i="29"/>
  <c r="O149" i="27"/>
  <c r="K149" i="29"/>
  <c r="K149" i="27"/>
  <c r="G149" i="29"/>
  <c r="G149" i="27"/>
  <c r="C149" i="29"/>
  <c r="C149" i="27"/>
  <c r="O148" i="29"/>
  <c r="O148" i="27"/>
  <c r="K148" i="29"/>
  <c r="K148" i="27"/>
  <c r="G148" i="29"/>
  <c r="G148" i="27"/>
  <c r="C148" i="29"/>
  <c r="C148" i="27"/>
  <c r="O140" i="29"/>
  <c r="O140" i="27"/>
  <c r="K140" i="29"/>
  <c r="K140" i="27"/>
  <c r="G140" i="29"/>
  <c r="G140" i="27"/>
  <c r="C140" i="29"/>
  <c r="C140" i="27"/>
  <c r="O138" i="29"/>
  <c r="O138" i="27"/>
  <c r="K138" i="29"/>
  <c r="K138" i="27"/>
  <c r="G138" i="29"/>
  <c r="G138" i="27"/>
  <c r="C138" i="29"/>
  <c r="C138" i="27"/>
  <c r="O37" i="34"/>
  <c r="O175" i="6" s="1"/>
  <c r="K37" i="34"/>
  <c r="K175" i="6" s="1"/>
  <c r="G37" i="34"/>
  <c r="G175" i="6" s="1"/>
  <c r="C37" i="34"/>
  <c r="C175" i="6" s="1"/>
  <c r="Q72" i="35"/>
  <c r="Q73" i="35"/>
  <c r="Q74" i="35"/>
  <c r="Q75" i="35"/>
  <c r="Q76" i="35"/>
  <c r="Q77" i="35"/>
  <c r="Q78" i="35"/>
  <c r="Q79" i="35"/>
  <c r="Q80" i="35"/>
  <c r="Q81" i="35"/>
  <c r="Q82" i="35"/>
  <c r="Q36" i="34"/>
  <c r="M72" i="35"/>
  <c r="M73" i="35"/>
  <c r="M74" i="35"/>
  <c r="M75" i="35"/>
  <c r="M76" i="35"/>
  <c r="M77" i="35"/>
  <c r="M78" i="35"/>
  <c r="M79" i="35"/>
  <c r="M80" i="35"/>
  <c r="M81" i="35"/>
  <c r="M82" i="35"/>
  <c r="M36" i="34"/>
  <c r="I72" i="35"/>
  <c r="I73" i="35"/>
  <c r="I74" i="35"/>
  <c r="I75" i="35"/>
  <c r="I76" i="35"/>
  <c r="I77" i="35"/>
  <c r="I78" i="35"/>
  <c r="I79" i="35"/>
  <c r="I80" i="35"/>
  <c r="I81" i="35"/>
  <c r="I82" i="35"/>
  <c r="E72" i="35"/>
  <c r="E73" i="35"/>
  <c r="E74" i="35"/>
  <c r="E75" i="35"/>
  <c r="E76" i="35"/>
  <c r="E77" i="35"/>
  <c r="E78" i="35"/>
  <c r="E79" i="35"/>
  <c r="E80" i="35"/>
  <c r="E81" i="35"/>
  <c r="E82" i="35"/>
  <c r="E36" i="34"/>
  <c r="M50" i="35"/>
  <c r="B82" i="36"/>
  <c r="P82" i="36"/>
  <c r="P67" i="36"/>
  <c r="L82" i="36"/>
  <c r="L67" i="36"/>
  <c r="H82" i="36"/>
  <c r="H67" i="36"/>
  <c r="D82" i="36"/>
  <c r="D67" i="36"/>
  <c r="P81" i="36"/>
  <c r="P66" i="36"/>
  <c r="L81" i="36"/>
  <c r="L66" i="36"/>
  <c r="H81" i="36"/>
  <c r="H66" i="36"/>
  <c r="D81" i="36"/>
  <c r="D66" i="36"/>
  <c r="P80" i="36"/>
  <c r="P65" i="36"/>
  <c r="L80" i="36"/>
  <c r="L65" i="36"/>
  <c r="H80" i="36"/>
  <c r="H65" i="36"/>
  <c r="D80" i="36"/>
  <c r="D65" i="36"/>
  <c r="P79" i="36"/>
  <c r="P62" i="36"/>
  <c r="L79" i="36"/>
  <c r="L62" i="36"/>
  <c r="H79" i="36"/>
  <c r="H62" i="36"/>
  <c r="D79" i="36"/>
  <c r="D62" i="36"/>
  <c r="P78" i="36"/>
  <c r="P59" i="36"/>
  <c r="L78" i="36"/>
  <c r="L59" i="36"/>
  <c r="H78" i="36"/>
  <c r="H59" i="36"/>
  <c r="D78" i="36"/>
  <c r="D59" i="36"/>
  <c r="P77" i="36"/>
  <c r="P56" i="36"/>
  <c r="L77" i="36"/>
  <c r="L56" i="36"/>
  <c r="H77" i="36"/>
  <c r="H56" i="36"/>
  <c r="D77" i="36"/>
  <c r="D56" i="36"/>
  <c r="P76" i="36"/>
  <c r="P55" i="36"/>
  <c r="L76" i="36"/>
  <c r="L55" i="36"/>
  <c r="H76" i="36"/>
  <c r="H55" i="36"/>
  <c r="D76" i="36"/>
  <c r="D55" i="36"/>
  <c r="P75" i="36"/>
  <c r="P54" i="36"/>
  <c r="L75" i="36"/>
  <c r="L54" i="36"/>
  <c r="H75" i="36"/>
  <c r="H54" i="36"/>
  <c r="D75" i="36"/>
  <c r="D54" i="36"/>
  <c r="P74" i="36"/>
  <c r="P53" i="36"/>
  <c r="L74" i="36"/>
  <c r="L53" i="36"/>
  <c r="H74" i="36"/>
  <c r="H53" i="36"/>
  <c r="D74" i="36"/>
  <c r="D53" i="36"/>
  <c r="P73" i="36"/>
  <c r="P52" i="36"/>
  <c r="L73" i="36"/>
  <c r="L52" i="36"/>
  <c r="H73" i="36"/>
  <c r="H52" i="36"/>
  <c r="D73" i="36"/>
  <c r="D52" i="36"/>
  <c r="P72" i="36"/>
  <c r="P51" i="36"/>
  <c r="L72" i="36"/>
  <c r="L51" i="36"/>
  <c r="H72" i="36"/>
  <c r="H51" i="36"/>
  <c r="D72" i="36"/>
  <c r="D51" i="36"/>
  <c r="P36" i="34"/>
  <c r="P71" i="36"/>
  <c r="L36" i="34"/>
  <c r="L71" i="36"/>
  <c r="H36" i="34"/>
  <c r="H71" i="36"/>
  <c r="D36" i="34"/>
  <c r="D71" i="36"/>
  <c r="I50" i="37"/>
  <c r="O76" i="40"/>
  <c r="P167" i="25"/>
  <c r="P168" i="25"/>
  <c r="P169" i="25"/>
  <c r="P172" i="25"/>
  <c r="P173" i="25"/>
  <c r="P176" i="25"/>
  <c r="P202" i="25"/>
  <c r="L167" i="25"/>
  <c r="L168" i="25"/>
  <c r="L169" i="25"/>
  <c r="L172" i="25"/>
  <c r="L173" i="25"/>
  <c r="L176" i="25"/>
  <c r="L202" i="25"/>
  <c r="H167" i="25"/>
  <c r="H168" i="25"/>
  <c r="H169" i="25"/>
  <c r="H172" i="25"/>
  <c r="H173" i="25"/>
  <c r="H176" i="25"/>
  <c r="H202" i="25"/>
  <c r="D167" i="25"/>
  <c r="D168" i="25"/>
  <c r="D169" i="25"/>
  <c r="D172" i="25"/>
  <c r="D173" i="25"/>
  <c r="D176" i="25"/>
  <c r="D202" i="25"/>
  <c r="P148" i="25"/>
  <c r="P150" i="25"/>
  <c r="P151" i="25"/>
  <c r="P152" i="25"/>
  <c r="P154" i="25"/>
  <c r="P155" i="25"/>
  <c r="P157" i="25"/>
  <c r="P158" i="25"/>
  <c r="P160" i="25"/>
  <c r="P191" i="25"/>
  <c r="L148" i="25"/>
  <c r="L150" i="25"/>
  <c r="L151" i="25"/>
  <c r="L152" i="25"/>
  <c r="L154" i="25"/>
  <c r="L155" i="25"/>
  <c r="L157" i="25"/>
  <c r="L158" i="25"/>
  <c r="L160" i="25"/>
  <c r="L191" i="25"/>
  <c r="H148" i="25"/>
  <c r="H150" i="25"/>
  <c r="H151" i="25"/>
  <c r="H152" i="25"/>
  <c r="H154" i="25"/>
  <c r="H155" i="25"/>
  <c r="H157" i="25"/>
  <c r="H158" i="25"/>
  <c r="H160" i="25"/>
  <c r="H191" i="25"/>
  <c r="D148" i="25"/>
  <c r="D150" i="25"/>
  <c r="D151" i="25"/>
  <c r="D152" i="25"/>
  <c r="D154" i="25"/>
  <c r="D155" i="25"/>
  <c r="D157" i="25"/>
  <c r="D158" i="25"/>
  <c r="D160" i="25"/>
  <c r="D191" i="25"/>
  <c r="P134" i="25"/>
  <c r="P136" i="25"/>
  <c r="P137" i="25"/>
  <c r="P138" i="25"/>
  <c r="P139" i="25"/>
  <c r="P141" i="25"/>
  <c r="P180" i="25"/>
  <c r="L134" i="25"/>
  <c r="L136" i="25"/>
  <c r="L137" i="25"/>
  <c r="L138" i="25"/>
  <c r="L139" i="25"/>
  <c r="L141" i="25"/>
  <c r="L180" i="25"/>
  <c r="H134" i="25"/>
  <c r="H136" i="25"/>
  <c r="H137" i="25"/>
  <c r="H138" i="25"/>
  <c r="H139" i="25"/>
  <c r="H141" i="25"/>
  <c r="H180" i="25"/>
  <c r="D134" i="25"/>
  <c r="D136" i="25"/>
  <c r="D137" i="25"/>
  <c r="D138" i="25"/>
  <c r="D139" i="25"/>
  <c r="D141" i="25"/>
  <c r="D180" i="25"/>
  <c r="F122" i="33"/>
  <c r="F121" i="33"/>
  <c r="F120" i="33"/>
  <c r="F119" i="33"/>
  <c r="F118" i="33"/>
  <c r="F117" i="33"/>
  <c r="F112" i="33"/>
  <c r="F67" i="35"/>
  <c r="F82" i="35"/>
  <c r="F66" i="35"/>
  <c r="F81" i="35"/>
  <c r="N80" i="37"/>
  <c r="N65" i="35"/>
  <c r="J80" i="37"/>
  <c r="J65" i="35"/>
  <c r="F80" i="37"/>
  <c r="F65" i="35"/>
  <c r="F80" i="35"/>
  <c r="B80" i="37"/>
  <c r="B65" i="35"/>
  <c r="N79" i="37"/>
  <c r="N62" i="35"/>
  <c r="J79" i="37"/>
  <c r="J62" i="35"/>
  <c r="F79" i="37"/>
  <c r="F62" i="35"/>
  <c r="F79" i="35"/>
  <c r="B79" i="37"/>
  <c r="B62" i="35"/>
  <c r="N78" i="37"/>
  <c r="N59" i="35"/>
  <c r="J78" i="37"/>
  <c r="J59" i="35"/>
  <c r="F78" i="37"/>
  <c r="F59" i="35"/>
  <c r="F78" i="35"/>
  <c r="B78" i="37"/>
  <c r="B59" i="35"/>
  <c r="N77" i="37"/>
  <c r="N56" i="35"/>
  <c r="J77" i="37"/>
  <c r="J56" i="35"/>
  <c r="F77" i="37"/>
  <c r="F56" i="35"/>
  <c r="F77" i="35"/>
  <c r="B77" i="37"/>
  <c r="B56" i="35"/>
  <c r="N76" i="37"/>
  <c r="N55" i="35"/>
  <c r="J76" i="37"/>
  <c r="J55" i="35"/>
  <c r="F76" i="37"/>
  <c r="F55" i="35"/>
  <c r="F76" i="35"/>
  <c r="B76" i="37"/>
  <c r="B55" i="35"/>
  <c r="F54" i="35"/>
  <c r="F75" i="35"/>
  <c r="F53" i="35"/>
  <c r="F74" i="35"/>
  <c r="F52" i="35"/>
  <c r="F73" i="35"/>
  <c r="F51" i="35"/>
  <c r="F72" i="35"/>
  <c r="P72" i="39"/>
  <c r="P73" i="39"/>
  <c r="P74" i="39"/>
  <c r="P75" i="39"/>
  <c r="P76" i="39"/>
  <c r="P77" i="39"/>
  <c r="P78" i="39"/>
  <c r="P79" i="39"/>
  <c r="P80" i="39"/>
  <c r="P81" i="39"/>
  <c r="P82" i="39"/>
  <c r="P35" i="38"/>
  <c r="P36" i="38"/>
  <c r="L72" i="39"/>
  <c r="L73" i="39"/>
  <c r="L74" i="39"/>
  <c r="L75" i="39"/>
  <c r="L76" i="39"/>
  <c r="L77" i="39"/>
  <c r="L78" i="39"/>
  <c r="L79" i="39"/>
  <c r="L80" i="39"/>
  <c r="L81" i="39"/>
  <c r="L82" i="39"/>
  <c r="L35" i="38"/>
  <c r="L36" i="38"/>
  <c r="H72" i="39"/>
  <c r="H73" i="39"/>
  <c r="H74" i="39"/>
  <c r="H75" i="39"/>
  <c r="H76" i="39"/>
  <c r="H77" i="39"/>
  <c r="H78" i="39"/>
  <c r="H79" i="39"/>
  <c r="H80" i="39"/>
  <c r="H81" i="39"/>
  <c r="H82" i="39"/>
  <c r="H35" i="38"/>
  <c r="H36" i="38"/>
  <c r="D72" i="39"/>
  <c r="D73" i="39"/>
  <c r="D74" i="39"/>
  <c r="D75" i="39"/>
  <c r="D76" i="39"/>
  <c r="D77" i="39"/>
  <c r="D78" i="39"/>
  <c r="D79" i="39"/>
  <c r="D80" i="39"/>
  <c r="D81" i="39"/>
  <c r="D82" i="39"/>
  <c r="D35" i="38"/>
  <c r="D36" i="38"/>
  <c r="N167" i="25"/>
  <c r="N168" i="25"/>
  <c r="N169" i="25"/>
  <c r="N172" i="25"/>
  <c r="N173" i="25"/>
  <c r="N176" i="25"/>
  <c r="N202" i="25"/>
  <c r="J167" i="25"/>
  <c r="J168" i="25"/>
  <c r="J169" i="25"/>
  <c r="J172" i="25"/>
  <c r="J173" i="25"/>
  <c r="J176" i="25"/>
  <c r="J202" i="25"/>
  <c r="F167" i="25"/>
  <c r="F168" i="25"/>
  <c r="F169" i="25"/>
  <c r="F172" i="25"/>
  <c r="F173" i="25"/>
  <c r="F176" i="25"/>
  <c r="F202" i="25"/>
  <c r="B167" i="25"/>
  <c r="B168" i="25"/>
  <c r="B169" i="25"/>
  <c r="B172" i="25"/>
  <c r="B173" i="25"/>
  <c r="B176" i="25"/>
  <c r="B202" i="25"/>
  <c r="N148" i="25"/>
  <c r="N150" i="25"/>
  <c r="N151" i="25"/>
  <c r="N152" i="25"/>
  <c r="N154" i="25"/>
  <c r="N155" i="25"/>
  <c r="N157" i="25"/>
  <c r="N158" i="25"/>
  <c r="N160" i="25"/>
  <c r="N191" i="25"/>
  <c r="J148" i="25"/>
  <c r="J150" i="25"/>
  <c r="J151" i="25"/>
  <c r="J152" i="25"/>
  <c r="J154" i="25"/>
  <c r="J155" i="25"/>
  <c r="J157" i="25"/>
  <c r="J158" i="25"/>
  <c r="J160" i="25"/>
  <c r="J191" i="25"/>
  <c r="F148" i="25"/>
  <c r="F150" i="25"/>
  <c r="F151" i="25"/>
  <c r="F152" i="25"/>
  <c r="F154" i="25"/>
  <c r="F155" i="25"/>
  <c r="F157" i="25"/>
  <c r="F158" i="25"/>
  <c r="F160" i="25"/>
  <c r="F191" i="25"/>
  <c r="B148" i="25"/>
  <c r="B150" i="25"/>
  <c r="B151" i="25"/>
  <c r="B152" i="25"/>
  <c r="B154" i="25"/>
  <c r="B155" i="25"/>
  <c r="B157" i="25"/>
  <c r="B158" i="25"/>
  <c r="B160" i="25"/>
  <c r="B191" i="25"/>
  <c r="N134" i="25"/>
  <c r="N136" i="25"/>
  <c r="N137" i="25"/>
  <c r="N138" i="25"/>
  <c r="N139" i="25"/>
  <c r="N141" i="25"/>
  <c r="N180" i="25"/>
  <c r="J134" i="25"/>
  <c r="J136" i="25"/>
  <c r="J137" i="25"/>
  <c r="J138" i="25"/>
  <c r="J139" i="25"/>
  <c r="J141" i="25"/>
  <c r="J180" i="25"/>
  <c r="F134" i="25"/>
  <c r="F136" i="25"/>
  <c r="F137" i="25"/>
  <c r="F138" i="25"/>
  <c r="F139" i="25"/>
  <c r="F141" i="25"/>
  <c r="F180" i="25"/>
  <c r="B134" i="25"/>
  <c r="B136" i="25"/>
  <c r="B137" i="25"/>
  <c r="B138" i="25"/>
  <c r="B139" i="25"/>
  <c r="B141" i="25"/>
  <c r="B180" i="25"/>
  <c r="P122" i="33"/>
  <c r="L122" i="33"/>
  <c r="H122" i="33"/>
  <c r="D122" i="33"/>
  <c r="P121" i="33"/>
  <c r="L121" i="33"/>
  <c r="H121" i="33"/>
  <c r="D121" i="33"/>
  <c r="P120" i="33"/>
  <c r="L120" i="33"/>
  <c r="H120" i="33"/>
  <c r="D120" i="33"/>
  <c r="P119" i="33"/>
  <c r="L119" i="33"/>
  <c r="H119" i="33"/>
  <c r="D119" i="33"/>
  <c r="P118" i="33"/>
  <c r="L118" i="33"/>
  <c r="H118" i="33"/>
  <c r="D118" i="33"/>
  <c r="P117" i="33"/>
  <c r="L117" i="33"/>
  <c r="H117" i="33"/>
  <c r="D117" i="33"/>
  <c r="P112" i="33"/>
  <c r="L112" i="33"/>
  <c r="H112" i="33"/>
  <c r="D112" i="33"/>
  <c r="B82" i="35"/>
  <c r="N80" i="35"/>
  <c r="J79" i="35"/>
  <c r="P67" i="35"/>
  <c r="P82" i="35"/>
  <c r="L67" i="35"/>
  <c r="L82" i="35"/>
  <c r="H67" i="35"/>
  <c r="H82" i="35"/>
  <c r="D67" i="35"/>
  <c r="D82" i="35"/>
  <c r="P66" i="35"/>
  <c r="P81" i="35"/>
  <c r="L66" i="35"/>
  <c r="L81" i="35"/>
  <c r="H66" i="35"/>
  <c r="H81" i="35"/>
  <c r="D66" i="35"/>
  <c r="D81" i="35"/>
  <c r="P80" i="37"/>
  <c r="P65" i="35"/>
  <c r="P80" i="35"/>
  <c r="L80" i="37"/>
  <c r="L65" i="35"/>
  <c r="L80" i="35"/>
  <c r="H80" i="37"/>
  <c r="H65" i="35"/>
  <c r="H80" i="35"/>
  <c r="D80" i="37"/>
  <c r="D65" i="35"/>
  <c r="D80" i="35"/>
  <c r="P79" i="37"/>
  <c r="P62" i="35"/>
  <c r="P79" i="35"/>
  <c r="L79" i="37"/>
  <c r="L62" i="35"/>
  <c r="L79" i="35"/>
  <c r="H79" i="37"/>
  <c r="H62" i="35"/>
  <c r="H79" i="35"/>
  <c r="D79" i="37"/>
  <c r="D62" i="35"/>
  <c r="D79" i="35"/>
  <c r="P78" i="37"/>
  <c r="P59" i="35"/>
  <c r="P78" i="35"/>
  <c r="L78" i="37"/>
  <c r="L59" i="35"/>
  <c r="L78" i="35"/>
  <c r="H78" i="37"/>
  <c r="H59" i="35"/>
  <c r="H78" i="35"/>
  <c r="D78" i="37"/>
  <c r="D59" i="35"/>
  <c r="D78" i="35"/>
  <c r="P77" i="37"/>
  <c r="P56" i="35"/>
  <c r="P77" i="35"/>
  <c r="L77" i="37"/>
  <c r="L56" i="35"/>
  <c r="L77" i="35"/>
  <c r="H77" i="37"/>
  <c r="H56" i="35"/>
  <c r="H77" i="35"/>
  <c r="D77" i="37"/>
  <c r="D56" i="35"/>
  <c r="D77" i="35"/>
  <c r="P76" i="37"/>
  <c r="P55" i="35"/>
  <c r="P76" i="35"/>
  <c r="L76" i="37"/>
  <c r="L55" i="35"/>
  <c r="L76" i="35"/>
  <c r="H76" i="37"/>
  <c r="H55" i="35"/>
  <c r="H76" i="35"/>
  <c r="D76" i="37"/>
  <c r="D55" i="35"/>
  <c r="D76" i="35"/>
  <c r="P54" i="35"/>
  <c r="P75" i="35"/>
  <c r="L54" i="35"/>
  <c r="L75" i="35"/>
  <c r="H54" i="35"/>
  <c r="H75" i="35"/>
  <c r="D54" i="35"/>
  <c r="D75" i="35"/>
  <c r="P53" i="35"/>
  <c r="P74" i="35"/>
  <c r="L53" i="35"/>
  <c r="L74" i="35"/>
  <c r="H53" i="35"/>
  <c r="H74" i="35"/>
  <c r="D53" i="35"/>
  <c r="D74" i="35"/>
  <c r="P52" i="35"/>
  <c r="P73" i="35"/>
  <c r="L52" i="35"/>
  <c r="L73" i="35"/>
  <c r="H52" i="35"/>
  <c r="H73" i="35"/>
  <c r="D52" i="35"/>
  <c r="D73" i="35"/>
  <c r="P51" i="35"/>
  <c r="P72" i="35"/>
  <c r="L51" i="35"/>
  <c r="L72" i="35"/>
  <c r="H51" i="35"/>
  <c r="H72" i="35"/>
  <c r="D51" i="35"/>
  <c r="D72" i="35"/>
  <c r="J35" i="38"/>
  <c r="M82" i="39"/>
  <c r="M81" i="39"/>
  <c r="M82" i="40"/>
  <c r="M81" i="40"/>
  <c r="N106" i="53"/>
  <c r="N91" i="53"/>
  <c r="J91" i="53"/>
  <c r="J106" i="53"/>
  <c r="F106" i="53"/>
  <c r="F91" i="53"/>
  <c r="B91" i="53"/>
  <c r="B106" i="53"/>
  <c r="N105" i="53"/>
  <c r="N90" i="53"/>
  <c r="J105" i="53"/>
  <c r="J90" i="53"/>
  <c r="F105" i="53"/>
  <c r="F90" i="53"/>
  <c r="B105" i="53"/>
  <c r="B90" i="53"/>
  <c r="N86" i="53"/>
  <c r="N104" i="53"/>
  <c r="J104" i="53"/>
  <c r="J86" i="53"/>
  <c r="F104" i="53"/>
  <c r="F86" i="53"/>
  <c r="B86" i="53"/>
  <c r="B104" i="53"/>
  <c r="N103" i="53"/>
  <c r="N82" i="53"/>
  <c r="J82" i="53"/>
  <c r="J103" i="53"/>
  <c r="F103" i="53"/>
  <c r="F82" i="53"/>
  <c r="N102" i="53"/>
  <c r="N79" i="53"/>
  <c r="J102" i="53"/>
  <c r="J79" i="53"/>
  <c r="F102" i="53"/>
  <c r="F79" i="53"/>
  <c r="B79" i="53"/>
  <c r="B102" i="53"/>
  <c r="N78" i="53"/>
  <c r="N101" i="53"/>
  <c r="J78" i="53"/>
  <c r="J101" i="53"/>
  <c r="F101" i="53"/>
  <c r="F78" i="53"/>
  <c r="B101" i="53"/>
  <c r="B78" i="53"/>
  <c r="N100" i="53"/>
  <c r="N77" i="53"/>
  <c r="J100" i="53"/>
  <c r="J77" i="53"/>
  <c r="F100" i="53"/>
  <c r="F77" i="53"/>
  <c r="B77" i="53"/>
  <c r="B100" i="53"/>
  <c r="N99" i="53"/>
  <c r="N76" i="53"/>
  <c r="J76" i="53"/>
  <c r="J99" i="53"/>
  <c r="F99" i="53"/>
  <c r="F76" i="53"/>
  <c r="B76" i="53"/>
  <c r="B99" i="53"/>
  <c r="N98" i="53"/>
  <c r="N75" i="53"/>
  <c r="J75" i="53"/>
  <c r="J98" i="53"/>
  <c r="F98" i="53"/>
  <c r="F75" i="53"/>
  <c r="B75" i="53"/>
  <c r="B98" i="53"/>
  <c r="N97" i="53"/>
  <c r="N74" i="53"/>
  <c r="J74" i="53"/>
  <c r="J97" i="53"/>
  <c r="F97" i="53"/>
  <c r="F74" i="53"/>
  <c r="B74" i="53"/>
  <c r="B97" i="53"/>
  <c r="N96" i="53"/>
  <c r="N73" i="53"/>
  <c r="J73" i="53"/>
  <c r="J96" i="53"/>
  <c r="F96" i="53"/>
  <c r="F73" i="53"/>
  <c r="B73" i="53"/>
  <c r="B96" i="53"/>
  <c r="N72" i="39"/>
  <c r="N73" i="39"/>
  <c r="N74" i="39"/>
  <c r="N75" i="39"/>
  <c r="N76" i="39"/>
  <c r="N77" i="39"/>
  <c r="N78" i="39"/>
  <c r="N79" i="39"/>
  <c r="N80" i="39"/>
  <c r="N81" i="39"/>
  <c r="N82" i="39"/>
  <c r="J72" i="39"/>
  <c r="J73" i="39"/>
  <c r="J74" i="39"/>
  <c r="J75" i="39"/>
  <c r="J76" i="39"/>
  <c r="J77" i="39"/>
  <c r="J78" i="39"/>
  <c r="J79" i="39"/>
  <c r="J80" i="39"/>
  <c r="J81" i="39"/>
  <c r="J82" i="39"/>
  <c r="F72" i="39"/>
  <c r="F73" i="39"/>
  <c r="F74" i="39"/>
  <c r="F75" i="39"/>
  <c r="F76" i="39"/>
  <c r="F77" i="39"/>
  <c r="F78" i="39"/>
  <c r="F79" i="39"/>
  <c r="F80" i="39"/>
  <c r="F81" i="39"/>
  <c r="F82" i="39"/>
  <c r="B72" i="39"/>
  <c r="B73" i="39"/>
  <c r="B74" i="39"/>
  <c r="B75" i="39"/>
  <c r="B76" i="39"/>
  <c r="B77" i="39"/>
  <c r="B78" i="39"/>
  <c r="B79" i="39"/>
  <c r="B80" i="39"/>
  <c r="B81" i="39"/>
  <c r="B82" i="39"/>
  <c r="Q80" i="41"/>
  <c r="Q80" i="40"/>
  <c r="Q65" i="39"/>
  <c r="M80" i="41"/>
  <c r="M80" i="40"/>
  <c r="M65" i="39"/>
  <c r="I80" i="41"/>
  <c r="I80" i="40"/>
  <c r="I65" i="39"/>
  <c r="E80" i="41"/>
  <c r="E80" i="40"/>
  <c r="E65" i="39"/>
  <c r="Q79" i="41"/>
  <c r="Q79" i="40"/>
  <c r="Q62" i="39"/>
  <c r="M79" i="41"/>
  <c r="M79" i="40"/>
  <c r="M62" i="39"/>
  <c r="I79" i="41"/>
  <c r="I79" i="40"/>
  <c r="I62" i="39"/>
  <c r="E79" i="41"/>
  <c r="E79" i="40"/>
  <c r="E62" i="39"/>
  <c r="Q78" i="41"/>
  <c r="Q78" i="40"/>
  <c r="Q59" i="39"/>
  <c r="M78" i="41"/>
  <c r="M78" i="40"/>
  <c r="M59" i="39"/>
  <c r="I78" i="41"/>
  <c r="I78" i="40"/>
  <c r="I59" i="39"/>
  <c r="E78" i="41"/>
  <c r="E78" i="40"/>
  <c r="E59" i="39"/>
  <c r="Q77" i="41"/>
  <c r="Q77" i="40"/>
  <c r="Q56" i="39"/>
  <c r="M77" i="41"/>
  <c r="M77" i="40"/>
  <c r="M56" i="39"/>
  <c r="I77" i="41"/>
  <c r="I77" i="40"/>
  <c r="I56" i="39"/>
  <c r="E77" i="41"/>
  <c r="E77" i="40"/>
  <c r="E56" i="39"/>
  <c r="Q76" i="41"/>
  <c r="Q76" i="40"/>
  <c r="Q55" i="39"/>
  <c r="M76" i="41"/>
  <c r="M76" i="40"/>
  <c r="M55" i="39"/>
  <c r="I76" i="41"/>
  <c r="I76" i="40"/>
  <c r="I55" i="39"/>
  <c r="E76" i="41"/>
  <c r="E76" i="40"/>
  <c r="E55" i="39"/>
  <c r="Q75" i="40"/>
  <c r="Q54" i="39"/>
  <c r="M75" i="40"/>
  <c r="M54" i="39"/>
  <c r="I75" i="40"/>
  <c r="I54" i="39"/>
  <c r="E75" i="40"/>
  <c r="E54" i="39"/>
  <c r="Q74" i="40"/>
  <c r="Q53" i="39"/>
  <c r="M74" i="40"/>
  <c r="M53" i="39"/>
  <c r="I74" i="40"/>
  <c r="I53" i="39"/>
  <c r="E74" i="40"/>
  <c r="E53" i="39"/>
  <c r="Q73" i="40"/>
  <c r="Q52" i="39"/>
  <c r="M73" i="40"/>
  <c r="M52" i="39"/>
  <c r="I73" i="40"/>
  <c r="I52" i="39"/>
  <c r="E73" i="40"/>
  <c r="E52" i="39"/>
  <c r="Q72" i="40"/>
  <c r="Q51" i="39"/>
  <c r="M72" i="40"/>
  <c r="M51" i="39"/>
  <c r="I72" i="40"/>
  <c r="I51" i="39"/>
  <c r="E72" i="40"/>
  <c r="E51" i="39"/>
  <c r="Q71" i="41"/>
  <c r="Q71" i="40"/>
  <c r="M71" i="41"/>
  <c r="M71" i="40"/>
  <c r="I71" i="41"/>
  <c r="I71" i="40"/>
  <c r="E71" i="41"/>
  <c r="E71" i="40"/>
  <c r="I82" i="40"/>
  <c r="I81" i="40"/>
  <c r="O34" i="46"/>
  <c r="O35" i="46"/>
  <c r="O37" i="46"/>
  <c r="O178" i="6" s="1"/>
  <c r="K35" i="46"/>
  <c r="K37" i="46"/>
  <c r="K178" i="6" s="1"/>
  <c r="G34" i="46"/>
  <c r="G35" i="46"/>
  <c r="G37" i="46"/>
  <c r="G178" i="6" s="1"/>
  <c r="C35" i="46"/>
  <c r="C37" i="46"/>
  <c r="C178" i="6" s="1"/>
  <c r="Q69" i="47"/>
  <c r="Q70" i="47"/>
  <c r="Q71" i="47"/>
  <c r="Q72" i="47"/>
  <c r="Q73" i="47"/>
  <c r="Q74" i="47"/>
  <c r="Q75" i="47"/>
  <c r="Q76" i="47"/>
  <c r="Q77" i="47"/>
  <c r="Q36" i="46"/>
  <c r="M71" i="47"/>
  <c r="M75" i="47"/>
  <c r="M36" i="46"/>
  <c r="M69" i="47"/>
  <c r="M73" i="47"/>
  <c r="M77" i="47"/>
  <c r="M70" i="47"/>
  <c r="I69" i="47"/>
  <c r="I73" i="47"/>
  <c r="I77" i="47"/>
  <c r="I36" i="46"/>
  <c r="I71" i="47"/>
  <c r="I75" i="47"/>
  <c r="I70" i="47"/>
  <c r="E71" i="47"/>
  <c r="E75" i="47"/>
  <c r="E36" i="46"/>
  <c r="E69" i="47"/>
  <c r="E73" i="47"/>
  <c r="E77" i="47"/>
  <c r="E70" i="47"/>
  <c r="E74" i="47"/>
  <c r="M76" i="47"/>
  <c r="E76" i="47"/>
  <c r="I74" i="47"/>
  <c r="F51" i="47"/>
  <c r="I72" i="51"/>
  <c r="O68" i="26"/>
  <c r="K68" i="26"/>
  <c r="G68" i="26"/>
  <c r="C68" i="26"/>
  <c r="O67" i="26"/>
  <c r="K67" i="26"/>
  <c r="G67" i="26"/>
  <c r="C67" i="26"/>
  <c r="O66" i="26"/>
  <c r="K66" i="26"/>
  <c r="G66" i="26"/>
  <c r="C66" i="26"/>
  <c r="Q34" i="46"/>
  <c r="Q35" i="46"/>
  <c r="Q37" i="46"/>
  <c r="Q178" i="6" s="1"/>
  <c r="M34" i="46"/>
  <c r="M35" i="46"/>
  <c r="M37" i="46"/>
  <c r="M178" i="6" s="1"/>
  <c r="I35" i="46"/>
  <c r="I37" i="46"/>
  <c r="I178" i="6" s="1"/>
  <c r="E35" i="46"/>
  <c r="E37" i="46"/>
  <c r="E178" i="6" s="1"/>
  <c r="E34" i="46"/>
  <c r="I76" i="47"/>
  <c r="M74" i="47"/>
  <c r="O51" i="47"/>
  <c r="E72" i="51"/>
  <c r="N80" i="41"/>
  <c r="F80" i="41"/>
  <c r="N79" i="41"/>
  <c r="F79" i="41"/>
  <c r="N78" i="41"/>
  <c r="F78" i="41"/>
  <c r="N77" i="41"/>
  <c r="F77" i="41"/>
  <c r="N76" i="41"/>
  <c r="F76" i="41"/>
  <c r="N71" i="41"/>
  <c r="F71" i="41"/>
  <c r="O81" i="43"/>
  <c r="O82" i="43"/>
  <c r="O83" i="43"/>
  <c r="O84" i="43"/>
  <c r="O85" i="43"/>
  <c r="O86" i="43"/>
  <c r="O87" i="43"/>
  <c r="O88" i="43"/>
  <c r="O89" i="43"/>
  <c r="O90" i="43"/>
  <c r="K81" i="43"/>
  <c r="K82" i="43"/>
  <c r="K83" i="43"/>
  <c r="K84" i="43"/>
  <c r="K85" i="43"/>
  <c r="K86" i="43"/>
  <c r="K87" i="43"/>
  <c r="K88" i="43"/>
  <c r="K89" i="43"/>
  <c r="K90" i="43"/>
  <c r="G81" i="43"/>
  <c r="G82" i="43"/>
  <c r="G83" i="43"/>
  <c r="G84" i="43"/>
  <c r="G85" i="43"/>
  <c r="G86" i="43"/>
  <c r="G87" i="43"/>
  <c r="G88" i="43"/>
  <c r="G89" i="43"/>
  <c r="G90" i="43"/>
  <c r="C81" i="43"/>
  <c r="C82" i="43"/>
  <c r="C83" i="43"/>
  <c r="C84" i="43"/>
  <c r="C85" i="43"/>
  <c r="C86" i="43"/>
  <c r="C87" i="43"/>
  <c r="C88" i="43"/>
  <c r="C89" i="43"/>
  <c r="C90" i="43"/>
  <c r="N89" i="45"/>
  <c r="N71" i="43"/>
  <c r="J89" i="45"/>
  <c r="J71" i="43"/>
  <c r="F89" i="45"/>
  <c r="F71" i="43"/>
  <c r="B89" i="45"/>
  <c r="B71" i="43"/>
  <c r="N87" i="45"/>
  <c r="N69" i="43"/>
  <c r="J87" i="45"/>
  <c r="J69" i="43"/>
  <c r="F87" i="45"/>
  <c r="F69" i="43"/>
  <c r="B87" i="45"/>
  <c r="B69" i="43"/>
  <c r="N86" i="45"/>
  <c r="N68" i="43"/>
  <c r="J86" i="45"/>
  <c r="J68" i="43"/>
  <c r="F86" i="45"/>
  <c r="F68" i="43"/>
  <c r="B86" i="45"/>
  <c r="B68" i="43"/>
  <c r="N85" i="45"/>
  <c r="N67" i="43"/>
  <c r="J85" i="45"/>
  <c r="J67" i="43"/>
  <c r="F85" i="45"/>
  <c r="F67" i="43"/>
  <c r="B85" i="45"/>
  <c r="B67" i="43"/>
  <c r="N90" i="44"/>
  <c r="F90" i="44"/>
  <c r="N89" i="44"/>
  <c r="F89" i="44"/>
  <c r="N88" i="44"/>
  <c r="F88" i="44"/>
  <c r="N87" i="44"/>
  <c r="F87" i="44"/>
  <c r="J86" i="44"/>
  <c r="J85" i="44"/>
  <c r="P84" i="44"/>
  <c r="J84" i="44"/>
  <c r="P83" i="44"/>
  <c r="J83" i="44"/>
  <c r="P82" i="44"/>
  <c r="J82" i="44"/>
  <c r="P81" i="44"/>
  <c r="J81" i="44"/>
  <c r="P80" i="44"/>
  <c r="J80" i="44"/>
  <c r="C51" i="49"/>
  <c r="J80" i="41"/>
  <c r="B80" i="41"/>
  <c r="J79" i="41"/>
  <c r="B79" i="41"/>
  <c r="J78" i="41"/>
  <c r="B78" i="41"/>
  <c r="J77" i="41"/>
  <c r="B77" i="41"/>
  <c r="J76" i="41"/>
  <c r="B76" i="41"/>
  <c r="J71" i="41"/>
  <c r="B71" i="41"/>
  <c r="Q81" i="43"/>
  <c r="Q82" i="43"/>
  <c r="Q83" i="43"/>
  <c r="Q84" i="43"/>
  <c r="Q85" i="43"/>
  <c r="Q86" i="43"/>
  <c r="Q87" i="43"/>
  <c r="Q88" i="43"/>
  <c r="Q89" i="43"/>
  <c r="Q90" i="43"/>
  <c r="M81" i="43"/>
  <c r="M82" i="43"/>
  <c r="M83" i="43"/>
  <c r="M84" i="43"/>
  <c r="M85" i="43"/>
  <c r="M86" i="43"/>
  <c r="M87" i="43"/>
  <c r="M88" i="43"/>
  <c r="M89" i="43"/>
  <c r="M90" i="43"/>
  <c r="I81" i="43"/>
  <c r="I82" i="43"/>
  <c r="I83" i="43"/>
  <c r="I84" i="43"/>
  <c r="I85" i="43"/>
  <c r="I86" i="43"/>
  <c r="I87" i="43"/>
  <c r="I88" i="43"/>
  <c r="I89" i="43"/>
  <c r="I90" i="43"/>
  <c r="E81" i="43"/>
  <c r="E82" i="43"/>
  <c r="E83" i="43"/>
  <c r="E84" i="43"/>
  <c r="E85" i="43"/>
  <c r="E86" i="43"/>
  <c r="E87" i="43"/>
  <c r="E88" i="43"/>
  <c r="E89" i="43"/>
  <c r="E90" i="43"/>
  <c r="P89" i="45"/>
  <c r="P71" i="43"/>
  <c r="L89" i="45"/>
  <c r="L71" i="43"/>
  <c r="H89" i="45"/>
  <c r="H71" i="43"/>
  <c r="D89" i="45"/>
  <c r="D71" i="43"/>
  <c r="P87" i="45"/>
  <c r="P69" i="43"/>
  <c r="L87" i="45"/>
  <c r="L69" i="43"/>
  <c r="H87" i="45"/>
  <c r="H69" i="43"/>
  <c r="D87" i="45"/>
  <c r="D69" i="43"/>
  <c r="P86" i="45"/>
  <c r="P68" i="43"/>
  <c r="L86" i="45"/>
  <c r="L68" i="43"/>
  <c r="H86" i="45"/>
  <c r="H68" i="43"/>
  <c r="D86" i="45"/>
  <c r="D68" i="43"/>
  <c r="P85" i="45"/>
  <c r="P67" i="43"/>
  <c r="L85" i="45"/>
  <c r="L67" i="43"/>
  <c r="H85" i="45"/>
  <c r="H67" i="43"/>
  <c r="D85" i="45"/>
  <c r="D67" i="43"/>
  <c r="J90" i="44"/>
  <c r="B90" i="44"/>
  <c r="J89" i="44"/>
  <c r="B89" i="44"/>
  <c r="J88" i="44"/>
  <c r="B88" i="44"/>
  <c r="J87" i="44"/>
  <c r="B87" i="44"/>
  <c r="H86" i="44"/>
  <c r="B86" i="44"/>
  <c r="H85" i="44"/>
  <c r="B85" i="44"/>
  <c r="H84" i="44"/>
  <c r="B84" i="44"/>
  <c r="H83" i="44"/>
  <c r="B83" i="44"/>
  <c r="H82" i="44"/>
  <c r="B82" i="44"/>
  <c r="H81" i="44"/>
  <c r="B81" i="44"/>
  <c r="H80" i="44"/>
  <c r="B80" i="44"/>
  <c r="K51" i="47"/>
  <c r="K51" i="49"/>
  <c r="L64" i="47"/>
  <c r="L77" i="48"/>
  <c r="L77" i="47"/>
  <c r="D64" i="47"/>
  <c r="D77" i="48"/>
  <c r="L59" i="47"/>
  <c r="L76" i="48"/>
  <c r="L76" i="47"/>
  <c r="D76" i="49"/>
  <c r="D59" i="47"/>
  <c r="D76" i="48"/>
  <c r="L58" i="47"/>
  <c r="L75" i="48"/>
  <c r="L75" i="47"/>
  <c r="D58" i="47"/>
  <c r="D75" i="48"/>
  <c r="P57" i="47"/>
  <c r="P74" i="49"/>
  <c r="L57" i="47"/>
  <c r="L74" i="48"/>
  <c r="L74" i="47"/>
  <c r="L74" i="49"/>
  <c r="H57" i="47"/>
  <c r="H74" i="49"/>
  <c r="D74" i="49"/>
  <c r="D57" i="47"/>
  <c r="D74" i="48"/>
  <c r="L56" i="47"/>
  <c r="L73" i="48"/>
  <c r="L73" i="47"/>
  <c r="D73" i="49"/>
  <c r="D56" i="47"/>
  <c r="D73" i="48"/>
  <c r="P72" i="48"/>
  <c r="P55" i="47"/>
  <c r="L72" i="48"/>
  <c r="L55" i="47"/>
  <c r="L72" i="47"/>
  <c r="H72" i="48"/>
  <c r="H55" i="47"/>
  <c r="D72" i="48"/>
  <c r="D55" i="47"/>
  <c r="P71" i="48"/>
  <c r="P54" i="47"/>
  <c r="L71" i="48"/>
  <c r="L54" i="47"/>
  <c r="L71" i="47"/>
  <c r="H71" i="48"/>
  <c r="H54" i="47"/>
  <c r="D71" i="48"/>
  <c r="D54" i="47"/>
  <c r="P70" i="48"/>
  <c r="P53" i="47"/>
  <c r="L70" i="48"/>
  <c r="L53" i="47"/>
  <c r="L70" i="47"/>
  <c r="H70" i="48"/>
  <c r="H53" i="47"/>
  <c r="D70" i="48"/>
  <c r="D53" i="47"/>
  <c r="P69" i="48"/>
  <c r="P52" i="47"/>
  <c r="L69" i="48"/>
  <c r="L52" i="47"/>
  <c r="L69" i="47"/>
  <c r="H69" i="48"/>
  <c r="H52" i="47"/>
  <c r="D69" i="48"/>
  <c r="D52" i="47"/>
  <c r="P68" i="48"/>
  <c r="P68" i="49"/>
  <c r="L68" i="48"/>
  <c r="L68" i="49"/>
  <c r="H68" i="48"/>
  <c r="H68" i="49"/>
  <c r="D68" i="48"/>
  <c r="D68" i="49"/>
  <c r="N64" i="48"/>
  <c r="N77" i="48"/>
  <c r="F64" i="48"/>
  <c r="F77" i="48"/>
  <c r="N59" i="48"/>
  <c r="N76" i="48"/>
  <c r="F59" i="48"/>
  <c r="F76" i="48"/>
  <c r="N58" i="48"/>
  <c r="N75" i="48"/>
  <c r="F58" i="48"/>
  <c r="F75" i="48"/>
  <c r="N57" i="48"/>
  <c r="N74" i="48"/>
  <c r="F57" i="48"/>
  <c r="F74" i="48"/>
  <c r="N56" i="48"/>
  <c r="N73" i="48"/>
  <c r="F56" i="48"/>
  <c r="F73" i="48"/>
  <c r="N72" i="48"/>
  <c r="N55" i="48"/>
  <c r="J55" i="48"/>
  <c r="J72" i="48"/>
  <c r="F55" i="48"/>
  <c r="F72" i="48"/>
  <c r="B55" i="48"/>
  <c r="B72" i="48"/>
  <c r="N71" i="48"/>
  <c r="N54" i="48"/>
  <c r="N70" i="48"/>
  <c r="N53" i="48"/>
  <c r="J53" i="48"/>
  <c r="J70" i="48"/>
  <c r="F53" i="48"/>
  <c r="F70" i="48"/>
  <c r="B53" i="48"/>
  <c r="B70" i="48"/>
  <c r="N69" i="48"/>
  <c r="N52" i="48"/>
  <c r="N68" i="48"/>
  <c r="J68" i="48"/>
  <c r="F68" i="48"/>
  <c r="B68" i="48"/>
  <c r="H76" i="49"/>
  <c r="L73" i="49"/>
  <c r="N64" i="49"/>
  <c r="N77" i="49"/>
  <c r="J64" i="49"/>
  <c r="J77" i="49"/>
  <c r="F64" i="49"/>
  <c r="F77" i="49"/>
  <c r="B64" i="49"/>
  <c r="B77" i="49"/>
  <c r="N76" i="49"/>
  <c r="N59" i="49"/>
  <c r="J76" i="49"/>
  <c r="J59" i="49"/>
  <c r="J74" i="49"/>
  <c r="J57" i="49"/>
  <c r="F57" i="49"/>
  <c r="F74" i="49"/>
  <c r="B74" i="49"/>
  <c r="B57" i="49"/>
  <c r="N56" i="49"/>
  <c r="N73" i="49"/>
  <c r="J73" i="49"/>
  <c r="J56" i="49"/>
  <c r="J51" i="49" s="1"/>
  <c r="J68" i="49"/>
  <c r="F68" i="49"/>
  <c r="B68" i="49"/>
  <c r="O37" i="50"/>
  <c r="O179" i="6" s="1"/>
  <c r="K37" i="50"/>
  <c r="K179" i="6" s="1"/>
  <c r="C37" i="50"/>
  <c r="C179" i="6" s="1"/>
  <c r="O34" i="50"/>
  <c r="O106" i="52"/>
  <c r="O91" i="52"/>
  <c r="K91" i="52"/>
  <c r="K106" i="52"/>
  <c r="C91" i="52"/>
  <c r="C106" i="52"/>
  <c r="O105" i="52"/>
  <c r="O90" i="52"/>
  <c r="K90" i="52"/>
  <c r="K105" i="52"/>
  <c r="G90" i="52"/>
  <c r="G105" i="52"/>
  <c r="O104" i="52"/>
  <c r="O86" i="52"/>
  <c r="K86" i="52"/>
  <c r="K104" i="52"/>
  <c r="G86" i="52"/>
  <c r="G104" i="52"/>
  <c r="C86" i="52"/>
  <c r="C104" i="52"/>
  <c r="O103" i="52"/>
  <c r="O82" i="52"/>
  <c r="K82" i="52"/>
  <c r="K103" i="52"/>
  <c r="C82" i="52"/>
  <c r="C103" i="52"/>
  <c r="O102" i="52"/>
  <c r="O79" i="52"/>
  <c r="K79" i="52"/>
  <c r="K102" i="52"/>
  <c r="G79" i="52"/>
  <c r="G102" i="52"/>
  <c r="C79" i="52"/>
  <c r="C102" i="52"/>
  <c r="O101" i="52"/>
  <c r="O78" i="52"/>
  <c r="G78" i="52"/>
  <c r="G101" i="52"/>
  <c r="C78" i="52"/>
  <c r="C101" i="52"/>
  <c r="O100" i="52"/>
  <c r="O77" i="52"/>
  <c r="K77" i="52"/>
  <c r="K100" i="52"/>
  <c r="G77" i="52"/>
  <c r="G100" i="52"/>
  <c r="C77" i="52"/>
  <c r="C100" i="52"/>
  <c r="O99" i="52"/>
  <c r="O76" i="52"/>
  <c r="K76" i="52"/>
  <c r="K99" i="52"/>
  <c r="G76" i="52"/>
  <c r="G99" i="52"/>
  <c r="C76" i="52"/>
  <c r="C99" i="52"/>
  <c r="O98" i="52"/>
  <c r="O75" i="52"/>
  <c r="G75" i="52"/>
  <c r="G98" i="52"/>
  <c r="C75" i="52"/>
  <c r="C98" i="52"/>
  <c r="O97" i="52"/>
  <c r="O74" i="52"/>
  <c r="K74" i="52"/>
  <c r="K97" i="52"/>
  <c r="G74" i="52"/>
  <c r="G97" i="52"/>
  <c r="O96" i="52"/>
  <c r="O73" i="52"/>
  <c r="K73" i="52"/>
  <c r="K96" i="52"/>
  <c r="G73" i="52"/>
  <c r="G96" i="52"/>
  <c r="C73" i="52"/>
  <c r="C96" i="52"/>
  <c r="O95" i="52"/>
  <c r="O36" i="50"/>
  <c r="C95" i="52"/>
  <c r="C36" i="50"/>
  <c r="P77" i="47"/>
  <c r="D76" i="47"/>
  <c r="H74" i="47"/>
  <c r="E51" i="47"/>
  <c r="B69" i="48"/>
  <c r="P76" i="49"/>
  <c r="B76" i="49"/>
  <c r="F73" i="49"/>
  <c r="O51" i="49"/>
  <c r="G34" i="50"/>
  <c r="G35" i="50"/>
  <c r="Q91" i="52"/>
  <c r="Q106" i="52"/>
  <c r="M106" i="52"/>
  <c r="M91" i="52"/>
  <c r="I91" i="52"/>
  <c r="I106" i="52"/>
  <c r="Q105" i="52"/>
  <c r="Q90" i="52"/>
  <c r="M90" i="52"/>
  <c r="M105" i="52"/>
  <c r="Q104" i="52"/>
  <c r="Q86" i="52"/>
  <c r="M104" i="52"/>
  <c r="M86" i="52"/>
  <c r="I104" i="52"/>
  <c r="I86" i="52"/>
  <c r="Q82" i="52"/>
  <c r="Q103" i="52"/>
  <c r="M82" i="52"/>
  <c r="M103" i="52"/>
  <c r="I82" i="52"/>
  <c r="I103" i="52"/>
  <c r="Q102" i="52"/>
  <c r="Q79" i="52"/>
  <c r="M102" i="52"/>
  <c r="M79" i="52"/>
  <c r="Q78" i="52"/>
  <c r="Q101" i="52"/>
  <c r="M101" i="52"/>
  <c r="M78" i="52"/>
  <c r="I78" i="52"/>
  <c r="I101" i="52"/>
  <c r="Q100" i="52"/>
  <c r="Q77" i="52"/>
  <c r="I100" i="52"/>
  <c r="I77" i="52"/>
  <c r="Q99" i="52"/>
  <c r="Q76" i="52"/>
  <c r="M99" i="52"/>
  <c r="M76" i="52"/>
  <c r="I76" i="52"/>
  <c r="I99" i="52"/>
  <c r="M98" i="52"/>
  <c r="M75" i="52"/>
  <c r="I75" i="52"/>
  <c r="I98" i="52"/>
  <c r="Q74" i="52"/>
  <c r="Q97" i="52"/>
  <c r="M74" i="52"/>
  <c r="M97" i="52"/>
  <c r="Q96" i="52"/>
  <c r="Q73" i="52"/>
  <c r="M96" i="52"/>
  <c r="M73" i="52"/>
  <c r="I96" i="52"/>
  <c r="I73" i="52"/>
  <c r="Q36" i="50"/>
  <c r="Q95" i="52"/>
  <c r="I95" i="52"/>
  <c r="I36" i="50"/>
  <c r="E95" i="52"/>
  <c r="E36" i="50"/>
  <c r="O76" i="49"/>
  <c r="O74" i="49"/>
  <c r="O73" i="49"/>
  <c r="O68" i="49"/>
  <c r="L34" i="50"/>
  <c r="L35" i="50"/>
  <c r="N35" i="50"/>
  <c r="N96" i="51"/>
  <c r="N97" i="51"/>
  <c r="N98" i="51"/>
  <c r="N99" i="51"/>
  <c r="N100" i="51"/>
  <c r="J35" i="50"/>
  <c r="J98" i="51"/>
  <c r="J101" i="51"/>
  <c r="J102" i="51"/>
  <c r="J103" i="51"/>
  <c r="J104" i="51"/>
  <c r="J105" i="51"/>
  <c r="J106" i="51"/>
  <c r="F35" i="50"/>
  <c r="F96" i="51"/>
  <c r="F100" i="51"/>
  <c r="B35" i="50"/>
  <c r="B98" i="51"/>
  <c r="F106" i="51"/>
  <c r="C105" i="51"/>
  <c r="F104" i="51"/>
  <c r="F102" i="51"/>
  <c r="B101" i="51"/>
  <c r="B100" i="51"/>
  <c r="J99" i="51"/>
  <c r="F97" i="51"/>
  <c r="O91" i="51"/>
  <c r="C79" i="51"/>
  <c r="G103" i="53"/>
  <c r="O104" i="53"/>
  <c r="C103" i="53"/>
  <c r="O77" i="48"/>
  <c r="O77" i="47"/>
  <c r="K77" i="48"/>
  <c r="K77" i="47"/>
  <c r="G77" i="48"/>
  <c r="G77" i="47"/>
  <c r="C77" i="48"/>
  <c r="C77" i="47"/>
  <c r="O76" i="48"/>
  <c r="O76" i="47"/>
  <c r="K76" i="48"/>
  <c r="K76" i="47"/>
  <c r="G76" i="48"/>
  <c r="G76" i="47"/>
  <c r="C76" i="48"/>
  <c r="C76" i="47"/>
  <c r="O75" i="48"/>
  <c r="O75" i="47"/>
  <c r="K75" i="48"/>
  <c r="K75" i="47"/>
  <c r="G75" i="48"/>
  <c r="G75" i="47"/>
  <c r="C75" i="48"/>
  <c r="C75" i="47"/>
  <c r="O74" i="48"/>
  <c r="O74" i="47"/>
  <c r="K74" i="48"/>
  <c r="K74" i="47"/>
  <c r="G74" i="48"/>
  <c r="G74" i="47"/>
  <c r="C74" i="48"/>
  <c r="C74" i="47"/>
  <c r="O73" i="48"/>
  <c r="O73" i="47"/>
  <c r="K73" i="48"/>
  <c r="K73" i="47"/>
  <c r="G73" i="48"/>
  <c r="G73" i="47"/>
  <c r="C73" i="48"/>
  <c r="C73" i="47"/>
  <c r="O72" i="47"/>
  <c r="K72" i="47"/>
  <c r="G72" i="47"/>
  <c r="C72" i="48"/>
  <c r="C72" i="47"/>
  <c r="O71" i="47"/>
  <c r="K71" i="47"/>
  <c r="G71" i="47"/>
  <c r="C71" i="48"/>
  <c r="C71" i="47"/>
  <c r="O70" i="47"/>
  <c r="K70" i="47"/>
  <c r="G70" i="47"/>
  <c r="C70" i="48"/>
  <c r="C70" i="47"/>
  <c r="O69" i="47"/>
  <c r="K69" i="47"/>
  <c r="G69" i="47"/>
  <c r="C69" i="48"/>
  <c r="C69" i="47"/>
  <c r="K71" i="48"/>
  <c r="O69" i="48"/>
  <c r="G69" i="48"/>
  <c r="G76" i="49"/>
  <c r="K73" i="49"/>
  <c r="C73" i="49"/>
  <c r="O102" i="51"/>
  <c r="O102" i="53"/>
  <c r="C101" i="51"/>
  <c r="C101" i="53"/>
  <c r="G76" i="51"/>
  <c r="G99" i="51"/>
  <c r="O103" i="53"/>
  <c r="G100" i="53"/>
  <c r="O105" i="53"/>
  <c r="K105" i="53"/>
  <c r="K104" i="53"/>
  <c r="C104" i="53"/>
  <c r="K103" i="53"/>
  <c r="K102" i="53"/>
  <c r="G102" i="53"/>
  <c r="O101" i="53"/>
  <c r="K101" i="53"/>
  <c r="K100" i="53"/>
  <c r="C100" i="53"/>
  <c r="K95" i="53"/>
  <c r="P106" i="52"/>
  <c r="P91" i="51"/>
  <c r="L106" i="52"/>
  <c r="L91" i="51"/>
  <c r="H106" i="52"/>
  <c r="H91" i="51"/>
  <c r="D106" i="52"/>
  <c r="D91" i="51"/>
  <c r="P105" i="52"/>
  <c r="P90" i="51"/>
  <c r="L105" i="52"/>
  <c r="L90" i="51"/>
  <c r="H105" i="52"/>
  <c r="H90" i="51"/>
  <c r="D105" i="52"/>
  <c r="D90" i="51"/>
  <c r="P104" i="52"/>
  <c r="P86" i="51"/>
  <c r="L104" i="52"/>
  <c r="L86" i="51"/>
  <c r="H104" i="52"/>
  <c r="H86" i="51"/>
  <c r="D104" i="52"/>
  <c r="D86" i="51"/>
  <c r="P103" i="52"/>
  <c r="P82" i="51"/>
  <c r="L103" i="52"/>
  <c r="L82" i="51"/>
  <c r="H103" i="52"/>
  <c r="H82" i="51"/>
  <c r="D103" i="52"/>
  <c r="D82" i="51"/>
  <c r="P102" i="52"/>
  <c r="P79" i="51"/>
  <c r="L102" i="52"/>
  <c r="L79" i="51"/>
  <c r="H102" i="52"/>
  <c r="H79" i="51"/>
  <c r="D102" i="52"/>
  <c r="D79" i="51"/>
  <c r="P101" i="52"/>
  <c r="P78" i="51"/>
  <c r="L101" i="52"/>
  <c r="L78" i="51"/>
  <c r="H101" i="52"/>
  <c r="H78" i="51"/>
  <c r="D101" i="52"/>
  <c r="D78" i="51"/>
  <c r="P100" i="52"/>
  <c r="P77" i="51"/>
  <c r="L100" i="52"/>
  <c r="L77" i="51"/>
  <c r="H100" i="52"/>
  <c r="H77" i="51"/>
  <c r="H100" i="51"/>
  <c r="D100" i="52"/>
  <c r="D77" i="51"/>
  <c r="P99" i="52"/>
  <c r="P76" i="51"/>
  <c r="L99" i="52"/>
  <c r="L76" i="51"/>
  <c r="H99" i="52"/>
  <c r="H76" i="51"/>
  <c r="H99" i="51"/>
  <c r="D99" i="52"/>
  <c r="D76" i="51"/>
  <c r="P98" i="52"/>
  <c r="P75" i="51"/>
  <c r="L98" i="52"/>
  <c r="L75" i="51"/>
  <c r="H98" i="52"/>
  <c r="H75" i="51"/>
  <c r="H98" i="51"/>
  <c r="D98" i="52"/>
  <c r="D75" i="51"/>
  <c r="P97" i="52"/>
  <c r="P74" i="51"/>
  <c r="L97" i="52"/>
  <c r="L74" i="51"/>
  <c r="H97" i="52"/>
  <c r="H74" i="51"/>
  <c r="H97" i="51"/>
  <c r="D97" i="52"/>
  <c r="D74" i="51"/>
  <c r="P96" i="52"/>
  <c r="P73" i="51"/>
  <c r="L96" i="52"/>
  <c r="L73" i="51"/>
  <c r="H96" i="52"/>
  <c r="H73" i="51"/>
  <c r="H96" i="51"/>
  <c r="D96" i="52"/>
  <c r="D73" i="51"/>
  <c r="N36" i="50"/>
  <c r="J95" i="52"/>
  <c r="J36" i="50"/>
  <c r="F36" i="50"/>
  <c r="B36" i="50"/>
  <c r="G106" i="53"/>
  <c r="G104" i="53"/>
  <c r="G101" i="53"/>
  <c r="G79" i="53"/>
  <c r="G76" i="53"/>
  <c r="G75" i="53"/>
  <c r="G74" i="53"/>
  <c r="G73" i="53"/>
  <c r="Q106" i="51"/>
  <c r="M106" i="51"/>
  <c r="I106" i="51"/>
  <c r="E106" i="51"/>
  <c r="Q105" i="53"/>
  <c r="Q105" i="51"/>
  <c r="M105" i="53"/>
  <c r="M105" i="51"/>
  <c r="I105" i="53"/>
  <c r="I105" i="51"/>
  <c r="E105" i="53"/>
  <c r="E105" i="51"/>
  <c r="Q104" i="53"/>
  <c r="Q104" i="51"/>
  <c r="M104" i="53"/>
  <c r="M104" i="51"/>
  <c r="I104" i="53"/>
  <c r="I104" i="51"/>
  <c r="E104" i="53"/>
  <c r="E104" i="51"/>
  <c r="Q103" i="53"/>
  <c r="Q103" i="51"/>
  <c r="M103" i="53"/>
  <c r="M103" i="51"/>
  <c r="I103" i="53"/>
  <c r="I103" i="51"/>
  <c r="E103" i="53"/>
  <c r="E103" i="51"/>
  <c r="Q102" i="53"/>
  <c r="Q102" i="51"/>
  <c r="M102" i="53"/>
  <c r="M102" i="51"/>
  <c r="I102" i="53"/>
  <c r="I102" i="51"/>
  <c r="E102" i="53"/>
  <c r="E102" i="51"/>
  <c r="Q101" i="53"/>
  <c r="Q101" i="51"/>
  <c r="M101" i="53"/>
  <c r="M101" i="51"/>
  <c r="I101" i="53"/>
  <c r="I101" i="51"/>
  <c r="E101" i="53"/>
  <c r="E101" i="51"/>
  <c r="Q100" i="53"/>
  <c r="Q100" i="51"/>
  <c r="M100" i="53"/>
  <c r="M100" i="51"/>
  <c r="I100" i="53"/>
  <c r="I100" i="51"/>
  <c r="E100" i="53"/>
  <c r="E100" i="51"/>
  <c r="Q99" i="51"/>
  <c r="M99" i="51"/>
  <c r="I99" i="51"/>
  <c r="E99" i="51"/>
  <c r="Q98" i="51"/>
  <c r="M98" i="51"/>
  <c r="I98" i="51"/>
  <c r="E98" i="51"/>
  <c r="Q97" i="51"/>
  <c r="M97" i="51"/>
  <c r="I97" i="51"/>
  <c r="E97" i="51"/>
  <c r="Q96" i="51"/>
  <c r="M96" i="51"/>
  <c r="I96" i="51"/>
  <c r="E96" i="51"/>
  <c r="G99" i="18" l="1"/>
  <c r="G162" i="6" s="1"/>
  <c r="G50" i="36"/>
  <c r="Q123" i="27"/>
  <c r="K194" i="21"/>
  <c r="K129" i="23"/>
  <c r="F115" i="11"/>
  <c r="G183" i="15"/>
  <c r="M72" i="51"/>
  <c r="N62" i="44"/>
  <c r="Q162" i="23"/>
  <c r="Q157" i="20"/>
  <c r="Q200" i="16"/>
  <c r="I98" i="11"/>
  <c r="G50" i="40"/>
  <c r="M175" i="21"/>
  <c r="F62" i="44"/>
  <c r="E83" i="33"/>
  <c r="B143" i="23"/>
  <c r="M157" i="20"/>
  <c r="E194" i="19"/>
  <c r="M158" i="16"/>
  <c r="L158" i="17"/>
  <c r="M167" i="15"/>
  <c r="H83" i="32"/>
  <c r="N200" i="16"/>
  <c r="N162" i="24"/>
  <c r="B167" i="15"/>
  <c r="G183" i="17"/>
  <c r="G183" i="16"/>
  <c r="C200" i="17"/>
  <c r="J162" i="23"/>
  <c r="G98" i="12"/>
  <c r="F115" i="12"/>
  <c r="L129" i="23"/>
  <c r="E98" i="12"/>
  <c r="H83" i="33"/>
  <c r="D107" i="29"/>
  <c r="P129" i="23"/>
  <c r="N62" i="45"/>
  <c r="O83" i="32"/>
  <c r="M83" i="32"/>
  <c r="Q51" i="47"/>
  <c r="I194" i="20"/>
  <c r="Q107" i="27"/>
  <c r="Q50" i="40"/>
  <c r="B62" i="45"/>
  <c r="L157" i="20"/>
  <c r="M72" i="52"/>
  <c r="Q50" i="39"/>
  <c r="I62" i="43"/>
  <c r="L80" i="43"/>
  <c r="G94" i="18"/>
  <c r="P72" i="52"/>
  <c r="M194" i="19"/>
  <c r="C175" i="20"/>
  <c r="G72" i="51"/>
  <c r="B175" i="19"/>
  <c r="G175" i="20"/>
  <c r="E143" i="24"/>
  <c r="L194" i="21"/>
  <c r="L175" i="20"/>
  <c r="C162" i="23"/>
  <c r="M115" i="6"/>
  <c r="N51" i="49"/>
  <c r="E51" i="48"/>
  <c r="C175" i="21"/>
  <c r="N157" i="20"/>
  <c r="Q162" i="24"/>
  <c r="Q183" i="16"/>
  <c r="M226" i="19"/>
  <c r="O158" i="15"/>
  <c r="B143" i="24"/>
  <c r="N129" i="24"/>
  <c r="L98" i="11"/>
  <c r="B157" i="20"/>
  <c r="M51" i="49"/>
  <c r="H72" i="52"/>
  <c r="D72" i="52"/>
  <c r="B72" i="52"/>
  <c r="E72" i="52"/>
  <c r="Q72" i="51"/>
  <c r="I51" i="48"/>
  <c r="K51" i="48"/>
  <c r="C51" i="47"/>
  <c r="N51" i="47"/>
  <c r="J51" i="47"/>
  <c r="P62" i="45"/>
  <c r="B62" i="44"/>
  <c r="H62" i="44"/>
  <c r="K62" i="44"/>
  <c r="O62" i="44"/>
  <c r="G62" i="44"/>
  <c r="O62" i="43"/>
  <c r="E62" i="43"/>
  <c r="F62" i="43"/>
  <c r="K62" i="43"/>
  <c r="D80" i="43"/>
  <c r="B50" i="41"/>
  <c r="Q50" i="41"/>
  <c r="O50" i="41"/>
  <c r="B50" i="40"/>
  <c r="N50" i="40"/>
  <c r="J50" i="40"/>
  <c r="L50" i="40"/>
  <c r="M50" i="40"/>
  <c r="E71" i="39"/>
  <c r="M50" i="37"/>
  <c r="Q50" i="37"/>
  <c r="O50" i="36"/>
  <c r="I50" i="36"/>
  <c r="K50" i="36"/>
  <c r="Q50" i="35"/>
  <c r="B50" i="35"/>
  <c r="I50" i="35"/>
  <c r="G83" i="32"/>
  <c r="P83" i="32"/>
  <c r="K83" i="32"/>
  <c r="B83" i="32"/>
  <c r="L83" i="32"/>
  <c r="C83" i="31"/>
  <c r="G83" i="31"/>
  <c r="Q83" i="31"/>
  <c r="N83" i="31"/>
  <c r="I42" i="6"/>
  <c r="C107" i="29"/>
  <c r="M107" i="29"/>
  <c r="Q107" i="29"/>
  <c r="P123" i="29"/>
  <c r="K95" i="29"/>
  <c r="G115" i="6"/>
  <c r="P95" i="28"/>
  <c r="H123" i="28"/>
  <c r="C95" i="28"/>
  <c r="K123" i="28"/>
  <c r="Q123" i="28"/>
  <c r="Q143" i="27"/>
  <c r="N107" i="27"/>
  <c r="P123" i="27"/>
  <c r="I95" i="27"/>
  <c r="G95" i="27"/>
  <c r="H95" i="27"/>
  <c r="Q95" i="27"/>
  <c r="L95" i="27"/>
  <c r="M76" i="22"/>
  <c r="M167" i="6" s="1"/>
  <c r="E129" i="25"/>
  <c r="K129" i="24"/>
  <c r="J129" i="24"/>
  <c r="G143" i="24"/>
  <c r="M129" i="24"/>
  <c r="P143" i="24"/>
  <c r="E162" i="24"/>
  <c r="C129" i="24"/>
  <c r="Q143" i="24"/>
  <c r="D162" i="24"/>
  <c r="H129" i="24"/>
  <c r="G129" i="24"/>
  <c r="H143" i="24"/>
  <c r="E129" i="24"/>
  <c r="L129" i="24"/>
  <c r="I129" i="24"/>
  <c r="C143" i="24"/>
  <c r="F129" i="24"/>
  <c r="K143" i="24"/>
  <c r="I143" i="24"/>
  <c r="M143" i="24"/>
  <c r="D129" i="23"/>
  <c r="I129" i="23"/>
  <c r="D143" i="23"/>
  <c r="J143" i="23"/>
  <c r="E162" i="23"/>
  <c r="E129" i="23"/>
  <c r="G143" i="23"/>
  <c r="K143" i="23"/>
  <c r="J39" i="6"/>
  <c r="F194" i="21"/>
  <c r="I194" i="21"/>
  <c r="K175" i="20"/>
  <c r="O157" i="20"/>
  <c r="E175" i="20"/>
  <c r="C194" i="20"/>
  <c r="O175" i="20"/>
  <c r="P157" i="20"/>
  <c r="E194" i="20"/>
  <c r="G194" i="20"/>
  <c r="C157" i="20"/>
  <c r="B157" i="19"/>
  <c r="F157" i="19"/>
  <c r="P157" i="19"/>
  <c r="H194" i="19"/>
  <c r="H175" i="19"/>
  <c r="M157" i="19"/>
  <c r="Q194" i="19"/>
  <c r="D175" i="19"/>
  <c r="E175" i="19"/>
  <c r="K157" i="19"/>
  <c r="B96" i="14"/>
  <c r="B157" i="6" s="1"/>
  <c r="E200" i="17"/>
  <c r="G96" i="14"/>
  <c r="G157" i="6" s="1"/>
  <c r="F200" i="17"/>
  <c r="F158" i="17"/>
  <c r="H183" i="17"/>
  <c r="P167" i="17"/>
  <c r="B200" i="17"/>
  <c r="E96" i="14"/>
  <c r="E157" i="6" s="1"/>
  <c r="B72" i="14"/>
  <c r="N183" i="17"/>
  <c r="P158" i="17"/>
  <c r="B183" i="17"/>
  <c r="F183" i="17"/>
  <c r="K158" i="17"/>
  <c r="J158" i="17"/>
  <c r="M183" i="16"/>
  <c r="D167" i="16"/>
  <c r="Q167" i="16"/>
  <c r="K158" i="16"/>
  <c r="I183" i="16"/>
  <c r="P200" i="16"/>
  <c r="B167" i="16"/>
  <c r="H183" i="16"/>
  <c r="F183" i="16"/>
  <c r="D200" i="16"/>
  <c r="G158" i="16"/>
  <c r="O167" i="16"/>
  <c r="Q158" i="16"/>
  <c r="M183" i="15"/>
  <c r="J183" i="15"/>
  <c r="P183" i="15"/>
  <c r="B200" i="15"/>
  <c r="K158" i="15"/>
  <c r="L167" i="15"/>
  <c r="D158" i="15"/>
  <c r="E200" i="15"/>
  <c r="M115" i="12"/>
  <c r="M98" i="12"/>
  <c r="F98" i="12"/>
  <c r="B115" i="12"/>
  <c r="C98" i="12"/>
  <c r="B98" i="12"/>
  <c r="P115" i="12"/>
  <c r="E115" i="12"/>
  <c r="O115" i="12"/>
  <c r="D98" i="12"/>
  <c r="G115" i="11"/>
  <c r="C98" i="11"/>
  <c r="H115" i="11"/>
  <c r="G98" i="11"/>
  <c r="H98" i="11"/>
  <c r="J115" i="11"/>
  <c r="Q115" i="11"/>
  <c r="B39" i="6"/>
  <c r="M26" i="7"/>
  <c r="F39" i="6"/>
  <c r="K99" i="18"/>
  <c r="K162" i="6" s="1"/>
  <c r="K107" i="6"/>
  <c r="D214" i="17"/>
  <c r="L62" i="44"/>
  <c r="D206" i="17"/>
  <c r="M51" i="48"/>
  <c r="D212" i="17"/>
  <c r="P15" i="9"/>
  <c r="J10" i="9"/>
  <c r="C26" i="9"/>
  <c r="I71" i="39"/>
  <c r="N85" i="14"/>
  <c r="D209" i="17"/>
  <c r="M123" i="27"/>
  <c r="P26" i="8"/>
  <c r="J88" i="18"/>
  <c r="E143" i="25"/>
  <c r="D249" i="17"/>
  <c r="C83" i="33"/>
  <c r="N194" i="19"/>
  <c r="G5" i="8"/>
  <c r="G46" i="8" s="1"/>
  <c r="D26" i="9"/>
  <c r="D5" i="9" s="1"/>
  <c r="D52" i="9" s="1"/>
  <c r="E26" i="8"/>
  <c r="N26" i="8"/>
  <c r="E26" i="9"/>
  <c r="E5" i="9" s="1"/>
  <c r="K10" i="7"/>
  <c r="F72" i="52"/>
  <c r="M72" i="53"/>
  <c r="O173" i="21"/>
  <c r="D77" i="14"/>
  <c r="O62" i="45"/>
  <c r="J73" i="26"/>
  <c r="J170" i="6" s="1"/>
  <c r="M10" i="7"/>
  <c r="G150" i="25"/>
  <c r="Q56" i="26"/>
  <c r="Q73" i="26" s="1"/>
  <c r="Q170" i="6" s="1"/>
  <c r="Q74" i="26"/>
  <c r="Q171" i="6" s="1"/>
  <c r="Q116" i="6"/>
  <c r="D15" i="8"/>
  <c r="C15" i="8"/>
  <c r="C5" i="8" s="1"/>
  <c r="J15" i="7"/>
  <c r="K15" i="7"/>
  <c r="P62" i="44"/>
  <c r="K62" i="45"/>
  <c r="N74" i="14"/>
  <c r="N72" i="14" s="1"/>
  <c r="I115" i="6"/>
  <c r="I15" i="7"/>
  <c r="K150" i="25"/>
  <c r="Q167" i="17"/>
  <c r="F56" i="26"/>
  <c r="F115" i="6" s="1"/>
  <c r="O26" i="9"/>
  <c r="L10" i="8"/>
  <c r="N15" i="8"/>
  <c r="D101" i="18"/>
  <c r="D164" i="6" s="1"/>
  <c r="H111" i="6"/>
  <c r="F50" i="37"/>
  <c r="F95" i="27"/>
  <c r="D95" i="27"/>
  <c r="M175" i="19"/>
  <c r="E15" i="8"/>
  <c r="J26" i="8"/>
  <c r="O151" i="25"/>
  <c r="H50" i="41"/>
  <c r="N131" i="6"/>
  <c r="L15" i="7"/>
  <c r="E15" i="7"/>
  <c r="P129" i="25"/>
  <c r="P75" i="22"/>
  <c r="P166" i="6" s="1"/>
  <c r="M58" i="22"/>
  <c r="M75" i="22" s="1"/>
  <c r="M166" i="6" s="1"/>
  <c r="J33" i="6"/>
  <c r="G194" i="21"/>
  <c r="P183" i="17"/>
  <c r="N26" i="9"/>
  <c r="H10" i="9"/>
  <c r="D26" i="8"/>
  <c r="P15" i="7"/>
  <c r="G129" i="23"/>
  <c r="M153" i="27"/>
  <c r="O15" i="9"/>
  <c r="I26" i="8"/>
  <c r="I5" i="8" s="1"/>
  <c r="J15" i="8"/>
  <c r="L26" i="9"/>
  <c r="N10" i="9"/>
  <c r="P10" i="8"/>
  <c r="F73" i="26"/>
  <c r="F170" i="6" s="1"/>
  <c r="K139" i="25"/>
  <c r="L95" i="29"/>
  <c r="P128" i="6"/>
  <c r="J194" i="20"/>
  <c r="N99" i="14"/>
  <c r="N160" i="6" s="1"/>
  <c r="O15" i="8"/>
  <c r="O5" i="8" s="1"/>
  <c r="K26" i="9"/>
  <c r="I26" i="9"/>
  <c r="I5" i="9" s="1"/>
  <c r="D56" i="26"/>
  <c r="D115" i="6" s="1"/>
  <c r="Q129" i="25"/>
  <c r="B50" i="37"/>
  <c r="P95" i="27"/>
  <c r="B129" i="23"/>
  <c r="O165" i="21"/>
  <c r="I157" i="19"/>
  <c r="N175" i="19"/>
  <c r="C129" i="23"/>
  <c r="O200" i="16"/>
  <c r="G162" i="23"/>
  <c r="N15" i="9"/>
  <c r="C10" i="9"/>
  <c r="M26" i="8"/>
  <c r="H26" i="9"/>
  <c r="B62" i="43"/>
  <c r="O139" i="25"/>
  <c r="C173" i="25"/>
  <c r="D56" i="6"/>
  <c r="D30" i="6"/>
  <c r="C157" i="19"/>
  <c r="F26" i="9"/>
  <c r="F5" i="9" s="1"/>
  <c r="H26" i="8"/>
  <c r="H5" i="8" s="1"/>
  <c r="H43" i="8" s="1"/>
  <c r="D50" i="35"/>
  <c r="C176" i="25"/>
  <c r="H56" i="26"/>
  <c r="H115" i="6" s="1"/>
  <c r="Q143" i="25"/>
  <c r="B51" i="47"/>
  <c r="J175" i="20"/>
  <c r="H175" i="20"/>
  <c r="C183" i="16"/>
  <c r="L15" i="9"/>
  <c r="M85" i="14"/>
  <c r="M56" i="6"/>
  <c r="M131" i="6" s="1"/>
  <c r="J26" i="9"/>
  <c r="M15" i="8"/>
  <c r="D97" i="14"/>
  <c r="D158" i="6" s="1"/>
  <c r="C99" i="18"/>
  <c r="C162" i="6" s="1"/>
  <c r="F83" i="33"/>
  <c r="O166" i="21"/>
  <c r="G50" i="41"/>
  <c r="D205" i="17"/>
  <c r="O10" i="9"/>
  <c r="N10" i="8"/>
  <c r="D50" i="36"/>
  <c r="L56" i="26"/>
  <c r="L115" i="6" s="1"/>
  <c r="J157" i="19"/>
  <c r="D207" i="17"/>
  <c r="M26" i="9"/>
  <c r="J10" i="7"/>
  <c r="F123" i="29"/>
  <c r="H72" i="53"/>
  <c r="L98" i="14"/>
  <c r="L159" i="6" s="1"/>
  <c r="D83" i="33"/>
  <c r="E33" i="6"/>
  <c r="G62" i="45"/>
  <c r="E50" i="37"/>
  <c r="G194" i="19"/>
  <c r="B56" i="26"/>
  <c r="B115" i="6" s="1"/>
  <c r="Q26" i="9"/>
  <c r="Q5" i="9" s="1"/>
  <c r="L26" i="8"/>
  <c r="D15" i="7"/>
  <c r="P56" i="26"/>
  <c r="P115" i="6" s="1"/>
  <c r="J123" i="29"/>
  <c r="N72" i="52"/>
  <c r="B75" i="22"/>
  <c r="B166" i="6" s="1"/>
  <c r="E115" i="6"/>
  <c r="K74" i="26"/>
  <c r="K171" i="6" s="1"/>
  <c r="K56" i="26"/>
  <c r="K73" i="26" s="1"/>
  <c r="K170" i="6" s="1"/>
  <c r="K116" i="6"/>
  <c r="Q26" i="8"/>
  <c r="Q5" i="8" s="1"/>
  <c r="Q41" i="8" s="1"/>
  <c r="G26" i="9"/>
  <c r="G5" i="9" s="1"/>
  <c r="G51" i="9" s="1"/>
  <c r="F26" i="8"/>
  <c r="F5" i="8" s="1"/>
  <c r="F41" i="8" s="1"/>
  <c r="K15" i="8"/>
  <c r="K5" i="8" s="1"/>
  <c r="J72" i="52"/>
  <c r="N83" i="33"/>
  <c r="H143" i="23"/>
  <c r="O168" i="21"/>
  <c r="O143" i="23"/>
  <c r="C175" i="19"/>
  <c r="P26" i="9"/>
  <c r="M15" i="7"/>
  <c r="L50" i="36"/>
  <c r="K153" i="27"/>
  <c r="C148" i="25"/>
  <c r="G160" i="25"/>
  <c r="B123" i="29"/>
  <c r="K167" i="17"/>
  <c r="J143" i="24"/>
  <c r="D216" i="17"/>
  <c r="L85" i="14"/>
  <c r="M15" i="9"/>
  <c r="K10" i="9"/>
  <c r="H10" i="7"/>
  <c r="F33" i="6"/>
  <c r="L39" i="6"/>
  <c r="O42" i="6"/>
  <c r="J74" i="14"/>
  <c r="J72" i="14" s="1"/>
  <c r="B105" i="6"/>
  <c r="O85" i="14"/>
  <c r="O56" i="6"/>
  <c r="O131" i="6" s="1"/>
  <c r="O33" i="6"/>
  <c r="C85" i="14"/>
  <c r="D62" i="14"/>
  <c r="D54" i="6" s="1"/>
  <c r="D129" i="6" s="1"/>
  <c r="F85" i="14"/>
  <c r="F56" i="6"/>
  <c r="F131" i="6" s="1"/>
  <c r="J85" i="14"/>
  <c r="J56" i="6"/>
  <c r="J131" i="6" s="1"/>
  <c r="B85" i="14"/>
  <c r="B56" i="6"/>
  <c r="B131" i="6" s="1"/>
  <c r="J62" i="14"/>
  <c r="J54" i="6" s="1"/>
  <c r="J129" i="6" s="1"/>
  <c r="F62" i="14"/>
  <c r="F54" i="6" s="1"/>
  <c r="F129" i="6" s="1"/>
  <c r="K56" i="6"/>
  <c r="K131" i="6" s="1"/>
  <c r="K85" i="14"/>
  <c r="Q26" i="7"/>
  <c r="Q5" i="7" s="1"/>
  <c r="N62" i="14"/>
  <c r="N54" i="6" s="1"/>
  <c r="N129" i="6" s="1"/>
  <c r="H42" i="6"/>
  <c r="K62" i="14"/>
  <c r="K54" i="6" s="1"/>
  <c r="K129" i="6" s="1"/>
  <c r="L42" i="6"/>
  <c r="H30" i="6"/>
  <c r="H100" i="14"/>
  <c r="H161" i="6" s="1"/>
  <c r="L30" i="6"/>
  <c r="G62" i="14"/>
  <c r="G54" i="6" s="1"/>
  <c r="G129" i="6" s="1"/>
  <c r="B62" i="14"/>
  <c r="B54" i="6" s="1"/>
  <c r="B129" i="6" s="1"/>
  <c r="F74" i="14"/>
  <c r="F72" i="14" s="1"/>
  <c r="D42" i="6"/>
  <c r="P104" i="6"/>
  <c r="P74" i="14"/>
  <c r="F99" i="14"/>
  <c r="F160" i="6" s="1"/>
  <c r="I56" i="6"/>
  <c r="I131" i="6" s="1"/>
  <c r="I85" i="14"/>
  <c r="C62" i="14"/>
  <c r="C54" i="6" s="1"/>
  <c r="C129" i="6" s="1"/>
  <c r="G33" i="6"/>
  <c r="E56" i="6"/>
  <c r="E131" i="6" s="1"/>
  <c r="E85" i="14"/>
  <c r="N30" i="6"/>
  <c r="N39" i="6"/>
  <c r="B42" i="6"/>
  <c r="F42" i="6"/>
  <c r="B64" i="10"/>
  <c r="B153" i="6" s="1"/>
  <c r="J30" i="6"/>
  <c r="K202" i="23"/>
  <c r="P71" i="35"/>
  <c r="E214" i="19"/>
  <c r="M180" i="23"/>
  <c r="D112" i="31"/>
  <c r="C249" i="15"/>
  <c r="F68" i="47"/>
  <c r="N68" i="47"/>
  <c r="G180" i="23"/>
  <c r="J68" i="47"/>
  <c r="O88" i="18"/>
  <c r="K143" i="27"/>
  <c r="K95" i="51"/>
  <c r="P80" i="43"/>
  <c r="Q214" i="19"/>
  <c r="M214" i="19"/>
  <c r="I191" i="23"/>
  <c r="B68" i="47"/>
  <c r="Q71" i="39"/>
  <c r="B112" i="31"/>
  <c r="O95" i="51"/>
  <c r="J95" i="51"/>
  <c r="C95" i="51"/>
  <c r="D95" i="51"/>
  <c r="K220" i="15"/>
  <c r="D131" i="6"/>
  <c r="D132" i="6"/>
  <c r="L131" i="6"/>
  <c r="L132" i="6"/>
  <c r="G153" i="27"/>
  <c r="O153" i="27"/>
  <c r="I153" i="27"/>
  <c r="C143" i="27"/>
  <c r="O143" i="27"/>
  <c r="Q133" i="27"/>
  <c r="E202" i="23"/>
  <c r="M202" i="23"/>
  <c r="Q191" i="23"/>
  <c r="E191" i="23"/>
  <c r="E180" i="23"/>
  <c r="C180" i="23"/>
  <c r="K94" i="18"/>
  <c r="Q88" i="18"/>
  <c r="I226" i="19"/>
  <c r="I237" i="19"/>
  <c r="Q220" i="15"/>
  <c r="K176" i="25"/>
  <c r="H68" i="47"/>
  <c r="G226" i="19"/>
  <c r="I175" i="19"/>
  <c r="M237" i="19"/>
  <c r="E95" i="51"/>
  <c r="E153" i="27"/>
  <c r="G62" i="43"/>
  <c r="O160" i="25"/>
  <c r="O134" i="11"/>
  <c r="H80" i="43"/>
  <c r="K180" i="23"/>
  <c r="Q175" i="19"/>
  <c r="I229" i="15"/>
  <c r="I239" i="15"/>
  <c r="I249" i="15"/>
  <c r="B83" i="33"/>
  <c r="N157" i="21"/>
  <c r="M200" i="17"/>
  <c r="B15" i="8"/>
  <c r="C62" i="45"/>
  <c r="H143" i="25"/>
  <c r="G143" i="27"/>
  <c r="C139" i="25"/>
  <c r="O150" i="25"/>
  <c r="P68" i="47"/>
  <c r="G100" i="18"/>
  <c r="G163" i="6" s="1"/>
  <c r="G108" i="6"/>
  <c r="K151" i="25"/>
  <c r="G167" i="25"/>
  <c r="F98" i="13"/>
  <c r="N115" i="13"/>
  <c r="I72" i="53"/>
  <c r="C133" i="27"/>
  <c r="I180" i="23"/>
  <c r="P50" i="39"/>
  <c r="C50" i="40"/>
  <c r="B26" i="8"/>
  <c r="P95" i="51"/>
  <c r="C167" i="16"/>
  <c r="F115" i="13"/>
  <c r="Q62" i="43"/>
  <c r="H50" i="36"/>
  <c r="C239" i="15"/>
  <c r="D72" i="53"/>
  <c r="K191" i="23"/>
  <c r="H129" i="23"/>
  <c r="B132" i="6"/>
  <c r="G168" i="25"/>
  <c r="F157" i="21"/>
  <c r="F143" i="24"/>
  <c r="E61" i="22"/>
  <c r="E167" i="25"/>
  <c r="E168" i="25"/>
  <c r="E172" i="25"/>
  <c r="E202" i="25"/>
  <c r="B162" i="25"/>
  <c r="K154" i="25"/>
  <c r="L162" i="23"/>
  <c r="M220" i="15"/>
  <c r="H112" i="31"/>
  <c r="D123" i="29"/>
  <c r="K200" i="17"/>
  <c r="J42" i="6"/>
  <c r="N95" i="27"/>
  <c r="D64" i="10"/>
  <c r="D153" i="6" s="1"/>
  <c r="O72" i="51"/>
  <c r="L51" i="47"/>
  <c r="P50" i="36"/>
  <c r="G133" i="27"/>
  <c r="C155" i="25"/>
  <c r="O168" i="25"/>
  <c r="L72" i="53"/>
  <c r="D33" i="6"/>
  <c r="L97" i="14"/>
  <c r="L158" i="6" s="1"/>
  <c r="O115" i="13"/>
  <c r="K72" i="53"/>
  <c r="B50" i="39"/>
  <c r="L107" i="29"/>
  <c r="O169" i="21"/>
  <c r="C134" i="25"/>
  <c r="O141" i="25"/>
  <c r="K155" i="25"/>
  <c r="O169" i="25"/>
  <c r="N101" i="18"/>
  <c r="N164" i="6" s="1"/>
  <c r="L112" i="31"/>
  <c r="L123" i="29"/>
  <c r="Q200" i="17"/>
  <c r="I175" i="21"/>
  <c r="C214" i="19"/>
  <c r="E237" i="19"/>
  <c r="N175" i="20"/>
  <c r="K133" i="27"/>
  <c r="H33" i="6"/>
  <c r="B123" i="27"/>
  <c r="H162" i="23"/>
  <c r="K237" i="19"/>
  <c r="E226" i="19"/>
  <c r="J194" i="19"/>
  <c r="O162" i="23"/>
  <c r="C157" i="25"/>
  <c r="P112" i="31"/>
  <c r="M61" i="10"/>
  <c r="I162" i="25"/>
  <c r="M62" i="43"/>
  <c r="K214" i="19"/>
  <c r="N42" i="6"/>
  <c r="N194" i="20"/>
  <c r="I88" i="18"/>
  <c r="L194" i="20"/>
  <c r="O194" i="19"/>
  <c r="O133" i="27"/>
  <c r="G172" i="25"/>
  <c r="G145" i="11"/>
  <c r="B10" i="9"/>
  <c r="L33" i="6"/>
  <c r="B30" i="6"/>
  <c r="G107" i="6"/>
  <c r="C72" i="53"/>
  <c r="J50" i="39"/>
  <c r="C153" i="27"/>
  <c r="F123" i="27"/>
  <c r="I202" i="23"/>
  <c r="Q134" i="11"/>
  <c r="D62" i="43"/>
  <c r="J62" i="43"/>
  <c r="N175" i="21"/>
  <c r="L100" i="14"/>
  <c r="L161" i="6" s="1"/>
  <c r="K157" i="21"/>
  <c r="G88" i="18"/>
  <c r="B26" i="9"/>
  <c r="G72" i="52"/>
  <c r="F72" i="53"/>
  <c r="N50" i="35"/>
  <c r="G148" i="25"/>
  <c r="K157" i="25"/>
  <c r="B10" i="8"/>
  <c r="F30" i="6"/>
  <c r="N50" i="39"/>
  <c r="J123" i="27"/>
  <c r="M133" i="27"/>
  <c r="Q153" i="27"/>
  <c r="P162" i="23"/>
  <c r="E145" i="11"/>
  <c r="C143" i="23"/>
  <c r="H62" i="43"/>
  <c r="N62" i="43"/>
  <c r="C136" i="25"/>
  <c r="O172" i="25"/>
  <c r="J115" i="13"/>
  <c r="E229" i="15"/>
  <c r="C75" i="26"/>
  <c r="C172" i="6" s="1"/>
  <c r="C117" i="6"/>
  <c r="F51" i="48"/>
  <c r="E50" i="39"/>
  <c r="K148" i="25"/>
  <c r="J50" i="36"/>
  <c r="C229" i="15"/>
  <c r="N123" i="27"/>
  <c r="J129" i="23"/>
  <c r="G202" i="23"/>
  <c r="J175" i="19"/>
  <c r="D194" i="20"/>
  <c r="L62" i="43"/>
  <c r="K158" i="25"/>
  <c r="O173" i="25"/>
  <c r="D39" i="6"/>
  <c r="L72" i="14"/>
  <c r="M98" i="13"/>
  <c r="E115" i="13"/>
  <c r="C202" i="23"/>
  <c r="C157" i="21"/>
  <c r="E249" i="15"/>
  <c r="E173" i="25"/>
  <c r="H194" i="20"/>
  <c r="P143" i="25"/>
  <c r="P162" i="25"/>
  <c r="O148" i="25"/>
  <c r="O158" i="25"/>
  <c r="G58" i="10"/>
  <c r="B33" i="6"/>
  <c r="I143" i="27"/>
  <c r="B162" i="23"/>
  <c r="K175" i="21"/>
  <c r="K162" i="23"/>
  <c r="P62" i="43"/>
  <c r="D71" i="35"/>
  <c r="Q162" i="25"/>
  <c r="K58" i="10"/>
  <c r="I143" i="25"/>
  <c r="H39" i="6"/>
  <c r="L95" i="51"/>
  <c r="F162" i="23"/>
  <c r="I73" i="26"/>
  <c r="I170" i="6" s="1"/>
  <c r="I68" i="6"/>
  <c r="O226" i="21"/>
  <c r="O80" i="18"/>
  <c r="D68" i="47"/>
  <c r="I68" i="47"/>
  <c r="M68" i="47"/>
  <c r="I50" i="39"/>
  <c r="N72" i="53"/>
  <c r="M71" i="39"/>
  <c r="H71" i="35"/>
  <c r="B71" i="35"/>
  <c r="N129" i="25"/>
  <c r="F143" i="25"/>
  <c r="N143" i="25"/>
  <c r="N162" i="25"/>
  <c r="G134" i="25"/>
  <c r="O134" i="25"/>
  <c r="G136" i="25"/>
  <c r="O136" i="25"/>
  <c r="O152" i="25"/>
  <c r="G154" i="25"/>
  <c r="O154" i="25"/>
  <c r="C167" i="25"/>
  <c r="K167" i="25"/>
  <c r="C168" i="25"/>
  <c r="K168" i="25"/>
  <c r="K169" i="25"/>
  <c r="O50" i="39"/>
  <c r="H88" i="18"/>
  <c r="N95" i="29"/>
  <c r="H123" i="29"/>
  <c r="J157" i="21"/>
  <c r="B175" i="21"/>
  <c r="J175" i="21"/>
  <c r="M167" i="17"/>
  <c r="O220" i="15"/>
  <c r="H98" i="13"/>
  <c r="P98" i="13"/>
  <c r="P115" i="13"/>
  <c r="K134" i="11"/>
  <c r="I57" i="10"/>
  <c r="B64" i="6"/>
  <c r="B137" i="6" s="1"/>
  <c r="M143" i="25"/>
  <c r="J200" i="17"/>
  <c r="B145" i="11"/>
  <c r="C58" i="10"/>
  <c r="P95" i="29"/>
  <c r="D157" i="21"/>
  <c r="L157" i="21"/>
  <c r="H175" i="21"/>
  <c r="G167" i="17"/>
  <c r="G200" i="17"/>
  <c r="H131" i="6"/>
  <c r="H132" i="6"/>
  <c r="C128" i="6"/>
  <c r="M157" i="21"/>
  <c r="I58" i="10"/>
  <c r="N127" i="6"/>
  <c r="N33" i="6"/>
  <c r="F64" i="10"/>
  <c r="F153" i="6" s="1"/>
  <c r="J64" i="10"/>
  <c r="J153" i="6" s="1"/>
  <c r="D98" i="6"/>
  <c r="B80" i="43"/>
  <c r="J80" i="43"/>
  <c r="D50" i="39"/>
  <c r="L50" i="39"/>
  <c r="J83" i="33"/>
  <c r="K68" i="6"/>
  <c r="K141" i="6" s="1"/>
  <c r="E73" i="26"/>
  <c r="E170" i="6" s="1"/>
  <c r="E68" i="6"/>
  <c r="J50" i="37"/>
  <c r="Q72" i="53"/>
  <c r="F107" i="27"/>
  <c r="N75" i="22"/>
  <c r="O182" i="21"/>
  <c r="O192" i="21"/>
  <c r="M191" i="23"/>
  <c r="Q202" i="23"/>
  <c r="F129" i="23"/>
  <c r="G191" i="23"/>
  <c r="D194" i="21"/>
  <c r="C237" i="19"/>
  <c r="I214" i="19"/>
  <c r="Q237" i="19"/>
  <c r="O237" i="19"/>
  <c r="B175" i="20"/>
  <c r="F194" i="20"/>
  <c r="G214" i="19"/>
  <c r="O214" i="19"/>
  <c r="I158" i="16"/>
  <c r="M145" i="11"/>
  <c r="I134" i="11"/>
  <c r="Q239" i="15"/>
  <c r="L75" i="22"/>
  <c r="L166" i="6" s="1"/>
  <c r="G175" i="21"/>
  <c r="H104" i="6"/>
  <c r="M95" i="51"/>
  <c r="L72" i="51"/>
  <c r="J71" i="35"/>
  <c r="K129" i="25"/>
  <c r="K50" i="39"/>
  <c r="F101" i="18"/>
  <c r="F164" i="6" s="1"/>
  <c r="F95" i="29"/>
  <c r="O229" i="15"/>
  <c r="F167" i="17"/>
  <c r="D220" i="15"/>
  <c r="H95" i="29"/>
  <c r="N73" i="26"/>
  <c r="N170" i="6" s="1"/>
  <c r="H157" i="21"/>
  <c r="P157" i="21"/>
  <c r="P175" i="21"/>
  <c r="O167" i="17"/>
  <c r="O200" i="17"/>
  <c r="B115" i="13"/>
  <c r="C61" i="10"/>
  <c r="P131" i="6"/>
  <c r="P132" i="6"/>
  <c r="P127" i="6"/>
  <c r="P30" i="6"/>
  <c r="P33" i="6"/>
  <c r="P39" i="6"/>
  <c r="P42" i="6"/>
  <c r="F80" i="43"/>
  <c r="N80" i="43"/>
  <c r="H50" i="39"/>
  <c r="C73" i="26"/>
  <c r="C170" i="6" s="1"/>
  <c r="C68" i="6"/>
  <c r="C141" i="6" s="1"/>
  <c r="M73" i="26"/>
  <c r="M170" i="6" s="1"/>
  <c r="M68" i="6"/>
  <c r="M141" i="6" s="1"/>
  <c r="M129" i="25"/>
  <c r="M77" i="22"/>
  <c r="M168" i="6" s="1"/>
  <c r="M113" i="6"/>
  <c r="B73" i="26"/>
  <c r="B170" i="6" s="1"/>
  <c r="B68" i="6"/>
  <c r="B141" i="6" s="1"/>
  <c r="M162" i="25"/>
  <c r="O184" i="21"/>
  <c r="O188" i="21"/>
  <c r="Q180" i="23"/>
  <c r="N129" i="23"/>
  <c r="D162" i="23"/>
  <c r="H98" i="14"/>
  <c r="H159" i="6" s="1"/>
  <c r="C226" i="19"/>
  <c r="F175" i="20"/>
  <c r="M249" i="15"/>
  <c r="O94" i="18"/>
  <c r="K226" i="19"/>
  <c r="L167" i="17"/>
  <c r="I220" i="15"/>
  <c r="Q229" i="15"/>
  <c r="Q249" i="15"/>
  <c r="I145" i="11"/>
  <c r="N98" i="13"/>
  <c r="O73" i="26"/>
  <c r="O170" i="6" s="1"/>
  <c r="O68" i="6"/>
  <c r="O141" i="6" s="1"/>
  <c r="E143" i="27"/>
  <c r="O180" i="21"/>
  <c r="O187" i="21"/>
  <c r="E134" i="11"/>
  <c r="Q145" i="11"/>
  <c r="G68" i="47"/>
  <c r="F51" i="49"/>
  <c r="D162" i="25"/>
  <c r="L101" i="18"/>
  <c r="L164" i="6" s="1"/>
  <c r="C71" i="39"/>
  <c r="G71" i="39"/>
  <c r="P88" i="18"/>
  <c r="B157" i="21"/>
  <c r="E167" i="17"/>
  <c r="B167" i="17"/>
  <c r="J167" i="17"/>
  <c r="N167" i="17"/>
  <c r="N200" i="17"/>
  <c r="G95" i="51"/>
  <c r="B51" i="49"/>
  <c r="N71" i="35"/>
  <c r="J50" i="35"/>
  <c r="C151" i="25"/>
  <c r="C143" i="25" s="1"/>
  <c r="K152" i="25"/>
  <c r="O155" i="25"/>
  <c r="G157" i="25"/>
  <c r="C169" i="25"/>
  <c r="K172" i="25"/>
  <c r="G176" i="25"/>
  <c r="D191" i="23"/>
  <c r="D202" i="23"/>
  <c r="F50" i="36"/>
  <c r="F175" i="21"/>
  <c r="I167" i="17"/>
  <c r="I200" i="17"/>
  <c r="G220" i="15"/>
  <c r="D98" i="13"/>
  <c r="L98" i="13"/>
  <c r="D115" i="13"/>
  <c r="H115" i="13"/>
  <c r="L115" i="13"/>
  <c r="C134" i="11"/>
  <c r="N123" i="29"/>
  <c r="D175" i="21"/>
  <c r="L175" i="21"/>
  <c r="C167" i="17"/>
  <c r="B98" i="13"/>
  <c r="J98" i="13"/>
  <c r="J75" i="22"/>
  <c r="J166" i="6" s="1"/>
  <c r="I157" i="21"/>
  <c r="Q157" i="21"/>
  <c r="O98" i="13"/>
  <c r="G98" i="13"/>
  <c r="G115" i="13"/>
  <c r="I115" i="13"/>
  <c r="M115" i="13"/>
  <c r="Q115" i="13"/>
  <c r="O72" i="53"/>
  <c r="F50" i="39"/>
  <c r="B75" i="26"/>
  <c r="B172" i="6" s="1"/>
  <c r="G73" i="26"/>
  <c r="G170" i="6" s="1"/>
  <c r="G68" i="6"/>
  <c r="G141" i="6" s="1"/>
  <c r="M143" i="27"/>
  <c r="Q68" i="6"/>
  <c r="B95" i="27"/>
  <c r="J95" i="27"/>
  <c r="E72" i="53"/>
  <c r="E77" i="22"/>
  <c r="E168" i="6" s="1"/>
  <c r="E113" i="6"/>
  <c r="I133" i="27"/>
  <c r="M78" i="22"/>
  <c r="M169" i="6" s="1"/>
  <c r="M114" i="6"/>
  <c r="N162" i="23"/>
  <c r="O181" i="21"/>
  <c r="O185" i="21"/>
  <c r="O189" i="21"/>
  <c r="O180" i="23"/>
  <c r="D75" i="22"/>
  <c r="D166" i="6" s="1"/>
  <c r="O214" i="21"/>
  <c r="O79" i="18"/>
  <c r="O226" i="19"/>
  <c r="Q226" i="19"/>
  <c r="M88" i="18"/>
  <c r="K101" i="18"/>
  <c r="K164" i="6" s="1"/>
  <c r="K109" i="6"/>
  <c r="C88" i="18"/>
  <c r="K88" i="18"/>
  <c r="F157" i="20"/>
  <c r="B194" i="20"/>
  <c r="M229" i="15"/>
  <c r="M239" i="15"/>
  <c r="C94" i="18"/>
  <c r="G237" i="19"/>
  <c r="H167" i="17"/>
  <c r="H200" i="17"/>
  <c r="L200" i="17"/>
  <c r="N157" i="19"/>
  <c r="M134" i="11"/>
  <c r="E239" i="15"/>
  <c r="E220" i="15"/>
  <c r="B71" i="39"/>
  <c r="G80" i="43"/>
  <c r="O80" i="43"/>
  <c r="F129" i="25"/>
  <c r="B143" i="25"/>
  <c r="J143" i="25"/>
  <c r="F162" i="25"/>
  <c r="L71" i="39"/>
  <c r="F50" i="35"/>
  <c r="H129" i="25"/>
  <c r="D143" i="25"/>
  <c r="L143" i="25"/>
  <c r="H162" i="25"/>
  <c r="J101" i="6"/>
  <c r="D180" i="23"/>
  <c r="L94" i="18"/>
  <c r="B214" i="19"/>
  <c r="F95" i="51"/>
  <c r="D133" i="27"/>
  <c r="P133" i="27"/>
  <c r="P153" i="27"/>
  <c r="F180" i="23"/>
  <c r="F191" i="23"/>
  <c r="F202" i="23"/>
  <c r="N94" i="18"/>
  <c r="L214" i="19"/>
  <c r="P226" i="19"/>
  <c r="P237" i="19"/>
  <c r="J226" i="19"/>
  <c r="J237" i="19"/>
  <c r="B129" i="25"/>
  <c r="J129" i="25"/>
  <c r="J162" i="25"/>
  <c r="D129" i="25"/>
  <c r="L129" i="25"/>
  <c r="L162" i="25"/>
  <c r="F143" i="27"/>
  <c r="J143" i="27"/>
  <c r="J153" i="27"/>
  <c r="L68" i="6"/>
  <c r="L141" i="6" s="1"/>
  <c r="B101" i="6"/>
  <c r="F78" i="18"/>
  <c r="F99" i="18" s="1"/>
  <c r="F162" i="6" s="1"/>
  <c r="F108" i="6"/>
  <c r="H57" i="10"/>
  <c r="H58" i="10"/>
  <c r="H61" i="10"/>
  <c r="I129" i="25"/>
  <c r="J74" i="26"/>
  <c r="J171" i="6" s="1"/>
  <c r="J116" i="6"/>
  <c r="H95" i="51"/>
  <c r="B95" i="51"/>
  <c r="G72" i="53"/>
  <c r="H72" i="51"/>
  <c r="O68" i="47"/>
  <c r="N95" i="51"/>
  <c r="C72" i="52"/>
  <c r="J51" i="48"/>
  <c r="C80" i="43"/>
  <c r="M50" i="39"/>
  <c r="E71" i="35"/>
  <c r="F153" i="27"/>
  <c r="L180" i="23"/>
  <c r="L191" i="23"/>
  <c r="L202" i="23"/>
  <c r="D94" i="18"/>
  <c r="B88" i="18"/>
  <c r="J214" i="19"/>
  <c r="B237" i="19"/>
  <c r="F60" i="6"/>
  <c r="F133" i="6" s="1"/>
  <c r="H101" i="18"/>
  <c r="H164" i="6" s="1"/>
  <c r="C50" i="39"/>
  <c r="B50" i="36"/>
  <c r="N50" i="36"/>
  <c r="D143" i="27"/>
  <c r="P143" i="27"/>
  <c r="D153" i="27"/>
  <c r="N180" i="23"/>
  <c r="N191" i="23"/>
  <c r="N202" i="23"/>
  <c r="F94" i="18"/>
  <c r="D214" i="19"/>
  <c r="H226" i="19"/>
  <c r="H237" i="19"/>
  <c r="J60" i="6"/>
  <c r="J133" i="6" s="1"/>
  <c r="B78" i="18"/>
  <c r="B99" i="18" s="1"/>
  <c r="B162" i="6" s="1"/>
  <c r="B108" i="6"/>
  <c r="J78" i="18"/>
  <c r="J99" i="18" s="1"/>
  <c r="J162" i="6" s="1"/>
  <c r="J108" i="6"/>
  <c r="Q98" i="14"/>
  <c r="Q159" i="6" s="1"/>
  <c r="Q104" i="6"/>
  <c r="I100" i="14"/>
  <c r="I161" i="6" s="1"/>
  <c r="I106" i="6"/>
  <c r="G229" i="15"/>
  <c r="G239" i="15"/>
  <c r="G249" i="15"/>
  <c r="C145" i="11"/>
  <c r="O112" i="31"/>
  <c r="P47" i="9"/>
  <c r="L220" i="15"/>
  <c r="B57" i="10"/>
  <c r="B58" i="10"/>
  <c r="B61" i="10"/>
  <c r="J134" i="11"/>
  <c r="J145" i="11"/>
  <c r="C98" i="14"/>
  <c r="C159" i="6" s="1"/>
  <c r="C104" i="6"/>
  <c r="C100" i="14"/>
  <c r="C161" i="6" s="1"/>
  <c r="C106" i="6"/>
  <c r="K229" i="15"/>
  <c r="K239" i="15"/>
  <c r="K249" i="15"/>
  <c r="O145" i="11"/>
  <c r="D128" i="6"/>
  <c r="M112" i="31"/>
  <c r="F74" i="26"/>
  <c r="F171" i="6" s="1"/>
  <c r="F116" i="6"/>
  <c r="N74" i="26"/>
  <c r="N171" i="6" s="1"/>
  <c r="N116" i="6"/>
  <c r="J47" i="9"/>
  <c r="J75" i="26"/>
  <c r="J172" i="6" s="1"/>
  <c r="J117" i="6"/>
  <c r="F76" i="26"/>
  <c r="F173" i="6" s="1"/>
  <c r="F118" i="6"/>
  <c r="N76" i="26"/>
  <c r="N173" i="6" s="1"/>
  <c r="N118" i="6"/>
  <c r="I101" i="18"/>
  <c r="I164" i="6" s="1"/>
  <c r="I109" i="6"/>
  <c r="Q175" i="21"/>
  <c r="J220" i="15"/>
  <c r="P134" i="11"/>
  <c r="P145" i="11"/>
  <c r="C66" i="10"/>
  <c r="C155" i="6" s="1"/>
  <c r="C100" i="6"/>
  <c r="K66" i="10"/>
  <c r="K155" i="6" s="1"/>
  <c r="K100" i="6"/>
  <c r="Q98" i="13"/>
  <c r="I98" i="14"/>
  <c r="I159" i="6" s="1"/>
  <c r="I104" i="6"/>
  <c r="Q100" i="14"/>
  <c r="Q161" i="6" s="1"/>
  <c r="Q106" i="6"/>
  <c r="H47" i="9"/>
  <c r="B134" i="11"/>
  <c r="K98" i="14"/>
  <c r="K159" i="6" s="1"/>
  <c r="K104" i="6"/>
  <c r="K100" i="14"/>
  <c r="K161" i="6" s="1"/>
  <c r="K106" i="6"/>
  <c r="L57" i="10"/>
  <c r="L58" i="10"/>
  <c r="L61" i="10"/>
  <c r="L129" i="6"/>
  <c r="E112" i="31"/>
  <c r="B47" i="9"/>
  <c r="B15" i="9"/>
  <c r="F75" i="26"/>
  <c r="F172" i="6" s="1"/>
  <c r="F117" i="6"/>
  <c r="N75" i="26"/>
  <c r="N172" i="6" s="1"/>
  <c r="N117" i="6"/>
  <c r="J76" i="26"/>
  <c r="J173" i="6" s="1"/>
  <c r="J118" i="6"/>
  <c r="Q77" i="22"/>
  <c r="Q168" i="6" s="1"/>
  <c r="Q113" i="6"/>
  <c r="Q95" i="51"/>
  <c r="K68" i="47"/>
  <c r="P72" i="51"/>
  <c r="C68" i="47"/>
  <c r="I72" i="52"/>
  <c r="Q72" i="52"/>
  <c r="K72" i="52"/>
  <c r="B51" i="48"/>
  <c r="P51" i="47"/>
  <c r="K80" i="43"/>
  <c r="E68" i="47"/>
  <c r="J71" i="39"/>
  <c r="L71" i="35"/>
  <c r="D71" i="39"/>
  <c r="F133" i="27"/>
  <c r="J133" i="27"/>
  <c r="H68" i="6"/>
  <c r="H141" i="6" s="1"/>
  <c r="B226" i="19"/>
  <c r="I95" i="51"/>
  <c r="D72" i="51"/>
  <c r="O72" i="52"/>
  <c r="N51" i="48"/>
  <c r="D51" i="47"/>
  <c r="L68" i="47"/>
  <c r="E80" i="43"/>
  <c r="M80" i="43"/>
  <c r="F71" i="39"/>
  <c r="B72" i="53"/>
  <c r="J72" i="53"/>
  <c r="L50" i="35"/>
  <c r="H71" i="39"/>
  <c r="F71" i="35"/>
  <c r="N133" i="27"/>
  <c r="B143" i="27"/>
  <c r="B153" i="27"/>
  <c r="N153" i="27"/>
  <c r="G137" i="25"/>
  <c r="C180" i="25"/>
  <c r="C59" i="22"/>
  <c r="K180" i="25"/>
  <c r="K59" i="22"/>
  <c r="G151" i="25"/>
  <c r="G152" i="25"/>
  <c r="G155" i="25"/>
  <c r="C191" i="25"/>
  <c r="C60" i="22"/>
  <c r="K191" i="25"/>
  <c r="K60" i="22"/>
  <c r="G169" i="25"/>
  <c r="G162" i="25" s="1"/>
  <c r="C202" i="25"/>
  <c r="C61" i="22"/>
  <c r="K202" i="25"/>
  <c r="K61" i="22"/>
  <c r="P180" i="23"/>
  <c r="P191" i="23"/>
  <c r="P202" i="23"/>
  <c r="H94" i="18"/>
  <c r="F214" i="19"/>
  <c r="N88" i="18"/>
  <c r="F226" i="19"/>
  <c r="F237" i="19"/>
  <c r="N60" i="6"/>
  <c r="N133" i="6" s="1"/>
  <c r="K71" i="39"/>
  <c r="C71" i="35"/>
  <c r="G71" i="35"/>
  <c r="K71" i="35"/>
  <c r="O71" i="35"/>
  <c r="L133" i="27"/>
  <c r="H143" i="27"/>
  <c r="B180" i="23"/>
  <c r="B191" i="23"/>
  <c r="B202" i="23"/>
  <c r="J94" i="18"/>
  <c r="D88" i="18"/>
  <c r="P214" i="19"/>
  <c r="L226" i="19"/>
  <c r="L237" i="19"/>
  <c r="B100" i="18"/>
  <c r="B163" i="6" s="1"/>
  <c r="J100" i="18"/>
  <c r="J163" i="6" s="1"/>
  <c r="B101" i="18"/>
  <c r="B164" i="6" s="1"/>
  <c r="J101" i="18"/>
  <c r="J164" i="6" s="1"/>
  <c r="J95" i="29"/>
  <c r="E98" i="14"/>
  <c r="E159" i="6" s="1"/>
  <c r="E104" i="6"/>
  <c r="E100" i="14"/>
  <c r="E161" i="6" s="1"/>
  <c r="E106" i="6"/>
  <c r="O239" i="15"/>
  <c r="O249" i="15"/>
  <c r="K145" i="11"/>
  <c r="K112" i="31"/>
  <c r="D74" i="26"/>
  <c r="D171" i="6" s="1"/>
  <c r="D116" i="6"/>
  <c r="L74" i="26"/>
  <c r="L171" i="6" s="1"/>
  <c r="L116" i="6"/>
  <c r="D47" i="9"/>
  <c r="D75" i="26"/>
  <c r="D172" i="6" s="1"/>
  <c r="D117" i="6"/>
  <c r="L75" i="26"/>
  <c r="L172" i="6" s="1"/>
  <c r="L117" i="6"/>
  <c r="D76" i="26"/>
  <c r="D173" i="6" s="1"/>
  <c r="D118" i="6"/>
  <c r="L76" i="26"/>
  <c r="L173" i="6" s="1"/>
  <c r="L118" i="6"/>
  <c r="H220" i="15"/>
  <c r="J57" i="10"/>
  <c r="J58" i="10"/>
  <c r="N134" i="11"/>
  <c r="N145" i="11"/>
  <c r="F112" i="31"/>
  <c r="N112" i="31"/>
  <c r="H78" i="18"/>
  <c r="H108" i="6"/>
  <c r="P78" i="18"/>
  <c r="P108" i="6"/>
  <c r="G98" i="14"/>
  <c r="G159" i="6" s="1"/>
  <c r="G104" i="6"/>
  <c r="O100" i="14"/>
  <c r="O161" i="6" s="1"/>
  <c r="O106" i="6"/>
  <c r="C220" i="15"/>
  <c r="G134" i="11"/>
  <c r="D57" i="10"/>
  <c r="D58" i="10"/>
  <c r="D61" i="10"/>
  <c r="H129" i="6"/>
  <c r="I112" i="31"/>
  <c r="N47" i="9"/>
  <c r="E78" i="18"/>
  <c r="E100" i="18"/>
  <c r="E163" i="6" s="1"/>
  <c r="E108" i="6"/>
  <c r="E157" i="21"/>
  <c r="M78" i="18"/>
  <c r="M100" i="18"/>
  <c r="M163" i="6" s="1"/>
  <c r="M108" i="6"/>
  <c r="E101" i="18"/>
  <c r="E164" i="6" s="1"/>
  <c r="E109" i="6"/>
  <c r="H166" i="6"/>
  <c r="G53" i="10"/>
  <c r="G65" i="10"/>
  <c r="G154" i="6" s="1"/>
  <c r="G99" i="6"/>
  <c r="K115" i="13"/>
  <c r="J61" i="10"/>
  <c r="E98" i="13"/>
  <c r="I98" i="13"/>
  <c r="N128" i="6"/>
  <c r="H128" i="6"/>
  <c r="N78" i="18"/>
  <c r="N108" i="6"/>
  <c r="G112" i="31"/>
  <c r="B103" i="6"/>
  <c r="B97" i="14"/>
  <c r="B158" i="6" s="1"/>
  <c r="L128" i="6"/>
  <c r="H51" i="47"/>
  <c r="I80" i="43"/>
  <c r="Q80" i="43"/>
  <c r="Q68" i="47"/>
  <c r="N71" i="39"/>
  <c r="H50" i="35"/>
  <c r="P50" i="35"/>
  <c r="P71" i="39"/>
  <c r="I71" i="35"/>
  <c r="M71" i="35"/>
  <c r="Q71" i="35"/>
  <c r="B133" i="27"/>
  <c r="N143" i="27"/>
  <c r="D73" i="26"/>
  <c r="D170" i="6" s="1"/>
  <c r="D68" i="6"/>
  <c r="D141" i="6" s="1"/>
  <c r="P68" i="6"/>
  <c r="P141" i="6" s="1"/>
  <c r="G180" i="25"/>
  <c r="G59" i="22"/>
  <c r="O180" i="25"/>
  <c r="O59" i="22"/>
  <c r="G191" i="25"/>
  <c r="G60" i="22"/>
  <c r="O191" i="25"/>
  <c r="O60" i="22"/>
  <c r="G202" i="25"/>
  <c r="G61" i="22"/>
  <c r="O202" i="25"/>
  <c r="O61" i="22"/>
  <c r="H180" i="23"/>
  <c r="H191" i="23"/>
  <c r="H202" i="23"/>
  <c r="P94" i="18"/>
  <c r="F88" i="18"/>
  <c r="N214" i="19"/>
  <c r="N226" i="19"/>
  <c r="N237" i="19"/>
  <c r="G50" i="39"/>
  <c r="O71" i="39"/>
  <c r="H133" i="27"/>
  <c r="L143" i="27"/>
  <c r="H153" i="27"/>
  <c r="L153" i="27"/>
  <c r="J180" i="23"/>
  <c r="J191" i="23"/>
  <c r="J202" i="23"/>
  <c r="B94" i="18"/>
  <c r="H214" i="19"/>
  <c r="L88" i="18"/>
  <c r="D226" i="19"/>
  <c r="D237" i="19"/>
  <c r="B60" i="6"/>
  <c r="B133" i="6" s="1"/>
  <c r="F100" i="18"/>
  <c r="F163" i="6" s="1"/>
  <c r="N100" i="18"/>
  <c r="N163" i="6" s="1"/>
  <c r="B95" i="29"/>
  <c r="M98" i="14"/>
  <c r="M159" i="6" s="1"/>
  <c r="M104" i="6"/>
  <c r="M100" i="14"/>
  <c r="M161" i="6" s="1"/>
  <c r="M106" i="6"/>
  <c r="P57" i="10"/>
  <c r="P58" i="10"/>
  <c r="P61" i="10"/>
  <c r="C112" i="31"/>
  <c r="H74" i="26"/>
  <c r="H171" i="6" s="1"/>
  <c r="H116" i="6"/>
  <c r="P74" i="26"/>
  <c r="P171" i="6" s="1"/>
  <c r="P116" i="6"/>
  <c r="L47" i="9"/>
  <c r="H75" i="26"/>
  <c r="H172" i="6" s="1"/>
  <c r="H117" i="6"/>
  <c r="P75" i="26"/>
  <c r="P172" i="6" s="1"/>
  <c r="P117" i="6"/>
  <c r="H76" i="26"/>
  <c r="H173" i="6" s="1"/>
  <c r="H118" i="6"/>
  <c r="P76" i="26"/>
  <c r="P173" i="6" s="1"/>
  <c r="P118" i="6"/>
  <c r="M111" i="6"/>
  <c r="I58" i="22"/>
  <c r="I76" i="22"/>
  <c r="I167" i="6" s="1"/>
  <c r="I112" i="6"/>
  <c r="Q58" i="22"/>
  <c r="Q76" i="22"/>
  <c r="Q167" i="6" s="1"/>
  <c r="Q112" i="6"/>
  <c r="I78" i="22"/>
  <c r="I169" i="6" s="1"/>
  <c r="I114" i="6"/>
  <c r="Q78" i="22"/>
  <c r="Q169" i="6" s="1"/>
  <c r="Q114" i="6"/>
  <c r="P220" i="15"/>
  <c r="D229" i="15"/>
  <c r="H229" i="15"/>
  <c r="L229" i="15"/>
  <c r="P229" i="15"/>
  <c r="D239" i="15"/>
  <c r="H239" i="15"/>
  <c r="L239" i="15"/>
  <c r="P239" i="15"/>
  <c r="D249" i="15"/>
  <c r="H249" i="15"/>
  <c r="L249" i="15"/>
  <c r="P249" i="15"/>
  <c r="J97" i="14"/>
  <c r="J158" i="6" s="1"/>
  <c r="F134" i="11"/>
  <c r="F145" i="11"/>
  <c r="J112" i="31"/>
  <c r="D78" i="18"/>
  <c r="D108" i="6"/>
  <c r="L78" i="18"/>
  <c r="L108" i="6"/>
  <c r="O98" i="14"/>
  <c r="O159" i="6" s="1"/>
  <c r="O104" i="6"/>
  <c r="G100" i="14"/>
  <c r="G161" i="6" s="1"/>
  <c r="G106" i="6"/>
  <c r="P129" i="6"/>
  <c r="P72" i="53"/>
  <c r="Q112" i="31"/>
  <c r="F47" i="9"/>
  <c r="I78" i="18"/>
  <c r="I100" i="18"/>
  <c r="I163" i="6" s="1"/>
  <c r="I108" i="6"/>
  <c r="Q78" i="18"/>
  <c r="Q100" i="18"/>
  <c r="Q163" i="6" s="1"/>
  <c r="Q108" i="6"/>
  <c r="E175" i="21"/>
  <c r="M101" i="18"/>
  <c r="M164" i="6" s="1"/>
  <c r="M109" i="6"/>
  <c r="C98" i="13"/>
  <c r="K98" i="13"/>
  <c r="C115" i="13"/>
  <c r="B220" i="15"/>
  <c r="H134" i="11"/>
  <c r="H145" i="11"/>
  <c r="P98" i="6"/>
  <c r="P64" i="10"/>
  <c r="P153" i="6" s="1"/>
  <c r="O53" i="10"/>
  <c r="O65" i="10"/>
  <c r="O154" i="6" s="1"/>
  <c r="O99" i="6"/>
  <c r="G66" i="10"/>
  <c r="G155" i="6" s="1"/>
  <c r="G100" i="6"/>
  <c r="O66" i="10"/>
  <c r="O155" i="6" s="1"/>
  <c r="O100" i="6"/>
  <c r="F128" i="6"/>
  <c r="I77" i="22"/>
  <c r="I168" i="6" s="1"/>
  <c r="I113" i="6"/>
  <c r="Q101" i="18"/>
  <c r="Q164" i="6" s="1"/>
  <c r="Q109" i="6"/>
  <c r="N220" i="15"/>
  <c r="B229" i="15"/>
  <c r="F229" i="15"/>
  <c r="J229" i="15"/>
  <c r="N229" i="15"/>
  <c r="B239" i="15"/>
  <c r="F239" i="15"/>
  <c r="J239" i="15"/>
  <c r="N239" i="15"/>
  <c r="B249" i="15"/>
  <c r="F249" i="15"/>
  <c r="J249" i="15"/>
  <c r="N249" i="15"/>
  <c r="N97" i="14"/>
  <c r="N158" i="6" s="1"/>
  <c r="L134" i="11"/>
  <c r="L145" i="11"/>
  <c r="K53" i="10"/>
  <c r="K65" i="10"/>
  <c r="K154" i="6" s="1"/>
  <c r="K99" i="6"/>
  <c r="E66" i="10"/>
  <c r="E155" i="6" s="1"/>
  <c r="E100" i="6"/>
  <c r="M66" i="10"/>
  <c r="M155" i="6" s="1"/>
  <c r="M100" i="6"/>
  <c r="J128" i="6"/>
  <c r="F220" i="15"/>
  <c r="N101" i="6"/>
  <c r="N95" i="14"/>
  <c r="D134" i="11"/>
  <c r="D145" i="11"/>
  <c r="H98" i="6"/>
  <c r="H64" i="10"/>
  <c r="H153" i="6" s="1"/>
  <c r="C53" i="10"/>
  <c r="C65" i="10"/>
  <c r="C154" i="6" s="1"/>
  <c r="C99" i="6"/>
  <c r="E53" i="10"/>
  <c r="E65" i="10"/>
  <c r="E154" i="6" s="1"/>
  <c r="E99" i="6"/>
  <c r="I53" i="10"/>
  <c r="I65" i="10"/>
  <c r="I154" i="6" s="1"/>
  <c r="I99" i="6"/>
  <c r="M53" i="10"/>
  <c r="M65" i="10"/>
  <c r="M154" i="6" s="1"/>
  <c r="M99" i="6"/>
  <c r="Q53" i="10"/>
  <c r="Q65" i="10"/>
  <c r="Q154" i="6" s="1"/>
  <c r="Q99" i="6"/>
  <c r="I66" i="10"/>
  <c r="I155" i="6" s="1"/>
  <c r="I100" i="6"/>
  <c r="Q66" i="10"/>
  <c r="Q155" i="6" s="1"/>
  <c r="Q100" i="6"/>
  <c r="B128" i="6"/>
  <c r="O162" i="25" l="1"/>
  <c r="O157" i="21"/>
  <c r="H73" i="26"/>
  <c r="H170" i="6" s="1"/>
  <c r="J5" i="9"/>
  <c r="J51" i="9" s="1"/>
  <c r="L73" i="26"/>
  <c r="L170" i="6" s="1"/>
  <c r="K143" i="25"/>
  <c r="O129" i="25"/>
  <c r="C129" i="25"/>
  <c r="G129" i="25"/>
  <c r="O143" i="25"/>
  <c r="G45" i="8"/>
  <c r="O42" i="8"/>
  <c r="O44" i="8"/>
  <c r="O47" i="8"/>
  <c r="D5" i="8"/>
  <c r="D47" i="8" s="1"/>
  <c r="N50" i="6"/>
  <c r="D200" i="17"/>
  <c r="K5" i="9"/>
  <c r="K52" i="9" s="1"/>
  <c r="J103" i="6"/>
  <c r="N103" i="6"/>
  <c r="H5" i="9"/>
  <c r="H52" i="9" s="1"/>
  <c r="K26" i="7"/>
  <c r="K5" i="7" s="1"/>
  <c r="K46" i="7" s="1"/>
  <c r="E26" i="7"/>
  <c r="E5" i="7" s="1"/>
  <c r="I26" i="7"/>
  <c r="I5" i="7" s="1"/>
  <c r="C26" i="7"/>
  <c r="C5" i="7" s="1"/>
  <c r="C41" i="7" s="1"/>
  <c r="O5" i="9"/>
  <c r="O51" i="9" s="1"/>
  <c r="M5" i="9"/>
  <c r="M52" i="9" s="1"/>
  <c r="E5" i="8"/>
  <c r="E43" i="8" s="1"/>
  <c r="N5" i="8"/>
  <c r="N43" i="8" s="1"/>
  <c r="O43" i="8"/>
  <c r="G43" i="8"/>
  <c r="G47" i="8"/>
  <c r="O45" i="8"/>
  <c r="Q47" i="8"/>
  <c r="O41" i="8"/>
  <c r="M5" i="8"/>
  <c r="M43" i="8" s="1"/>
  <c r="G53" i="9"/>
  <c r="P5" i="9"/>
  <c r="P53" i="9" s="1"/>
  <c r="C5" i="9"/>
  <c r="C51" i="9" s="1"/>
  <c r="N5" i="9"/>
  <c r="N51" i="9" s="1"/>
  <c r="L5" i="9"/>
  <c r="G52" i="9"/>
  <c r="B5" i="8"/>
  <c r="B41" i="8" s="1"/>
  <c r="L5" i="8"/>
  <c r="L43" i="8" s="1"/>
  <c r="G41" i="8"/>
  <c r="Q44" i="8"/>
  <c r="P5" i="8"/>
  <c r="H44" i="8"/>
  <c r="G42" i="8"/>
  <c r="G44" i="8"/>
  <c r="J5" i="8"/>
  <c r="J44" i="8" s="1"/>
  <c r="Q46" i="8"/>
  <c r="Q45" i="8"/>
  <c r="Q43" i="8"/>
  <c r="Q42" i="8"/>
  <c r="M5" i="7"/>
  <c r="M45" i="7" s="1"/>
  <c r="C47" i="8"/>
  <c r="C45" i="8"/>
  <c r="C43" i="8"/>
  <c r="C44" i="8"/>
  <c r="F52" i="9"/>
  <c r="F51" i="9"/>
  <c r="F53" i="9"/>
  <c r="K46" i="8"/>
  <c r="K45" i="8"/>
  <c r="K43" i="8"/>
  <c r="K47" i="8"/>
  <c r="K44" i="8"/>
  <c r="K42" i="8"/>
  <c r="K41" i="8"/>
  <c r="D106" i="6"/>
  <c r="D72" i="14"/>
  <c r="D95" i="14" s="1"/>
  <c r="D156" i="6" s="1"/>
  <c r="D100" i="14"/>
  <c r="D161" i="6" s="1"/>
  <c r="O26" i="7"/>
  <c r="O5" i="7" s="1"/>
  <c r="E162" i="25"/>
  <c r="K115" i="6"/>
  <c r="O46" i="8"/>
  <c r="C162" i="25"/>
  <c r="Q115" i="6"/>
  <c r="P73" i="26"/>
  <c r="P170" i="6" s="1"/>
  <c r="F101" i="6"/>
  <c r="F26" i="7"/>
  <c r="F5" i="7" s="1"/>
  <c r="F103" i="6"/>
  <c r="J95" i="14"/>
  <c r="J156" i="6" s="1"/>
  <c r="F95" i="14"/>
  <c r="F156" i="6" s="1"/>
  <c r="B50" i="6"/>
  <c r="F97" i="14"/>
  <c r="F158" i="6" s="1"/>
  <c r="P26" i="7"/>
  <c r="P5" i="7" s="1"/>
  <c r="B26" i="7"/>
  <c r="B5" i="7" s="1"/>
  <c r="B47" i="7" s="1"/>
  <c r="G26" i="7"/>
  <c r="L26" i="7"/>
  <c r="L5" i="7" s="1"/>
  <c r="H26" i="7"/>
  <c r="H5" i="7" s="1"/>
  <c r="B95" i="14"/>
  <c r="B156" i="6" s="1"/>
  <c r="D26" i="7"/>
  <c r="D5" i="7" s="1"/>
  <c r="P97" i="14"/>
  <c r="P158" i="6" s="1"/>
  <c r="P103" i="6"/>
  <c r="P72" i="14"/>
  <c r="J26" i="7"/>
  <c r="J5" i="7" s="1"/>
  <c r="N26" i="7"/>
  <c r="N5" i="7" s="1"/>
  <c r="Q52" i="9"/>
  <c r="Q53" i="9"/>
  <c r="Q51" i="9"/>
  <c r="L101" i="6"/>
  <c r="L95" i="14"/>
  <c r="H50" i="6"/>
  <c r="E114" i="6"/>
  <c r="E78" i="22"/>
  <c r="E169" i="6" s="1"/>
  <c r="G143" i="25"/>
  <c r="C42" i="8"/>
  <c r="D50" i="6"/>
  <c r="C46" i="8"/>
  <c r="C41" i="8"/>
  <c r="E58" i="22"/>
  <c r="K162" i="25"/>
  <c r="F50" i="6"/>
  <c r="K50" i="6"/>
  <c r="N166" i="6"/>
  <c r="M50" i="6"/>
  <c r="O101" i="18"/>
  <c r="O164" i="6" s="1"/>
  <c r="O109" i="6"/>
  <c r="J50" i="6"/>
  <c r="F44" i="8"/>
  <c r="P50" i="6"/>
  <c r="H47" i="8"/>
  <c r="H42" i="8"/>
  <c r="F43" i="8"/>
  <c r="H45" i="8"/>
  <c r="H41" i="8"/>
  <c r="O78" i="18"/>
  <c r="O100" i="18"/>
  <c r="O163" i="6" s="1"/>
  <c r="O108" i="6"/>
  <c r="Q141" i="6"/>
  <c r="Q50" i="6"/>
  <c r="O175" i="21"/>
  <c r="G50" i="6"/>
  <c r="H103" i="6"/>
  <c r="H72" i="14"/>
  <c r="H97" i="14"/>
  <c r="H158" i="6" s="1"/>
  <c r="C50" i="6"/>
  <c r="I141" i="6"/>
  <c r="I50" i="6"/>
  <c r="O50" i="6"/>
  <c r="E141" i="6"/>
  <c r="E50" i="6"/>
  <c r="E98" i="6"/>
  <c r="E64" i="10"/>
  <c r="E153" i="6" s="1"/>
  <c r="M107" i="6"/>
  <c r="M99" i="18"/>
  <c r="M162" i="6" s="1"/>
  <c r="I97" i="14"/>
  <c r="I158" i="6" s="1"/>
  <c r="I103" i="6"/>
  <c r="I72" i="14"/>
  <c r="I98" i="6"/>
  <c r="I64" i="10"/>
  <c r="I153" i="6" s="1"/>
  <c r="I52" i="9"/>
  <c r="K98" i="6"/>
  <c r="K64" i="10"/>
  <c r="K153" i="6" s="1"/>
  <c r="F47" i="8"/>
  <c r="F42" i="8"/>
  <c r="O58" i="22"/>
  <c r="O76" i="22"/>
  <c r="O167" i="6" s="1"/>
  <c r="O112" i="6"/>
  <c r="N107" i="6"/>
  <c r="N97" i="6" s="1"/>
  <c r="K77" i="22"/>
  <c r="K168" i="6" s="1"/>
  <c r="K113" i="6"/>
  <c r="K58" i="22"/>
  <c r="K76" i="22"/>
  <c r="K167" i="6" s="1"/>
  <c r="K112" i="6"/>
  <c r="I53" i="9"/>
  <c r="K97" i="14"/>
  <c r="K158" i="6" s="1"/>
  <c r="K103" i="6"/>
  <c r="K72" i="14"/>
  <c r="Q97" i="14"/>
  <c r="Q158" i="6" s="1"/>
  <c r="Q103" i="6"/>
  <c r="Q72" i="14"/>
  <c r="B107" i="6"/>
  <c r="N156" i="6"/>
  <c r="E53" i="9"/>
  <c r="O78" i="22"/>
  <c r="O169" i="6" s="1"/>
  <c r="O114" i="6"/>
  <c r="O77" i="22"/>
  <c r="O168" i="6" s="1"/>
  <c r="O113" i="6"/>
  <c r="G58" i="22"/>
  <c r="G76" i="22"/>
  <c r="G167" i="6" s="1"/>
  <c r="G112" i="6"/>
  <c r="K78" i="22"/>
  <c r="K169" i="6" s="1"/>
  <c r="K114" i="6"/>
  <c r="M98" i="6"/>
  <c r="M64" i="10"/>
  <c r="M153" i="6" s="1"/>
  <c r="C98" i="6"/>
  <c r="C64" i="10"/>
  <c r="C153" i="6" s="1"/>
  <c r="F45" i="8"/>
  <c r="O98" i="6"/>
  <c r="O64" i="10"/>
  <c r="O153" i="6" s="1"/>
  <c r="I107" i="6"/>
  <c r="I99" i="18"/>
  <c r="I162" i="6" s="1"/>
  <c r="O97" i="14"/>
  <c r="O158" i="6" s="1"/>
  <c r="O103" i="6"/>
  <c r="O72" i="14"/>
  <c r="D107" i="6"/>
  <c r="D99" i="18"/>
  <c r="D162" i="6" s="1"/>
  <c r="G78" i="22"/>
  <c r="G169" i="6" s="1"/>
  <c r="G114" i="6"/>
  <c r="G77" i="22"/>
  <c r="G168" i="6" s="1"/>
  <c r="G113" i="6"/>
  <c r="P107" i="6"/>
  <c r="P99" i="18"/>
  <c r="P162" i="6" s="1"/>
  <c r="D51" i="9"/>
  <c r="N99" i="18"/>
  <c r="C78" i="22"/>
  <c r="C169" i="6" s="1"/>
  <c r="C114" i="6"/>
  <c r="E51" i="9"/>
  <c r="L50" i="6"/>
  <c r="C97" i="14"/>
  <c r="C158" i="6" s="1"/>
  <c r="C103" i="6"/>
  <c r="C72" i="14"/>
  <c r="F107" i="6"/>
  <c r="F97" i="6" s="1"/>
  <c r="B97" i="6"/>
  <c r="L107" i="6"/>
  <c r="L99" i="18"/>
  <c r="L162" i="6" s="1"/>
  <c r="Q111" i="6"/>
  <c r="Q75" i="22"/>
  <c r="Q166" i="6" s="1"/>
  <c r="G98" i="6"/>
  <c r="G64" i="10"/>
  <c r="G153" i="6" s="1"/>
  <c r="E107" i="6"/>
  <c r="E99" i="18"/>
  <c r="E162" i="6" s="1"/>
  <c r="G97" i="14"/>
  <c r="G158" i="6" s="1"/>
  <c r="G103" i="6"/>
  <c r="G72" i="14"/>
  <c r="H107" i="6"/>
  <c r="H99" i="18"/>
  <c r="H162" i="6" s="1"/>
  <c r="C58" i="22"/>
  <c r="C76" i="22"/>
  <c r="C167" i="6" s="1"/>
  <c r="C112" i="6"/>
  <c r="Q98" i="6"/>
  <c r="Q64" i="10"/>
  <c r="Q153" i="6" s="1"/>
  <c r="I51" i="9"/>
  <c r="E52" i="9"/>
  <c r="F46" i="8"/>
  <c r="Q107" i="6"/>
  <c r="Q99" i="18"/>
  <c r="Q162" i="6" s="1"/>
  <c r="I111" i="6"/>
  <c r="I75" i="22"/>
  <c r="I166" i="6" s="1"/>
  <c r="M97" i="14"/>
  <c r="M158" i="6" s="1"/>
  <c r="M103" i="6"/>
  <c r="M72" i="14"/>
  <c r="H46" i="8"/>
  <c r="E97" i="14"/>
  <c r="E158" i="6" s="1"/>
  <c r="E103" i="6"/>
  <c r="E72" i="14"/>
  <c r="C77" i="22"/>
  <c r="C168" i="6" s="1"/>
  <c r="C113" i="6"/>
  <c r="B5" i="9"/>
  <c r="B52" i="9" s="1"/>
  <c r="D53" i="9"/>
  <c r="J107" i="6"/>
  <c r="J97" i="6" s="1"/>
  <c r="K42" i="7" l="1"/>
  <c r="J53" i="9"/>
  <c r="J52" i="9"/>
  <c r="D43" i="8"/>
  <c r="D42" i="8"/>
  <c r="B45" i="8"/>
  <c r="D46" i="8"/>
  <c r="D45" i="8"/>
  <c r="N46" i="8"/>
  <c r="L47" i="8"/>
  <c r="M44" i="8"/>
  <c r="J45" i="8"/>
  <c r="N42" i="8"/>
  <c r="D44" i="8"/>
  <c r="L41" i="8"/>
  <c r="K45" i="7"/>
  <c r="K47" i="7"/>
  <c r="K53" i="9"/>
  <c r="K43" i="7"/>
  <c r="G46" i="9"/>
  <c r="K51" i="9"/>
  <c r="K46" i="9" s="1"/>
  <c r="G40" i="8"/>
  <c r="L45" i="8"/>
  <c r="L42" i="8"/>
  <c r="D41" i="8"/>
  <c r="C44" i="7"/>
  <c r="M51" i="9"/>
  <c r="K44" i="7"/>
  <c r="C47" i="7"/>
  <c r="C45" i="7"/>
  <c r="K41" i="7"/>
  <c r="C42" i="7"/>
  <c r="C43" i="7"/>
  <c r="C52" i="9"/>
  <c r="C53" i="9"/>
  <c r="O53" i="9"/>
  <c r="O52" i="9"/>
  <c r="O46" i="9" s="1"/>
  <c r="M47" i="8"/>
  <c r="O40" i="8"/>
  <c r="N44" i="8"/>
  <c r="N41" i="8"/>
  <c r="E41" i="8"/>
  <c r="M45" i="8"/>
  <c r="B42" i="8"/>
  <c r="E42" i="8"/>
  <c r="E44" i="8"/>
  <c r="Q40" i="8"/>
  <c r="E46" i="8"/>
  <c r="E47" i="8"/>
  <c r="M42" i="8"/>
  <c r="L46" i="8"/>
  <c r="B47" i="8"/>
  <c r="N47" i="8"/>
  <c r="L44" i="8"/>
  <c r="B44" i="8"/>
  <c r="E45" i="8"/>
  <c r="N45" i="8"/>
  <c r="B46" i="8"/>
  <c r="C46" i="7"/>
  <c r="N52" i="9"/>
  <c r="M53" i="9"/>
  <c r="M47" i="7"/>
  <c r="Q46" i="9"/>
  <c r="M46" i="8"/>
  <c r="M41" i="8"/>
  <c r="B43" i="8"/>
  <c r="K40" i="8"/>
  <c r="N47" i="7"/>
  <c r="N53" i="9"/>
  <c r="F46" i="9"/>
  <c r="J43" i="8"/>
  <c r="J42" i="8"/>
  <c r="J41" i="8"/>
  <c r="J46" i="8"/>
  <c r="J47" i="8"/>
  <c r="O42" i="7"/>
  <c r="O43" i="7"/>
  <c r="D101" i="6"/>
  <c r="D97" i="6" s="1"/>
  <c r="F47" i="7"/>
  <c r="O44" i="7"/>
  <c r="O46" i="7"/>
  <c r="O47" i="7"/>
  <c r="O45" i="7"/>
  <c r="O41" i="7"/>
  <c r="C40" i="8"/>
  <c r="L47" i="7"/>
  <c r="B152" i="6"/>
  <c r="J152" i="6"/>
  <c r="P101" i="6"/>
  <c r="P97" i="6" s="1"/>
  <c r="P152" i="6" s="1"/>
  <c r="P95" i="14"/>
  <c r="P156" i="6" s="1"/>
  <c r="G5" i="7"/>
  <c r="G47" i="7" s="1"/>
  <c r="L97" i="6"/>
  <c r="H47" i="7"/>
  <c r="J47" i="7"/>
  <c r="J46" i="9"/>
  <c r="H40" i="8"/>
  <c r="E75" i="22"/>
  <c r="E166" i="6" s="1"/>
  <c r="E111" i="6"/>
  <c r="M42" i="7"/>
  <c r="M46" i="7"/>
  <c r="L156" i="6"/>
  <c r="F40" i="8"/>
  <c r="E47" i="7"/>
  <c r="D46" i="9"/>
  <c r="M44" i="7"/>
  <c r="I46" i="9"/>
  <c r="I47" i="8"/>
  <c r="I44" i="8"/>
  <c r="I45" i="8"/>
  <c r="I41" i="8"/>
  <c r="I43" i="8"/>
  <c r="I46" i="8"/>
  <c r="I42" i="8"/>
  <c r="H101" i="6"/>
  <c r="H97" i="6" s="1"/>
  <c r="H152" i="6" s="1"/>
  <c r="H95" i="14"/>
  <c r="H156" i="6" s="1"/>
  <c r="E43" i="7"/>
  <c r="E44" i="7"/>
  <c r="E41" i="7"/>
  <c r="E42" i="7"/>
  <c r="E45" i="7"/>
  <c r="E46" i="7"/>
  <c r="O107" i="6"/>
  <c r="O99" i="18"/>
  <c r="O162" i="6" s="1"/>
  <c r="M43" i="7"/>
  <c r="M41" i="7"/>
  <c r="H53" i="9"/>
  <c r="F152" i="6"/>
  <c r="N152" i="6"/>
  <c r="M95" i="14"/>
  <c r="M156" i="6" s="1"/>
  <c r="M101" i="6"/>
  <c r="M97" i="6" s="1"/>
  <c r="L52" i="9"/>
  <c r="L51" i="9"/>
  <c r="N41" i="7"/>
  <c r="N42" i="7"/>
  <c r="N43" i="7"/>
  <c r="N44" i="7"/>
  <c r="N46" i="7"/>
  <c r="N45" i="7"/>
  <c r="C95" i="14"/>
  <c r="C156" i="6" s="1"/>
  <c r="C101" i="6"/>
  <c r="E46" i="9"/>
  <c r="O95" i="14"/>
  <c r="O156" i="6" s="1"/>
  <c r="O101" i="6"/>
  <c r="K111" i="6"/>
  <c r="K75" i="22"/>
  <c r="K166" i="6" s="1"/>
  <c r="O111" i="6"/>
  <c r="O75" i="22"/>
  <c r="O166" i="6" s="1"/>
  <c r="L41" i="7"/>
  <c r="L42" i="7"/>
  <c r="L43" i="7"/>
  <c r="L44" i="7"/>
  <c r="L46" i="7"/>
  <c r="L45" i="7"/>
  <c r="C111" i="6"/>
  <c r="C75" i="22"/>
  <c r="C166" i="6" s="1"/>
  <c r="B53" i="9"/>
  <c r="B51" i="9"/>
  <c r="E95" i="14"/>
  <c r="E156" i="6" s="1"/>
  <c r="E101" i="6"/>
  <c r="G95" i="14"/>
  <c r="G156" i="6" s="1"/>
  <c r="G101" i="6"/>
  <c r="L53" i="9"/>
  <c r="P41" i="7"/>
  <c r="P42" i="7"/>
  <c r="P43" i="7"/>
  <c r="P44" i="7"/>
  <c r="P46" i="7"/>
  <c r="P45" i="7"/>
  <c r="N162" i="6"/>
  <c r="P43" i="8"/>
  <c r="P44" i="8"/>
  <c r="P46" i="8"/>
  <c r="P42" i="8"/>
  <c r="P41" i="8"/>
  <c r="P45" i="8"/>
  <c r="D41" i="7"/>
  <c r="D42" i="7"/>
  <c r="D43" i="7"/>
  <c r="D44" i="7"/>
  <c r="D46" i="7"/>
  <c r="D45" i="7"/>
  <c r="P51" i="9"/>
  <c r="P52" i="9"/>
  <c r="K95" i="14"/>
  <c r="K156" i="6" s="1"/>
  <c r="K101" i="6"/>
  <c r="B41" i="7"/>
  <c r="B42" i="7"/>
  <c r="B43" i="7"/>
  <c r="B44" i="7"/>
  <c r="B46" i="7"/>
  <c r="B45" i="7"/>
  <c r="F41" i="7"/>
  <c r="F42" i="7"/>
  <c r="F43" i="7"/>
  <c r="F44" i="7"/>
  <c r="F46" i="7"/>
  <c r="F45" i="7"/>
  <c r="I95" i="14"/>
  <c r="I156" i="6" s="1"/>
  <c r="I101" i="6"/>
  <c r="I97" i="6" s="1"/>
  <c r="H51" i="9"/>
  <c r="P47" i="7"/>
  <c r="H41" i="7"/>
  <c r="H42" i="7"/>
  <c r="H43" i="7"/>
  <c r="H44" i="7"/>
  <c r="H46" i="7"/>
  <c r="H45" i="7"/>
  <c r="D47" i="7"/>
  <c r="P47" i="8"/>
  <c r="G111" i="6"/>
  <c r="G75" i="22"/>
  <c r="G166" i="6" s="1"/>
  <c r="Q95" i="14"/>
  <c r="Q156" i="6" s="1"/>
  <c r="Q101" i="6"/>
  <c r="Q97" i="6" s="1"/>
  <c r="J41" i="7"/>
  <c r="J42" i="7"/>
  <c r="J43" i="7"/>
  <c r="J44" i="7"/>
  <c r="J46" i="7"/>
  <c r="J45" i="7"/>
  <c r="E97" i="6" l="1"/>
  <c r="D40" i="8"/>
  <c r="K40" i="7"/>
  <c r="L40" i="8"/>
  <c r="M46" i="9"/>
  <c r="L152" i="6"/>
  <c r="C40" i="7"/>
  <c r="N46" i="9"/>
  <c r="B40" i="8"/>
  <c r="N40" i="8"/>
  <c r="E40" i="8"/>
  <c r="C46" i="9"/>
  <c r="M40" i="8"/>
  <c r="J40" i="8"/>
  <c r="O40" i="7"/>
  <c r="D152" i="6"/>
  <c r="O97" i="6"/>
  <c r="O152" i="6" s="1"/>
  <c r="C97" i="6"/>
  <c r="K97" i="6"/>
  <c r="K152" i="6" s="1"/>
  <c r="G41" i="7"/>
  <c r="G46" i="7"/>
  <c r="G44" i="7"/>
  <c r="G43" i="7"/>
  <c r="G45" i="7"/>
  <c r="G42" i="7"/>
  <c r="G97" i="6"/>
  <c r="G152" i="6" s="1"/>
  <c r="M40" i="7"/>
  <c r="E40" i="7"/>
  <c r="B40" i="7"/>
  <c r="I43" i="7"/>
  <c r="I44" i="7"/>
  <c r="I41" i="7"/>
  <c r="I45" i="7"/>
  <c r="I42" i="7"/>
  <c r="I46" i="7"/>
  <c r="H46" i="9"/>
  <c r="I47" i="7"/>
  <c r="Q42" i="7"/>
  <c r="Q45" i="7"/>
  <c r="Q44" i="7"/>
  <c r="Q43" i="7"/>
  <c r="Q41" i="7"/>
  <c r="Q46" i="7"/>
  <c r="Q47" i="7"/>
  <c r="N40" i="7"/>
  <c r="I40" i="8"/>
  <c r="Q152" i="6"/>
  <c r="I152" i="6"/>
  <c r="E152" i="6"/>
  <c r="B46" i="9"/>
  <c r="M152" i="6"/>
  <c r="J40" i="7"/>
  <c r="H40" i="7"/>
  <c r="P46" i="9"/>
  <c r="D40" i="7"/>
  <c r="P40" i="8"/>
  <c r="L46" i="9"/>
  <c r="F40" i="7"/>
  <c r="P40" i="7"/>
  <c r="L40" i="7"/>
  <c r="C152" i="6" l="1"/>
  <c r="G40" i="7"/>
  <c r="I40" i="7"/>
  <c r="Q40" i="7"/>
</calcChain>
</file>

<file path=xl/sharedStrings.xml><?xml version="1.0" encoding="utf-8"?>
<sst xmlns="http://schemas.openxmlformats.org/spreadsheetml/2006/main" count="5361" uniqueCount="397">
  <si>
    <t>detailed split of CO2 emissions</t>
  </si>
  <si>
    <t>detailed split of useful energy demand</t>
  </si>
  <si>
    <t>detailed split of final energy consumption</t>
  </si>
  <si>
    <t>Other Industrial Sectors</t>
  </si>
  <si>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</si>
  <si>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</si>
  <si>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</si>
  <si>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</si>
  <si>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</si>
  <si>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</si>
  <si>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</si>
  <si>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</si>
  <si>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Non Ferrous Metals</t>
  </si>
  <si>
    <t>Iron and steel</t>
  </si>
  <si>
    <t>split of useful energy demand</t>
  </si>
  <si>
    <t>split of final energy consumption</t>
  </si>
  <si>
    <t>Industrial sectors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</si>
  <si>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</si>
  <si>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</si>
  <si>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</si>
  <si>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</si>
  <si>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</si>
  <si>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</si>
  <si>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Biomass and wastes</t>
  </si>
  <si>
    <t>RES and wastes</t>
  </si>
  <si>
    <t>Derived gases</t>
  </si>
  <si>
    <t>Natural gas (incl. biogas)</t>
  </si>
  <si>
    <t>Gas</t>
  </si>
  <si>
    <t>Other liquids</t>
  </si>
  <si>
    <t>Residual fuel oil</t>
  </si>
  <si>
    <t>LPG</t>
  </si>
  <si>
    <t>Refinery gas</t>
  </si>
  <si>
    <t>Liquids</t>
  </si>
  <si>
    <t>Solids</t>
  </si>
  <si>
    <t>Paper production</t>
  </si>
  <si>
    <t>Pulp production</t>
  </si>
  <si>
    <t>Glass production</t>
  </si>
  <si>
    <t>Ceramics &amp; other NMM</t>
  </si>
  <si>
    <t>Cement</t>
  </si>
  <si>
    <t>Pharmaceutical products etc.</t>
  </si>
  <si>
    <t>Other chemicals</t>
  </si>
  <si>
    <t>Basic chemicals</t>
  </si>
  <si>
    <t>Other non-ferrous metals</t>
  </si>
  <si>
    <t>Aluminium - primary production</t>
  </si>
  <si>
    <t>Alumina production</t>
  </si>
  <si>
    <t>Electric arc</t>
  </si>
  <si>
    <t>Integrated steelworks</t>
  </si>
  <si>
    <t>Coke</t>
  </si>
  <si>
    <t>Hard coal and others</t>
  </si>
  <si>
    <t xml:space="preserve"> Other Industrial Sectors</t>
  </si>
  <si>
    <t xml:space="preserve"> Wood and wood products</t>
  </si>
  <si>
    <t xml:space="preserve"> Textiles and leather</t>
  </si>
  <si>
    <t xml:space="preserve"> Machinery Equipment</t>
  </si>
  <si>
    <t xml:space="preserve"> Transport Equipment</t>
  </si>
  <si>
    <t xml:space="preserve"> Food, beverages and tobacco</t>
  </si>
  <si>
    <t>Printing and media reproduction</t>
  </si>
  <si>
    <t xml:space="preserve">Paper production </t>
  </si>
  <si>
    <t xml:space="preserve">Glass production </t>
  </si>
  <si>
    <t>Basic chemicals  (kt of CO2 / ktoe energy)</t>
  </si>
  <si>
    <t>Aluminium production</t>
  </si>
  <si>
    <t>Emission intensity (kt of CO2 / ktoe)</t>
  </si>
  <si>
    <t xml:space="preserve">Basic chemicals </t>
  </si>
  <si>
    <t>Solvent use and other process emissions</t>
  </si>
  <si>
    <t>CO2 emissions (kt CO2)</t>
  </si>
  <si>
    <t>Other industrial sectors</t>
  </si>
  <si>
    <t>by sector</t>
  </si>
  <si>
    <t>Natural gas</t>
  </si>
  <si>
    <t>Naphtha</t>
  </si>
  <si>
    <t>Diesel oil</t>
  </si>
  <si>
    <t>by fuel (EUROSTAT DATA)</t>
  </si>
  <si>
    <t>Non-energy use (ktoe)</t>
  </si>
  <si>
    <t>Geothermal</t>
  </si>
  <si>
    <t>Solar</t>
  </si>
  <si>
    <t>Liquid biofuels</t>
  </si>
  <si>
    <t>Biogas</t>
  </si>
  <si>
    <t>Gases</t>
  </si>
  <si>
    <t>Diesel oil (without biofuels)</t>
  </si>
  <si>
    <t>Energy consumption (ktoe)</t>
  </si>
  <si>
    <t>Value added (M€2010)</t>
  </si>
  <si>
    <t>Low enthalpy heat</t>
  </si>
  <si>
    <t>Fans and pumps</t>
  </si>
  <si>
    <t>Motor drives</t>
  </si>
  <si>
    <t>Air compressors</t>
  </si>
  <si>
    <t>Lighting</t>
  </si>
  <si>
    <t>Market shares of energy uses (%)</t>
  </si>
  <si>
    <t>Other processes</t>
  </si>
  <si>
    <t>Biomass</t>
  </si>
  <si>
    <t>Steam processes</t>
  </si>
  <si>
    <t>All Industrial Sectors</t>
  </si>
  <si>
    <t>Detailed split of energy consumption (ktoe)</t>
  </si>
  <si>
    <t>Market shares of useful energy demand (%)</t>
  </si>
  <si>
    <t>Detailed split of useful energy demand (ktoe)</t>
  </si>
  <si>
    <t>Market shares of CO2 emissions (%)</t>
  </si>
  <si>
    <t>Solvent use and other process</t>
  </si>
  <si>
    <t>Non-Metallic Minerals</t>
  </si>
  <si>
    <t>Chemical and Petrochemical</t>
  </si>
  <si>
    <t>Non-Ferrous Metals</t>
  </si>
  <si>
    <t>Iron and Steel</t>
  </si>
  <si>
    <t>Process emissions</t>
  </si>
  <si>
    <t>Detailed split of CO2 emissions (kt of CO2)</t>
  </si>
  <si>
    <t>Electric arc (including process emissions)</t>
  </si>
  <si>
    <t>Integrated steelworks (including process emissions)</t>
  </si>
  <si>
    <t>Useful energy demand intensity (toe useful/t of output)</t>
  </si>
  <si>
    <t>Energy intensity (toe/t of output)</t>
  </si>
  <si>
    <t>Value added intensity (VA in €2010/t of output)</t>
  </si>
  <si>
    <t>by subsector (calibration output)</t>
  </si>
  <si>
    <t>process emissions</t>
  </si>
  <si>
    <t>Idle capacity (kt steel production)</t>
  </si>
  <si>
    <t>Decommissioned capacity (kt steel production)</t>
  </si>
  <si>
    <t>Capacity investment (kt steel production)</t>
  </si>
  <si>
    <t>Installed capacity (kt steel production)</t>
  </si>
  <si>
    <t>Physical output (kt steel)</t>
  </si>
  <si>
    <t>Steel: Products finishing</t>
  </si>
  <si>
    <t>Steel: Furnaces, Refining and Rolling</t>
  </si>
  <si>
    <t>Steel: Electric arc</t>
  </si>
  <si>
    <t>Steel: Smelters</t>
  </si>
  <si>
    <t>Steel: Blast /Basic oxygen furnace</t>
  </si>
  <si>
    <t>Steel: Sinter/Pellet making</t>
  </si>
  <si>
    <t>Energy intensity (kgoe per t of output)</t>
  </si>
  <si>
    <t>Steel: Products finishing - Electric</t>
  </si>
  <si>
    <t>Steel: Products finishing - Steam</t>
  </si>
  <si>
    <t>Steel: Products finishing - Thermal</t>
  </si>
  <si>
    <t>Steel: Furnaces, Refining and Rolling - Electric</t>
  </si>
  <si>
    <t>Steel: Furnaces, Refining and Rolling - Thermal</t>
  </si>
  <si>
    <t>Market shares of energy uses by subsector (%)</t>
  </si>
  <si>
    <t>Diesel oil (incl. biofuels)</t>
  </si>
  <si>
    <t>Solar and geothermal</t>
  </si>
  <si>
    <t>Detailed split of energy consumption by subsector (ktoe)</t>
  </si>
  <si>
    <t>Ratio of useful energy demand to final energy consumption (system efficiency indicator)</t>
  </si>
  <si>
    <t>Market shares of useful energy demand by subsector (%)</t>
  </si>
  <si>
    <t>Detailed split of useful energy demand by subsector (ktoe)</t>
  </si>
  <si>
    <t>Electric arc (without process emissions)</t>
  </si>
  <si>
    <t>Integrated steelworks (without process emissions)</t>
  </si>
  <si>
    <t>Emission intensity (kt of CO2 per ktoe)</t>
  </si>
  <si>
    <t>Market shares of CO2 emissions by subsector (%)</t>
  </si>
  <si>
    <t>Detailed split of CO2 emissions by subsector (kt of CO2)</t>
  </si>
  <si>
    <t>Aluminium production (kt)</t>
  </si>
  <si>
    <t>Alumina production (kt)</t>
  </si>
  <si>
    <t>Idle capacity (kt production)</t>
  </si>
  <si>
    <t>Other non-ferrous metals (kt lead eq.)</t>
  </si>
  <si>
    <t>Decommissioned capacity (kt production)</t>
  </si>
  <si>
    <t>Capacity investment (kt production)</t>
  </si>
  <si>
    <t>Installed capacity (kt production)</t>
  </si>
  <si>
    <t>Physical output (kt)</t>
  </si>
  <si>
    <t>Metal finishing</t>
  </si>
  <si>
    <t>Metal processing  (metallurgy e.g. cast house, reheating)</t>
  </si>
  <si>
    <t>Other Metals: production</t>
  </si>
  <si>
    <t>Aluminium finishing</t>
  </si>
  <si>
    <t>Aluminium processing  (metallurgy e.g. cast house, reheating)</t>
  </si>
  <si>
    <t>Secondary aluminium (incl. pre-treatment, remelting)</t>
  </si>
  <si>
    <t>Aluminium electrolysis (smelting)</t>
  </si>
  <si>
    <t>Alumina production: Refining</t>
  </si>
  <si>
    <t>Alumina production: High enthalpy heat</t>
  </si>
  <si>
    <t>Metal finishing - Electric</t>
  </si>
  <si>
    <t>Metal finishing - Steam</t>
  </si>
  <si>
    <t>Metal finishing - Thermal</t>
  </si>
  <si>
    <t>Metal processing - Electric</t>
  </si>
  <si>
    <t>Metal processing - Thermal</t>
  </si>
  <si>
    <t>Metal production - Electric</t>
  </si>
  <si>
    <t>Metal production - Thermal</t>
  </si>
  <si>
    <t>Aluminium finishing - Electric</t>
  </si>
  <si>
    <t>Aluminium finishing - Steam</t>
  </si>
  <si>
    <t>Aluminium finishing - Thermal</t>
  </si>
  <si>
    <t>Aluminium processing - Electric</t>
  </si>
  <si>
    <t>Aluminium processing - Thermal</t>
  </si>
  <si>
    <t>Secondary aluminium - Electric</t>
  </si>
  <si>
    <t>Secondary aluminium - Thermal</t>
  </si>
  <si>
    <t>Other non-ferrous metals (without process emissions)</t>
  </si>
  <si>
    <t>Aluminium - primary production (without process emissions)</t>
  </si>
  <si>
    <t>Other chemicals (including process emissions)</t>
  </si>
  <si>
    <t>Basic chemicals (including process emissions)</t>
  </si>
  <si>
    <t>Emission intensity (kt of CO2 / ktoe energy)</t>
  </si>
  <si>
    <t>Basic chemicals - energy</t>
  </si>
  <si>
    <t>Basic chemicals - non energy</t>
  </si>
  <si>
    <t>Non-energy use in the Chemical industry (ktoe)</t>
  </si>
  <si>
    <t>Pharmaceutical products etc. (kt ethylene eq.)</t>
  </si>
  <si>
    <t>Other chemicals (kt ethylene eq.)</t>
  </si>
  <si>
    <t>Basic chemicals (kt ethylene eq.)</t>
  </si>
  <si>
    <t>Chemicals and chemical products</t>
  </si>
  <si>
    <t>Chemicals: Generic electric process</t>
  </si>
  <si>
    <t>Chemicals: Process cooling</t>
  </si>
  <si>
    <t>Chemicals: Furnaces</t>
  </si>
  <si>
    <t>Chemicals: High enthalpy heat processing</t>
  </si>
  <si>
    <t>Chemicals: High enthalpy heat  processing</t>
  </si>
  <si>
    <t>Chemicals: Steam processing</t>
  </si>
  <si>
    <t>Chemicals: Feedstock (energy used as raw material)</t>
  </si>
  <si>
    <t>Chemicals: Process cooling - Electric</t>
  </si>
  <si>
    <t>Chemicals: Process cooling - Steam</t>
  </si>
  <si>
    <t>Chemicals: Process cooling - Natural gas</t>
  </si>
  <si>
    <t>Chemicals: Furnaces - Electric</t>
  </si>
  <si>
    <t>Chemicals: Furnaces - Thermal</t>
  </si>
  <si>
    <t>High enthalpy heat  processing - Electric (microwave)</t>
  </si>
  <si>
    <t>High enthalpy heat  processing - Steam</t>
  </si>
  <si>
    <t>Chemicals: Process cooling - Natural gas (incl. biogas)</t>
  </si>
  <si>
    <t>Basic chemicals (energy consumption)</t>
  </si>
  <si>
    <t>Other chemicals (without process emissions)</t>
  </si>
  <si>
    <t>Basic chemicals (over energy consumption, without process emissions)</t>
  </si>
  <si>
    <t>Glass production (including process emissions)</t>
  </si>
  <si>
    <t>Ceramics &amp; other NMM (including process emissions)</t>
  </si>
  <si>
    <t>Cement (including process emissions)</t>
  </si>
  <si>
    <t>Glass production  (kt)</t>
  </si>
  <si>
    <t>Ceramics &amp; other NMM (kt bricks eq.)</t>
  </si>
  <si>
    <t>Cement (kt)</t>
  </si>
  <si>
    <t>Glass: Finishing processes</t>
  </si>
  <si>
    <t>Glass: Annealing</t>
  </si>
  <si>
    <t>Glass: Forming</t>
  </si>
  <si>
    <t>Glass: Melting tank</t>
  </si>
  <si>
    <t>Ceramics: Product finishing</t>
  </si>
  <si>
    <t>Ceramics: Primary production process</t>
  </si>
  <si>
    <t>Ceramics: Drying and sintering of raw material</t>
  </si>
  <si>
    <t>Ceramics: Mixing of raw material</t>
  </si>
  <si>
    <t>Cement: Grinding, packaging</t>
  </si>
  <si>
    <t>Cement: Clinker production (kilns)</t>
  </si>
  <si>
    <t>Cement: Pre-heating and pre-calcination</t>
  </si>
  <si>
    <t>Cement: Grinding, milling of raw material</t>
  </si>
  <si>
    <t>Glass: Annealing - electric</t>
  </si>
  <si>
    <t>Glass: Annealing - thermal</t>
  </si>
  <si>
    <t>Glass: Electric melting tank</t>
  </si>
  <si>
    <t>Glass: Thermal melting tank</t>
  </si>
  <si>
    <t>Ceramics: Electric furnace</t>
  </si>
  <si>
    <t>Ceramics: Thermal furnace</t>
  </si>
  <si>
    <t>Ceramics: Electric kiln</t>
  </si>
  <si>
    <t>Ceramics: Thermal kiln</t>
  </si>
  <si>
    <t>Ceramics: Microwave drying and sintering</t>
  </si>
  <si>
    <t>Ceramics: Steam drying and sintering</t>
  </si>
  <si>
    <t>Ceramics: Thermal drying and sintering</t>
  </si>
  <si>
    <t>Cement: pre-processing - Steam</t>
  </si>
  <si>
    <t>Cement: pre-processing - Fuel use</t>
  </si>
  <si>
    <t>Glass production (without process emissions)</t>
  </si>
  <si>
    <t>Ceramics &amp; other NMM (without process emissions)</t>
  </si>
  <si>
    <t>Cement (without process emissions)</t>
  </si>
  <si>
    <t>Printing and media reproduction (kt paper eq.)</t>
  </si>
  <si>
    <t>Paper production  (kt)</t>
  </si>
  <si>
    <t>Pulp production (kt)</t>
  </si>
  <si>
    <t>Paper and paper products</t>
  </si>
  <si>
    <t>Printing and publishing</t>
  </si>
  <si>
    <t>Paper: Product finishing</t>
  </si>
  <si>
    <t>Paper: Paper machine</t>
  </si>
  <si>
    <t>Paper: Stock preparation</t>
  </si>
  <si>
    <t>Pulp: Cleaning</t>
  </si>
  <si>
    <t>Pulp: Pulping</t>
  </si>
  <si>
    <t>Pulp: Wood preparation, grinding</t>
  </si>
  <si>
    <t>Paper: Product finishing - Electricity</t>
  </si>
  <si>
    <t>Paper: Product finishing - Steam use</t>
  </si>
  <si>
    <t>Paper: Paper machine - Electricity</t>
  </si>
  <si>
    <t>Paper: Paper machine - Steam use</t>
  </si>
  <si>
    <t>Paper: Stock preparation - Mechanical</t>
  </si>
  <si>
    <t>Paper: Stock preparation - Thermal</t>
  </si>
  <si>
    <t>Pulp: Pulping electric</t>
  </si>
  <si>
    <t>Pulp: Pulping thermal</t>
  </si>
  <si>
    <t>Useful energy demand intensity (toe useful / physical output index)</t>
  </si>
  <si>
    <t>Energy intensity (toe / physical output index)</t>
  </si>
  <si>
    <t>Value added intensity (toe / M€2010)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</si>
  <si>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</si>
  <si>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</si>
  <si>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</si>
  <si>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</si>
  <si>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</si>
  <si>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Food: Electric machinery</t>
  </si>
  <si>
    <t>Food: Process cooling and refrigeration</t>
  </si>
  <si>
    <t>Food: Drying</t>
  </si>
  <si>
    <t>Food: Steam processing</t>
  </si>
  <si>
    <t>Food: Specific process heat</t>
  </si>
  <si>
    <t>Food: Oven (direct heat)</t>
  </si>
  <si>
    <t>Food: Electric cooling</t>
  </si>
  <si>
    <t>Food: Steam cooling</t>
  </si>
  <si>
    <t>Food: Thermal cooling</t>
  </si>
  <si>
    <t>Food: Microwave drying</t>
  </si>
  <si>
    <t>Food: Freeze drying</t>
  </si>
  <si>
    <t>Food: Electric drying</t>
  </si>
  <si>
    <t>Food: Steam drying</t>
  </si>
  <si>
    <t>Food: Thermal drying</t>
  </si>
  <si>
    <t>Food: Process Heat - Microwave</t>
  </si>
  <si>
    <t>Food: Process Heat - Electric</t>
  </si>
  <si>
    <t>Food: Process Heat - Thermal</t>
  </si>
  <si>
    <t>Food: Direct Heat - Microwave</t>
  </si>
  <si>
    <t>Food: Direct Heat - Electric</t>
  </si>
  <si>
    <t>Food: Direct Heat - Thermal</t>
  </si>
  <si>
    <t>Trans. Eq.: Product finishing</t>
  </si>
  <si>
    <t>Trans. Eq.: General machinery</t>
  </si>
  <si>
    <t>Trans. Eq.: Steam processing</t>
  </si>
  <si>
    <t>Trans. Eq.: Heat treatment</t>
  </si>
  <si>
    <t>Trans. Eq.: Connection techniques</t>
  </si>
  <si>
    <t>Trans. Eq.: Foundries</t>
  </si>
  <si>
    <t>Trans. Eq.: Heat treatment - Electric</t>
  </si>
  <si>
    <t>Trans. Eq.: Heat treatment - Thermal</t>
  </si>
  <si>
    <t>Trans. Eq.: Electric connection</t>
  </si>
  <si>
    <t>Trans. Eq.: Thermal connection</t>
  </si>
  <si>
    <t>Trans. Eq.: Electric Foundries</t>
  </si>
  <si>
    <t>Trans. Eq.: Thermal Foundries</t>
  </si>
  <si>
    <t>Mach. Eq.: Product finishing</t>
  </si>
  <si>
    <t>Mach. Eq.: General machinery</t>
  </si>
  <si>
    <t>Mach. Eq.: Steam processing</t>
  </si>
  <si>
    <t>Mach. Eq.: Heat treatment</t>
  </si>
  <si>
    <t>Mach. Eq.: Connection techniques</t>
  </si>
  <si>
    <t>Mach. Eq.: Foundries</t>
  </si>
  <si>
    <t>Mach. Eq.: Heat treatment - Electric</t>
  </si>
  <si>
    <t>Mach. Eq.: Heat treatment - Thermal</t>
  </si>
  <si>
    <t>Mach. Eq.: Electric connection</t>
  </si>
  <si>
    <t>Mach. Eq.: Thermal connection</t>
  </si>
  <si>
    <t>Mach. Eq.: Electric Foundries</t>
  </si>
  <si>
    <t>Mach. Eq.: Thermal Foundries</t>
  </si>
  <si>
    <t>Textiles: Finishing Electric</t>
  </si>
  <si>
    <t>Textiles: Drying</t>
  </si>
  <si>
    <t>Textiles: Electric general machinery</t>
  </si>
  <si>
    <t>Textiles: Wet processing with steam</t>
  </si>
  <si>
    <t>Textiles: Pretreatment with steam</t>
  </si>
  <si>
    <t>Textiles: Microwave drying</t>
  </si>
  <si>
    <t>Textiles: Electric drying</t>
  </si>
  <si>
    <t>Textiles: Steam drying</t>
  </si>
  <si>
    <t>Textiles: Thermal drying</t>
  </si>
  <si>
    <t>Wood: Finishing Electric</t>
  </si>
  <si>
    <t>Wood: Drying</t>
  </si>
  <si>
    <t>Wood: Electric mechanical processes</t>
  </si>
  <si>
    <t>Wood: Specific processes with steam</t>
  </si>
  <si>
    <t>Wood: Microwave drying</t>
  </si>
  <si>
    <t>Wood: Electric drying</t>
  </si>
  <si>
    <t>Wood: Steam drying</t>
  </si>
  <si>
    <t>Wood: Thermal drying</t>
  </si>
  <si>
    <t>Other Industrial sectors: Electric machinery</t>
  </si>
  <si>
    <t>Other Industrial sectors: Diesel motors</t>
  </si>
  <si>
    <t>Other Industrial sectors: Process Cooling</t>
  </si>
  <si>
    <t>Other Industrial sectors: Drying</t>
  </si>
  <si>
    <t>Other Industrial sectors: Process heating</t>
  </si>
  <si>
    <t>Other Industrial sectors: Steam processing</t>
  </si>
  <si>
    <t>Other Industries: Electric cooling</t>
  </si>
  <si>
    <t>Other Industries: Steam cooling</t>
  </si>
  <si>
    <t>Other Industries: Thermal cooling</t>
  </si>
  <si>
    <t>Other Industries: Electric drying</t>
  </si>
  <si>
    <t>Other Industries: Steam drying</t>
  </si>
  <si>
    <t>Other Industries: Thermal drying</t>
  </si>
  <si>
    <t>Other Industrial sectors: Electric processing</t>
  </si>
  <si>
    <t>Other Industrial sectors: Thermal processing</t>
  </si>
  <si>
    <t>Other Industrial sectors: Diesel motors (incl. biofuels)</t>
  </si>
  <si>
    <t>JRC-IDEES - Integrated Database of the European Energy System (2000-2015)</t>
  </si>
  <si>
    <t>Industrial sectors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</si>
  <si>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</si>
  <si>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</si>
  <si>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</si>
  <si>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</si>
  <si>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</si>
  <si>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</si>
  <si>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Other energy use related</t>
  </si>
  <si>
    <t>energy use related</t>
  </si>
  <si>
    <t>Aluminium - secondary production</t>
  </si>
  <si>
    <t>© European Union 2017-2018</t>
  </si>
  <si>
    <t>version 1.0</t>
  </si>
  <si>
    <t>Energy consumption (ktoe)*</t>
  </si>
  <si>
    <t>*Energy consumption includes consumption in Mining and Quarrying and Construction sectors</t>
  </si>
  <si>
    <t>IE</t>
  </si>
  <si>
    <t>Ireland</t>
  </si>
  <si>
    <t>IE: Other Industrial Sectors</t>
  </si>
  <si>
    <t>IE: Other Industrial Sectors / final energy consumption</t>
  </si>
  <si>
    <t>IE: Other Industrial Sectors / useful energy demand</t>
  </si>
  <si>
    <t>IE: Other Industrial Sectors / CO2 emissions</t>
  </si>
  <si>
    <t>IE: Iron and steel</t>
  </si>
  <si>
    <t>IE: Iron and steel / final energy consumption</t>
  </si>
  <si>
    <t>IE: Iron and steel / useful energy demand</t>
  </si>
  <si>
    <t>IE: Iron and steel / CO2 emissions</t>
  </si>
  <si>
    <t>IE: Non Ferrous Metals</t>
  </si>
  <si>
    <t>IE: Non Ferrous Metals / final energy consumption</t>
  </si>
  <si>
    <t>IE: Non Ferrous Metals / useful energy demand</t>
  </si>
  <si>
    <t>IE: Non Ferrous Metals / CO2 emissions</t>
  </si>
  <si>
    <t>IE: Chemicals Industry</t>
  </si>
  <si>
    <t>IE: Chemicals Industry / final energy consumption</t>
  </si>
  <si>
    <t>IE: Chemicals Industry / useful energy demand</t>
  </si>
  <si>
    <t>IE: Chemicals Industry / CO2 emissions</t>
  </si>
  <si>
    <t>IE: Non-metallic mineral products</t>
  </si>
  <si>
    <t>IE: Non-metallic mineral products / final energy consumption</t>
  </si>
  <si>
    <t>IE: Non-metallic mineral products / useful energy demand</t>
  </si>
  <si>
    <t>IE: Non-metallic mineral products / CO2 emissions</t>
  </si>
  <si>
    <t>IE: Pulp, paper and printing</t>
  </si>
  <si>
    <t>IE: Pulp, paper and printing / final energy consumption</t>
  </si>
  <si>
    <t>IE: Pulp, paper and printing / useful energy demand</t>
  </si>
  <si>
    <t>IE: Pulp, paper and printing / CO2 emissions</t>
  </si>
  <si>
    <t>IE: Food, beverages and tobacco</t>
  </si>
  <si>
    <t>IE: Food, beverages and tobacco / final energy consumption</t>
  </si>
  <si>
    <t>IE: Food, beverages and tobacco / useful energy demand</t>
  </si>
  <si>
    <t>IE: Food, beverages and tobacco / CO2 emissions</t>
  </si>
  <si>
    <t>IE: Transport Equipment</t>
  </si>
  <si>
    <t>IE: Transport Equipment / final energy consumption</t>
  </si>
  <si>
    <t>IE: Transport Equipment / useful energy demand</t>
  </si>
  <si>
    <t>IE: Transport Equipment / CO2 emissions</t>
  </si>
  <si>
    <t>IE: Machinery Equipment</t>
  </si>
  <si>
    <t>IE: Machinery Equipment / final energy consumption</t>
  </si>
  <si>
    <t>IE: Machinery Equipment / useful energy demand</t>
  </si>
  <si>
    <t>IE: Machinery Equipment / CO2 emissions</t>
  </si>
  <si>
    <t>IE: Textiles and leather</t>
  </si>
  <si>
    <t>IE: Textiles and leather / final energy consumption</t>
  </si>
  <si>
    <t>IE: Textiles and leather / useful energy demand</t>
  </si>
  <si>
    <t>IE: Textiles and leather / CO2 emissions</t>
  </si>
  <si>
    <t>IE: Wood and wood products</t>
  </si>
  <si>
    <t>IE: Wood and wood products / final energy consumption</t>
  </si>
  <si>
    <t>IE: Wood and wood products / useful energy demand</t>
  </si>
  <si>
    <t>IE: Wood and wood products / CO2 emissions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</si>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</sst>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#,##0.0;\-#,##0.0;&quot;-&quot;"/>
    <numFmt numFmtId="168" formatCode="0.00%;\-0.00%;&quot;-&quot;"/>
    <numFmt numFmtId="169" formatCode="#,##0.0"/>
    <numFmt numFmtId="170" formatCode="#,##0;\-#,##0;&quot;-&quot;"/>
    <numFmt numFmtId="171" formatCode="0.000"/>
    <numFmt numFmtId="172" formatCode="0.0"/>
    <numFmt numFmtId="173" formatCode="#,##0.000"/>
    <numFmt numFmtId="174" formatCode="mmmm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3" fillId="0" borderId="0" xfId="0" applyFont="1"/>
    <xf numFmtId="0" fontId="5" fillId="0" borderId="0" xfId="2" applyFont="1"/>
    <xf numFmtId="0" fontId="4" fillId="0" borderId="0" xfId="2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1" fontId="11" fillId="3" borderId="2" xfId="4" applyNumberFormat="1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left" vertical="center"/>
    </xf>
    <xf numFmtId="0" fontId="14" fillId="2" borderId="0" xfId="4" applyFont="1" applyFill="1" applyAlignment="1">
      <alignment vertical="center"/>
    </xf>
    <xf numFmtId="0" fontId="14" fillId="0" borderId="0" xfId="4" applyFont="1" applyAlignment="1">
      <alignment vertical="center"/>
    </xf>
    <xf numFmtId="166" fontId="15" fillId="0" borderId="1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1"/>
    </xf>
    <xf numFmtId="166" fontId="15" fillId="0" borderId="0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indent="1"/>
    </xf>
    <xf numFmtId="166" fontId="15" fillId="0" borderId="3" xfId="4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left" vertical="center" indent="1"/>
    </xf>
    <xf numFmtId="0" fontId="15" fillId="0" borderId="0" xfId="4" applyFont="1" applyFill="1" applyBorder="1" applyAlignment="1">
      <alignment horizontal="left" vertical="center" indent="2"/>
    </xf>
    <xf numFmtId="166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indent="1"/>
    </xf>
    <xf numFmtId="166" fontId="16" fillId="0" borderId="5" xfId="4" applyNumberFormat="1" applyFont="1" applyFill="1" applyBorder="1" applyAlignment="1">
      <alignment vertical="center"/>
    </xf>
    <xf numFmtId="0" fontId="16" fillId="0" borderId="5" xfId="4" applyFont="1" applyFill="1" applyBorder="1" applyAlignment="1">
      <alignment horizontal="left" vertical="center" indent="3"/>
    </xf>
    <xf numFmtId="166" fontId="16" fillId="0" borderId="6" xfId="4" applyNumberFormat="1" applyFont="1" applyFill="1" applyBorder="1" applyAlignment="1">
      <alignment vertical="center"/>
    </xf>
    <xf numFmtId="0" fontId="16" fillId="0" borderId="6" xfId="4" applyFont="1" applyFill="1" applyBorder="1" applyAlignment="1">
      <alignment horizontal="left" vertical="center" indent="3"/>
    </xf>
    <xf numFmtId="166" fontId="15" fillId="0" borderId="7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indent="1"/>
    </xf>
    <xf numFmtId="166" fontId="17" fillId="4" borderId="2" xfId="4" applyNumberFormat="1" applyFont="1" applyFill="1" applyBorder="1" applyAlignment="1">
      <alignment vertical="center"/>
    </xf>
    <xf numFmtId="0" fontId="18" fillId="4" borderId="2" xfId="4" applyFont="1" applyFill="1" applyBorder="1" applyAlignment="1">
      <alignment horizontal="left" vertical="center"/>
    </xf>
    <xf numFmtId="0" fontId="14" fillId="0" borderId="0" xfId="4" applyNumberFormat="1" applyFont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4"/>
    </xf>
    <xf numFmtId="167" fontId="15" fillId="0" borderId="1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167" fontId="15" fillId="0" borderId="3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167" fontId="17" fillId="5" borderId="2" xfId="4" applyNumberFormat="1" applyFont="1" applyFill="1" applyBorder="1" applyAlignment="1">
      <alignment vertical="center"/>
    </xf>
    <xf numFmtId="0" fontId="18" fillId="5" borderId="2" xfId="4" applyFont="1" applyFill="1" applyBorder="1" applyAlignment="1">
      <alignment horizontal="left" vertical="center"/>
    </xf>
    <xf numFmtId="0" fontId="14" fillId="2" borderId="0" xfId="4" applyNumberFormat="1" applyFont="1" applyFill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0" fontId="15" fillId="0" borderId="8" xfId="4" applyFont="1" applyFill="1" applyBorder="1" applyAlignment="1">
      <alignment horizontal="left" vertical="center" indent="1"/>
    </xf>
    <xf numFmtId="167" fontId="16" fillId="0" borderId="5" xfId="4" applyNumberFormat="1" applyFont="1" applyFill="1" applyBorder="1" applyAlignment="1">
      <alignment vertical="center"/>
    </xf>
    <xf numFmtId="167" fontId="16" fillId="0" borderId="6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7" fontId="17" fillId="4" borderId="2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2"/>
    </xf>
    <xf numFmtId="167" fontId="15" fillId="0" borderId="9" xfId="4" applyNumberFormat="1" applyFont="1" applyFill="1" applyBorder="1" applyAlignment="1">
      <alignment vertical="center"/>
    </xf>
    <xf numFmtId="0" fontId="15" fillId="0" borderId="9" xfId="4" applyFont="1" applyFill="1" applyBorder="1" applyAlignment="1">
      <alignment horizontal="left" vertical="center" indent="2"/>
    </xf>
    <xf numFmtId="0" fontId="19" fillId="5" borderId="2" xfId="4" applyFont="1" applyFill="1" applyBorder="1" applyAlignment="1">
      <alignment horizontal="left" vertical="center" indent="1"/>
    </xf>
    <xf numFmtId="167" fontId="14" fillId="0" borderId="0" xfId="4" applyNumberFormat="1" applyFont="1" applyBorder="1" applyAlignment="1">
      <alignment vertical="center"/>
    </xf>
    <xf numFmtId="0" fontId="14" fillId="2" borderId="0" xfId="4" applyFont="1" applyFill="1" applyBorder="1" applyAlignment="1">
      <alignment horizontal="left" vertical="center" indent="2"/>
    </xf>
    <xf numFmtId="0" fontId="14" fillId="2" borderId="0" xfId="4" applyFont="1" applyFill="1" applyBorder="1" applyAlignment="1">
      <alignment horizontal="left" vertical="center" indent="3"/>
    </xf>
    <xf numFmtId="167" fontId="14" fillId="0" borderId="9" xfId="4" applyNumberFormat="1" applyFont="1" applyBorder="1" applyAlignment="1">
      <alignment vertical="center"/>
    </xf>
    <xf numFmtId="0" fontId="14" fillId="2" borderId="9" xfId="4" applyFont="1" applyFill="1" applyBorder="1" applyAlignment="1">
      <alignment horizontal="left" vertical="center" indent="2"/>
    </xf>
    <xf numFmtId="0" fontId="15" fillId="0" borderId="3" xfId="4" applyFont="1" applyFill="1" applyBorder="1" applyAlignment="1">
      <alignment horizontal="left" vertical="center" indent="2"/>
    </xf>
    <xf numFmtId="0" fontId="15" fillId="0" borderId="0" xfId="4" applyFont="1" applyFill="1" applyBorder="1" applyAlignment="1">
      <alignment horizontal="left" vertical="center" indent="3"/>
    </xf>
    <xf numFmtId="0" fontId="15" fillId="0" borderId="4" xfId="4" applyFont="1" applyFill="1" applyBorder="1" applyAlignment="1">
      <alignment horizontal="left" vertical="center" indent="2"/>
    </xf>
    <xf numFmtId="0" fontId="16" fillId="0" borderId="5" xfId="4" applyFont="1" applyFill="1" applyBorder="1" applyAlignment="1">
      <alignment horizontal="left" vertical="center" indent="4"/>
    </xf>
    <xf numFmtId="0" fontId="16" fillId="0" borderId="6" xfId="4" applyFont="1" applyFill="1" applyBorder="1" applyAlignment="1">
      <alignment horizontal="left" vertical="center" indent="4"/>
    </xf>
    <xf numFmtId="0" fontId="15" fillId="0" borderId="7" xfId="4" applyFont="1" applyFill="1" applyBorder="1" applyAlignment="1">
      <alignment horizontal="left" vertical="center" indent="2"/>
    </xf>
    <xf numFmtId="167" fontId="14" fillId="0" borderId="1" xfId="4" applyNumberFormat="1" applyFont="1" applyBorder="1" applyAlignment="1">
      <alignment vertical="center"/>
    </xf>
    <xf numFmtId="0" fontId="14" fillId="2" borderId="1" xfId="4" applyFont="1" applyFill="1" applyBorder="1" applyAlignment="1">
      <alignment horizontal="left" vertical="center" indent="2"/>
    </xf>
    <xf numFmtId="167" fontId="14" fillId="0" borderId="3" xfId="4" applyNumberFormat="1" applyFont="1" applyBorder="1" applyAlignment="1">
      <alignment vertical="center"/>
    </xf>
    <xf numFmtId="0" fontId="14" fillId="2" borderId="3" xfId="4" applyFont="1" applyFill="1" applyBorder="1" applyAlignment="1">
      <alignment horizontal="left" vertical="center" indent="2"/>
    </xf>
    <xf numFmtId="167" fontId="14" fillId="0" borderId="4" xfId="4" applyNumberFormat="1" applyFont="1" applyBorder="1" applyAlignment="1">
      <alignment vertical="center"/>
    </xf>
    <xf numFmtId="0" fontId="14" fillId="2" borderId="4" xfId="4" applyFont="1" applyFill="1" applyBorder="1" applyAlignment="1">
      <alignment horizontal="left" vertical="center" indent="2"/>
    </xf>
    <xf numFmtId="167" fontId="14" fillId="0" borderId="7" xfId="4" applyNumberFormat="1" applyFont="1" applyBorder="1" applyAlignment="1">
      <alignment vertical="center"/>
    </xf>
    <xf numFmtId="0" fontId="14" fillId="2" borderId="7" xfId="4" applyFont="1" applyFill="1" applyBorder="1" applyAlignment="1">
      <alignment horizontal="left" vertical="center" indent="2"/>
    </xf>
    <xf numFmtId="167" fontId="14" fillId="4" borderId="2" xfId="4" applyNumberFormat="1" applyFont="1" applyFill="1" applyBorder="1" applyAlignment="1">
      <alignment vertical="center"/>
    </xf>
    <xf numFmtId="168" fontId="20" fillId="0" borderId="1" xfId="4" applyNumberFormat="1" applyFont="1" applyFill="1" applyBorder="1" applyAlignment="1">
      <alignment vertical="center"/>
    </xf>
    <xf numFmtId="0" fontId="20" fillId="0" borderId="1" xfId="4" applyFont="1" applyFill="1" applyBorder="1" applyAlignment="1">
      <alignment horizontal="left" vertical="center" indent="2"/>
    </xf>
    <xf numFmtId="168" fontId="20" fillId="0" borderId="9" xfId="4" applyNumberFormat="1" applyFont="1" applyFill="1" applyBorder="1" applyAlignment="1">
      <alignment vertical="center"/>
    </xf>
    <xf numFmtId="0" fontId="20" fillId="0" borderId="9" xfId="4" applyFont="1" applyFill="1" applyBorder="1" applyAlignment="1">
      <alignment horizontal="left" vertical="center" indent="2"/>
    </xf>
    <xf numFmtId="168" fontId="21" fillId="0" borderId="0" xfId="4" applyNumberFormat="1" applyFont="1" applyFill="1" applyAlignment="1">
      <alignment vertical="center"/>
    </xf>
    <xf numFmtId="0" fontId="21" fillId="0" borderId="0" xfId="4" applyFont="1" applyFill="1" applyBorder="1" applyAlignment="1">
      <alignment horizontal="left" vertical="center" indent="2"/>
    </xf>
    <xf numFmtId="168" fontId="22" fillId="5" borderId="2" xfId="1" applyNumberFormat="1" applyFont="1" applyFill="1" applyBorder="1" applyAlignment="1">
      <alignment vertical="center"/>
    </xf>
    <xf numFmtId="0" fontId="22" fillId="5" borderId="2" xfId="4" applyFont="1" applyFill="1" applyBorder="1" applyAlignment="1">
      <alignment horizontal="left" vertical="center" indent="1"/>
    </xf>
    <xf numFmtId="0" fontId="23" fillId="4" borderId="2" xfId="4" applyNumberFormat="1" applyFont="1" applyFill="1" applyBorder="1" applyAlignment="1">
      <alignment vertical="center"/>
    </xf>
    <xf numFmtId="0" fontId="24" fillId="4" borderId="2" xfId="4" applyNumberFormat="1" applyFont="1" applyFill="1" applyBorder="1" applyAlignment="1">
      <alignment horizontal="left" vertical="center"/>
    </xf>
    <xf numFmtId="169" fontId="25" fillId="0" borderId="1" xfId="4" applyNumberFormat="1" applyFont="1" applyFill="1" applyBorder="1" applyAlignment="1">
      <alignment vertical="center"/>
    </xf>
    <xf numFmtId="0" fontId="26" fillId="0" borderId="1" xfId="4" applyFont="1" applyFill="1" applyBorder="1" applyAlignment="1">
      <alignment horizontal="left" vertical="center" indent="3"/>
    </xf>
    <xf numFmtId="169" fontId="25" fillId="0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3"/>
    </xf>
    <xf numFmtId="169" fontId="20" fillId="0" borderId="2" xfId="4" applyNumberFormat="1" applyFont="1" applyFill="1" applyBorder="1" applyAlignment="1">
      <alignment vertical="center"/>
    </xf>
    <xf numFmtId="0" fontId="20" fillId="0" borderId="2" xfId="4" applyFont="1" applyFill="1" applyBorder="1" applyAlignment="1">
      <alignment horizontal="left" vertical="center" indent="2"/>
    </xf>
    <xf numFmtId="169" fontId="27" fillId="0" borderId="0" xfId="4" applyNumberFormat="1" applyFont="1" applyFill="1" applyBorder="1" applyAlignment="1">
      <alignment vertical="center"/>
    </xf>
    <xf numFmtId="0" fontId="27" fillId="0" borderId="0" xfId="4" applyFont="1" applyFill="1" applyBorder="1" applyAlignment="1">
      <alignment horizontal="left" vertical="center" indent="3"/>
    </xf>
    <xf numFmtId="169" fontId="13" fillId="0" borderId="1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69" fontId="13" fillId="0" borderId="0" xfId="4" applyNumberFormat="1" applyFont="1" applyFill="1" applyAlignment="1">
      <alignment vertical="center"/>
    </xf>
    <xf numFmtId="0" fontId="13" fillId="0" borderId="0" xfId="4" applyFont="1" applyFill="1" applyBorder="1" applyAlignment="1">
      <alignment horizontal="left" vertical="center" indent="3"/>
    </xf>
    <xf numFmtId="169" fontId="21" fillId="0" borderId="2" xfId="4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indent="2"/>
    </xf>
    <xf numFmtId="169" fontId="21" fillId="0" borderId="0" xfId="4" applyNumberFormat="1" applyFont="1" applyFill="1" applyAlignment="1">
      <alignment vertical="center"/>
    </xf>
    <xf numFmtId="169" fontId="28" fillId="5" borderId="2" xfId="4" applyNumberFormat="1" applyFont="1" applyFill="1" applyBorder="1" applyAlignment="1">
      <alignment vertical="center"/>
    </xf>
    <xf numFmtId="0" fontId="29" fillId="5" borderId="2" xfId="4" applyFont="1" applyFill="1" applyBorder="1" applyAlignment="1">
      <alignment horizontal="left" vertical="center" indent="1"/>
    </xf>
    <xf numFmtId="0" fontId="24" fillId="4" borderId="2" xfId="4" applyFont="1" applyFill="1" applyBorder="1" applyAlignment="1">
      <alignment horizontal="left" vertical="center"/>
    </xf>
    <xf numFmtId="169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3"/>
    </xf>
    <xf numFmtId="169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3"/>
    </xf>
    <xf numFmtId="169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3"/>
    </xf>
    <xf numFmtId="169" fontId="30" fillId="0" borderId="2" xfId="4" applyNumberFormat="1" applyFont="1" applyFill="1" applyBorder="1" applyAlignment="1">
      <alignment vertical="center"/>
    </xf>
    <xf numFmtId="0" fontId="30" fillId="0" borderId="2" xfId="4" applyFont="1" applyFill="1" applyBorder="1" applyAlignment="1">
      <alignment horizontal="left" vertical="center" indent="2"/>
    </xf>
    <xf numFmtId="166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1"/>
    </xf>
    <xf numFmtId="166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1"/>
    </xf>
    <xf numFmtId="166" fontId="17" fillId="5" borderId="2" xfId="4" applyNumberFormat="1" applyFont="1" applyFill="1" applyBorder="1" applyAlignment="1">
      <alignment vertical="center"/>
    </xf>
    <xf numFmtId="165" fontId="30" fillId="0" borderId="1" xfId="4" applyNumberFormat="1" applyFont="1" applyFill="1" applyBorder="1" applyAlignment="1">
      <alignment vertical="center"/>
    </xf>
    <xf numFmtId="165" fontId="30" fillId="0" borderId="9" xfId="4" applyNumberFormat="1" applyFont="1" applyFill="1" applyBorder="1" applyAlignment="1">
      <alignment vertical="center"/>
    </xf>
    <xf numFmtId="165" fontId="17" fillId="5" borderId="2" xfId="4" applyNumberFormat="1" applyFont="1" applyFill="1" applyBorder="1" applyAlignment="1">
      <alignment vertical="center"/>
    </xf>
    <xf numFmtId="170" fontId="17" fillId="5" borderId="2" xfId="4" applyNumberFormat="1" applyFont="1" applyFill="1" applyBorder="1" applyAlignment="1">
      <alignment vertical="center"/>
    </xf>
    <xf numFmtId="171" fontId="31" fillId="0" borderId="0" xfId="4" applyNumberFormat="1" applyFont="1" applyAlignment="1">
      <alignment vertical="center"/>
    </xf>
    <xf numFmtId="0" fontId="31" fillId="2" borderId="0" xfId="4" applyFont="1" applyFill="1" applyBorder="1" applyAlignment="1">
      <alignment horizontal="right" vertical="center"/>
    </xf>
    <xf numFmtId="167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2"/>
    </xf>
    <xf numFmtId="167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2"/>
    </xf>
    <xf numFmtId="172" fontId="14" fillId="2" borderId="0" xfId="4" applyNumberFormat="1" applyFont="1" applyFill="1" applyBorder="1" applyAlignment="1">
      <alignment vertical="center"/>
    </xf>
    <xf numFmtId="0" fontId="14" fillId="2" borderId="0" xfId="4" applyFont="1" applyFill="1" applyBorder="1" applyAlignment="1">
      <alignment horizontal="left" vertical="center" indent="1"/>
    </xf>
    <xf numFmtId="0" fontId="18" fillId="5" borderId="2" xfId="4" applyFont="1" applyFill="1" applyBorder="1" applyAlignment="1">
      <alignment horizontal="left" vertical="center" indent="1"/>
    </xf>
    <xf numFmtId="166" fontId="20" fillId="2" borderId="1" xfId="1" applyNumberFormat="1" applyFont="1" applyFill="1" applyBorder="1" applyAlignment="1">
      <alignment vertical="center"/>
    </xf>
    <xf numFmtId="166" fontId="20" fillId="2" borderId="0" xfId="1" applyNumberFormat="1" applyFont="1" applyFill="1" applyBorder="1" applyAlignment="1">
      <alignment vertical="center"/>
    </xf>
    <xf numFmtId="0" fontId="20" fillId="0" borderId="0" xfId="4" applyFont="1" applyFill="1" applyBorder="1" applyAlignment="1">
      <alignment horizontal="left" vertical="center" indent="2"/>
    </xf>
    <xf numFmtId="166" fontId="21" fillId="2" borderId="10" xfId="1" applyNumberFormat="1" applyFont="1" applyFill="1" applyBorder="1" applyAlignment="1">
      <alignment vertical="center"/>
    </xf>
    <xf numFmtId="0" fontId="21" fillId="0" borderId="10" xfId="4" applyFont="1" applyFill="1" applyBorder="1" applyAlignment="1">
      <alignment horizontal="left" vertical="center" indent="2"/>
    </xf>
    <xf numFmtId="166" fontId="21" fillId="2" borderId="0" xfId="1" applyNumberFormat="1" applyFont="1" applyFill="1" applyBorder="1" applyAlignment="1">
      <alignment vertical="center"/>
    </xf>
    <xf numFmtId="166" fontId="21" fillId="2" borderId="9" xfId="1" applyNumberFormat="1" applyFont="1" applyFill="1" applyBorder="1" applyAlignment="1">
      <alignment vertical="center"/>
    </xf>
    <xf numFmtId="0" fontId="21" fillId="0" borderId="9" xfId="4" applyFont="1" applyFill="1" applyBorder="1" applyAlignment="1">
      <alignment horizontal="left" vertical="center" indent="2"/>
    </xf>
    <xf numFmtId="166" fontId="22" fillId="5" borderId="9" xfId="1" applyNumberFormat="1" applyFont="1" applyFill="1" applyBorder="1" applyAlignment="1">
      <alignment vertical="center"/>
    </xf>
    <xf numFmtId="10" fontId="25" fillId="2" borderId="0" xfId="4" applyNumberFormat="1" applyFont="1" applyFill="1" applyAlignment="1">
      <alignment vertical="center"/>
    </xf>
    <xf numFmtId="0" fontId="25" fillId="2" borderId="0" xfId="4" applyFont="1" applyFill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0" fontId="32" fillId="4" borderId="2" xfId="4" applyFont="1" applyFill="1" applyBorder="1" applyAlignment="1">
      <alignment horizontal="left" vertical="center"/>
    </xf>
    <xf numFmtId="0" fontId="17" fillId="2" borderId="0" xfId="4" applyFont="1" applyFill="1" applyAlignment="1">
      <alignment vertical="center"/>
    </xf>
    <xf numFmtId="168" fontId="33" fillId="0" borderId="1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left" vertical="center" indent="3"/>
    </xf>
    <xf numFmtId="168" fontId="33" fillId="0" borderId="0" xfId="1" applyNumberFormat="1" applyFont="1" applyFill="1" applyBorder="1" applyAlignment="1">
      <alignment vertical="center"/>
    </xf>
    <xf numFmtId="0" fontId="33" fillId="0" borderId="0" xfId="4" applyFont="1" applyFill="1" applyBorder="1" applyAlignment="1">
      <alignment horizontal="left" vertical="center" indent="3"/>
    </xf>
    <xf numFmtId="168" fontId="20" fillId="2" borderId="0" xfId="1" applyNumberFormat="1" applyFont="1" applyFill="1" applyBorder="1" applyAlignment="1">
      <alignment vertical="center"/>
    </xf>
    <xf numFmtId="168" fontId="21" fillId="2" borderId="10" xfId="1" applyNumberFormat="1" applyFont="1" applyFill="1" applyBorder="1" applyAlignment="1">
      <alignment vertical="center"/>
    </xf>
    <xf numFmtId="168" fontId="21" fillId="2" borderId="0" xfId="1" applyNumberFormat="1" applyFont="1" applyFill="1" applyBorder="1" applyAlignment="1">
      <alignment vertical="center"/>
    </xf>
    <xf numFmtId="168" fontId="21" fillId="2" borderId="9" xfId="1" applyNumberFormat="1" applyFont="1" applyFill="1" applyBorder="1" applyAlignment="1">
      <alignment vertical="center"/>
    </xf>
    <xf numFmtId="10" fontId="14" fillId="2" borderId="0" xfId="4" applyNumberFormat="1" applyFont="1" applyFill="1" applyAlignment="1">
      <alignment vertical="center"/>
    </xf>
    <xf numFmtId="169" fontId="34" fillId="0" borderId="1" xfId="4" applyNumberFormat="1" applyFont="1" applyFill="1" applyBorder="1" applyAlignment="1">
      <alignment vertical="center"/>
    </xf>
    <xf numFmtId="0" fontId="34" fillId="0" borderId="1" xfId="4" applyFont="1" applyFill="1" applyBorder="1" applyAlignment="1">
      <alignment horizontal="left" vertical="center" indent="3"/>
    </xf>
    <xf numFmtId="0" fontId="27" fillId="0" borderId="0" xfId="4" applyFont="1" applyFill="1" applyBorder="1" applyAlignment="1">
      <alignment horizontal="left" vertical="center" indent="4"/>
    </xf>
    <xf numFmtId="169" fontId="34" fillId="0" borderId="0" xfId="4" applyNumberFormat="1" applyFont="1" applyFill="1" applyBorder="1" applyAlignment="1">
      <alignment vertical="center"/>
    </xf>
    <xf numFmtId="0" fontId="34" fillId="0" borderId="0" xfId="4" applyFont="1" applyFill="1" applyBorder="1" applyAlignment="1">
      <alignment horizontal="left" vertical="center" indent="3"/>
    </xf>
    <xf numFmtId="169" fontId="25" fillId="2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4"/>
    </xf>
    <xf numFmtId="169" fontId="20" fillId="0" borderId="4" xfId="4" applyNumberFormat="1" applyFont="1" applyBorder="1" applyAlignment="1">
      <alignment vertical="center"/>
    </xf>
    <xf numFmtId="0" fontId="20" fillId="0" borderId="4" xfId="4" applyFont="1" applyFill="1" applyBorder="1" applyAlignment="1">
      <alignment horizontal="left" vertical="center" indent="2"/>
    </xf>
    <xf numFmtId="169" fontId="13" fillId="0" borderId="0" xfId="4" applyNumberFormat="1" applyFont="1" applyFill="1" applyBorder="1" applyAlignment="1">
      <alignment vertical="center"/>
    </xf>
    <xf numFmtId="169" fontId="21" fillId="0" borderId="10" xfId="4" applyNumberFormat="1" applyFont="1" applyFill="1" applyBorder="1" applyAlignment="1">
      <alignment vertical="center"/>
    </xf>
    <xf numFmtId="169" fontId="21" fillId="0" borderId="0" xfId="4" applyNumberFormat="1" applyFont="1" applyFill="1" applyBorder="1" applyAlignment="1">
      <alignment vertical="center"/>
    </xf>
    <xf numFmtId="169" fontId="21" fillId="0" borderId="9" xfId="4" applyNumberFormat="1" applyFont="1" applyFill="1" applyBorder="1" applyAlignment="1">
      <alignment vertical="center"/>
    </xf>
    <xf numFmtId="173" fontId="14" fillId="0" borderId="0" xfId="4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left" vertical="center" indent="3"/>
    </xf>
    <xf numFmtId="0" fontId="14" fillId="0" borderId="0" xfId="4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3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Border="1" applyAlignment="1">
      <alignment vertical="center"/>
    </xf>
    <xf numFmtId="165" fontId="21" fillId="2" borderId="10" xfId="1" applyNumberFormat="1" applyFont="1" applyFill="1" applyBorder="1" applyAlignment="1">
      <alignment vertical="center"/>
    </xf>
    <xf numFmtId="165" fontId="21" fillId="2" borderId="0" xfId="1" applyNumberFormat="1" applyFont="1" applyFill="1" applyBorder="1" applyAlignment="1">
      <alignment vertical="center"/>
    </xf>
    <xf numFmtId="165" fontId="21" fillId="2" borderId="9" xfId="1" applyNumberFormat="1" applyFont="1" applyFill="1" applyBorder="1" applyAlignment="1">
      <alignment vertical="center"/>
    </xf>
    <xf numFmtId="165" fontId="22" fillId="5" borderId="9" xfId="1" applyNumberFormat="1" applyFont="1" applyFill="1" applyBorder="1" applyAlignment="1">
      <alignment vertical="center"/>
    </xf>
    <xf numFmtId="168" fontId="35" fillId="0" borderId="1" xfId="1" applyNumberFormat="1" applyFont="1" applyFill="1" applyBorder="1" applyAlignment="1">
      <alignment vertical="center"/>
    </xf>
    <xf numFmtId="168" fontId="33" fillId="0" borderId="10" xfId="1" applyNumberFormat="1" applyFont="1" applyFill="1" applyBorder="1" applyAlignment="1">
      <alignment vertical="center"/>
    </xf>
    <xf numFmtId="0" fontId="33" fillId="0" borderId="10" xfId="4" applyFont="1" applyFill="1" applyBorder="1" applyAlignment="1">
      <alignment horizontal="left" vertical="center" indent="3"/>
    </xf>
    <xf numFmtId="168" fontId="20" fillId="2" borderId="3" xfId="1" applyNumberFormat="1" applyFont="1" applyFill="1" applyBorder="1" applyAlignment="1">
      <alignment vertical="center"/>
    </xf>
    <xf numFmtId="0" fontId="20" fillId="0" borderId="3" xfId="4" applyFont="1" applyFill="1" applyBorder="1" applyAlignment="1">
      <alignment horizontal="left" vertical="center" indent="2"/>
    </xf>
    <xf numFmtId="169" fontId="30" fillId="0" borderId="8" xfId="4" applyNumberFormat="1" applyFont="1" applyFill="1" applyBorder="1" applyAlignment="1">
      <alignment vertical="center"/>
    </xf>
    <xf numFmtId="0" fontId="30" fillId="0" borderId="8" xfId="4" applyFont="1" applyFill="1" applyBorder="1" applyAlignment="1">
      <alignment horizontal="left" vertical="center" indent="2"/>
    </xf>
    <xf numFmtId="166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2"/>
    </xf>
    <xf numFmtId="0" fontId="30" fillId="0" borderId="0" xfId="4" applyFont="1" applyFill="1" applyBorder="1" applyAlignment="1">
      <alignment horizontal="left" vertical="center" indent="1"/>
    </xf>
    <xf numFmtId="166" fontId="17" fillId="5" borderId="0" xfId="4" applyNumberFormat="1" applyFont="1" applyFill="1" applyBorder="1" applyAlignment="1">
      <alignment vertical="center"/>
    </xf>
    <xf numFmtId="165" fontId="30" fillId="0" borderId="0" xfId="4" applyNumberFormat="1" applyFont="1" applyFill="1" applyBorder="1" applyAlignment="1">
      <alignment vertical="center"/>
    </xf>
    <xf numFmtId="165" fontId="17" fillId="5" borderId="0" xfId="4" applyNumberFormat="1" applyFont="1" applyFill="1" applyBorder="1" applyAlignment="1">
      <alignment vertical="center"/>
    </xf>
    <xf numFmtId="0" fontId="18" fillId="5" borderId="9" xfId="4" applyFont="1" applyFill="1" applyBorder="1" applyAlignment="1">
      <alignment horizontal="left" vertical="center"/>
    </xf>
    <xf numFmtId="170" fontId="30" fillId="0" borderId="1" xfId="4" applyNumberFormat="1" applyFont="1" applyFill="1" applyBorder="1" applyAlignment="1">
      <alignment vertical="center"/>
    </xf>
    <xf numFmtId="170" fontId="30" fillId="0" borderId="0" xfId="4" applyNumberFormat="1" applyFont="1" applyFill="1" applyBorder="1" applyAlignment="1">
      <alignment vertical="center"/>
    </xf>
    <xf numFmtId="170" fontId="30" fillId="0" borderId="9" xfId="4" applyNumberFormat="1" applyFont="1" applyFill="1" applyBorder="1" applyAlignment="1">
      <alignment vertical="center"/>
    </xf>
    <xf numFmtId="165" fontId="17" fillId="5" borderId="9" xfId="4" applyNumberFormat="1" applyFont="1" applyFill="1" applyBorder="1" applyAlignment="1">
      <alignment vertical="center"/>
    </xf>
    <xf numFmtId="167" fontId="30" fillId="0" borderId="0" xfId="4" applyNumberFormat="1" applyFont="1" applyFill="1" applyBorder="1" applyAlignment="1">
      <alignment vertical="center"/>
    </xf>
    <xf numFmtId="167" fontId="17" fillId="5" borderId="9" xfId="4" applyNumberFormat="1" applyFont="1" applyFill="1" applyBorder="1" applyAlignment="1">
      <alignment vertical="center"/>
    </xf>
    <xf numFmtId="0" fontId="19" fillId="5" borderId="9" xfId="4" applyFont="1" applyFill="1" applyBorder="1" applyAlignment="1">
      <alignment horizontal="left" vertical="center" indent="1"/>
    </xf>
    <xf numFmtId="3" fontId="14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5"/>
    </xf>
    <xf numFmtId="0" fontId="14" fillId="0" borderId="0" xfId="1" applyNumberFormat="1" applyFont="1" applyFill="1" applyBorder="1" applyAlignment="1">
      <alignment horizontal="center" vertical="center"/>
    </xf>
    <xf numFmtId="165" fontId="36" fillId="4" borderId="2" xfId="4" applyNumberFormat="1" applyFont="1" applyFill="1" applyBorder="1" applyAlignment="1">
      <alignment vertical="center"/>
    </xf>
    <xf numFmtId="168" fontId="34" fillId="0" borderId="1" xfId="4" applyNumberFormat="1" applyFont="1" applyFill="1" applyBorder="1" applyAlignment="1">
      <alignment vertical="center"/>
    </xf>
    <xf numFmtId="168" fontId="34" fillId="0" borderId="0" xfId="4" applyNumberFormat="1" applyFont="1" applyFill="1" applyBorder="1" applyAlignment="1">
      <alignment vertical="center"/>
    </xf>
    <xf numFmtId="168" fontId="20" fillId="0" borderId="0" xfId="4" applyNumberFormat="1" applyFont="1" applyFill="1" applyBorder="1" applyAlignment="1">
      <alignment vertical="center"/>
    </xf>
    <xf numFmtId="168" fontId="21" fillId="0" borderId="10" xfId="4" applyNumberFormat="1" applyFont="1" applyFill="1" applyBorder="1" applyAlignment="1">
      <alignment vertical="center"/>
    </xf>
    <xf numFmtId="168" fontId="21" fillId="0" borderId="0" xfId="4" applyNumberFormat="1" applyFont="1" applyFill="1" applyBorder="1" applyAlignment="1">
      <alignment vertical="center"/>
    </xf>
    <xf numFmtId="168" fontId="21" fillId="0" borderId="9" xfId="4" applyNumberFormat="1" applyFont="1" applyFill="1" applyBorder="1" applyAlignment="1">
      <alignment vertical="center"/>
    </xf>
    <xf numFmtId="169" fontId="20" fillId="0" borderId="4" xfId="4" applyNumberFormat="1" applyFont="1" applyFill="1" applyBorder="1" applyAlignment="1">
      <alignment vertical="center"/>
    </xf>
    <xf numFmtId="172" fontId="25" fillId="2" borderId="0" xfId="4" applyNumberFormat="1" applyFont="1" applyFill="1" applyBorder="1" applyAlignment="1">
      <alignment vertical="center"/>
    </xf>
    <xf numFmtId="172" fontId="20" fillId="0" borderId="4" xfId="4" applyNumberFormat="1" applyFont="1" applyFill="1" applyBorder="1" applyAlignment="1">
      <alignment vertical="center"/>
    </xf>
    <xf numFmtId="172" fontId="25" fillId="0" borderId="1" xfId="1" applyNumberFormat="1" applyFont="1" applyFill="1" applyBorder="1" applyAlignment="1">
      <alignment horizontal="right" vertical="center"/>
    </xf>
    <xf numFmtId="172" fontId="25" fillId="0" borderId="0" xfId="1" applyNumberFormat="1" applyFont="1" applyFill="1" applyBorder="1" applyAlignment="1">
      <alignment horizontal="right" vertical="center"/>
    </xf>
    <xf numFmtId="168" fontId="35" fillId="0" borderId="8" xfId="1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1"/>
    </xf>
    <xf numFmtId="166" fontId="17" fillId="5" borderId="9" xfId="4" applyNumberFormat="1" applyFont="1" applyFill="1" applyBorder="1" applyAlignment="1">
      <alignment vertical="center"/>
    </xf>
    <xf numFmtId="170" fontId="17" fillId="5" borderId="9" xfId="4" applyNumberFormat="1" applyFont="1" applyFill="1" applyBorder="1" applyAlignment="1">
      <alignment vertical="center"/>
    </xf>
    <xf numFmtId="167" fontId="30" fillId="2" borderId="1" xfId="4" applyNumberFormat="1" applyFont="1" applyFill="1" applyBorder="1" applyAlignment="1">
      <alignment vertical="center"/>
    </xf>
    <xf numFmtId="167" fontId="30" fillId="2" borderId="0" xfId="4" applyNumberFormat="1" applyFont="1" applyFill="1" applyBorder="1" applyAlignment="1">
      <alignment vertical="center"/>
    </xf>
    <xf numFmtId="167" fontId="30" fillId="2" borderId="9" xfId="4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2"/>
    </xf>
    <xf numFmtId="3" fontId="17" fillId="4" borderId="2" xfId="4" applyNumberFormat="1" applyFont="1" applyFill="1" applyBorder="1" applyAlignment="1">
      <alignment vertical="center"/>
    </xf>
    <xf numFmtId="169" fontId="30" fillId="2" borderId="1" xfId="4" applyNumberFormat="1" applyFont="1" applyFill="1" applyBorder="1" applyAlignment="1">
      <alignment vertical="center"/>
    </xf>
    <xf numFmtId="169" fontId="30" fillId="2" borderId="0" xfId="4" applyNumberFormat="1" applyFont="1" applyFill="1" applyBorder="1" applyAlignment="1">
      <alignment vertical="center"/>
    </xf>
    <xf numFmtId="169" fontId="30" fillId="2" borderId="9" xfId="4" applyNumberFormat="1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indent="1"/>
    </xf>
    <xf numFmtId="0" fontId="30" fillId="0" borderId="0" xfId="4" applyFont="1" applyBorder="1" applyAlignment="1">
      <alignment horizontal="left" vertical="center" indent="1"/>
    </xf>
    <xf numFmtId="0" fontId="30" fillId="2" borderId="1" xfId="4" applyFont="1" applyFill="1" applyBorder="1" applyAlignment="1">
      <alignment horizontal="left" vertical="center" indent="1"/>
    </xf>
    <xf numFmtId="166" fontId="20" fillId="0" borderId="1" xfId="1" applyNumberFormat="1" applyFont="1" applyBorder="1" applyAlignment="1">
      <alignment vertical="center"/>
    </xf>
    <xf numFmtId="166" fontId="20" fillId="0" borderId="0" xfId="1" applyNumberFormat="1" applyFont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21" fillId="0" borderId="1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166" fontId="21" fillId="0" borderId="9" xfId="1" applyNumberFormat="1" applyFont="1" applyFill="1" applyBorder="1" applyAlignment="1">
      <alignment vertical="center"/>
    </xf>
    <xf numFmtId="166" fontId="22" fillId="5" borderId="2" xfId="1" applyNumberFormat="1" applyFont="1" applyFill="1" applyBorder="1" applyAlignment="1">
      <alignment vertical="center"/>
    </xf>
    <xf numFmtId="166" fontId="30" fillId="0" borderId="4" xfId="1" applyNumberFormat="1" applyFont="1" applyBorder="1" applyAlignment="1">
      <alignment vertical="center"/>
    </xf>
    <xf numFmtId="0" fontId="30" fillId="0" borderId="4" xfId="4" applyFont="1" applyFill="1" applyBorder="1" applyAlignment="1">
      <alignment horizontal="left" vertical="center" indent="2"/>
    </xf>
    <xf numFmtId="0" fontId="36" fillId="4" borderId="2" xfId="4" applyNumberFormat="1" applyFont="1" applyFill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34" fillId="0" borderId="0" xfId="1" applyNumberFormat="1" applyFont="1" applyFill="1" applyBorder="1" applyAlignment="1">
      <alignment vertical="center"/>
    </xf>
    <xf numFmtId="168" fontId="20" fillId="0" borderId="0" xfId="1" applyNumberFormat="1" applyFont="1" applyBorder="1" applyAlignment="1">
      <alignment vertical="center"/>
    </xf>
    <xf numFmtId="168" fontId="20" fillId="0" borderId="0" xfId="1" applyNumberFormat="1" applyFont="1" applyFill="1" applyBorder="1" applyAlignment="1">
      <alignment vertical="center"/>
    </xf>
    <xf numFmtId="168" fontId="21" fillId="0" borderId="10" xfId="1" applyNumberFormat="1" applyFont="1" applyFill="1" applyBorder="1" applyAlignment="1">
      <alignment vertical="center"/>
    </xf>
    <xf numFmtId="168" fontId="21" fillId="0" borderId="0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68" fontId="30" fillId="0" borderId="4" xfId="1" applyNumberFormat="1" applyFont="1" applyBorder="1" applyAlignment="1">
      <alignment vertical="center"/>
    </xf>
    <xf numFmtId="169" fontId="20" fillId="0" borderId="8" xfId="4" applyNumberFormat="1" applyFont="1" applyBorder="1" applyAlignment="1">
      <alignment vertical="center"/>
    </xf>
    <xf numFmtId="0" fontId="20" fillId="0" borderId="8" xfId="4" applyFont="1" applyFill="1" applyBorder="1" applyAlignment="1">
      <alignment horizontal="left" vertical="center" indent="2"/>
    </xf>
    <xf numFmtId="169" fontId="37" fillId="2" borderId="0" xfId="4" applyNumberFormat="1" applyFont="1" applyFill="1" applyBorder="1" applyAlignment="1">
      <alignment vertical="center"/>
    </xf>
    <xf numFmtId="0" fontId="37" fillId="0" borderId="0" xfId="4" applyFont="1" applyFill="1" applyBorder="1" applyAlignment="1">
      <alignment horizontal="left" vertical="center" indent="3"/>
    </xf>
    <xf numFmtId="169" fontId="30" fillId="0" borderId="4" xfId="4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165" fontId="21" fillId="0" borderId="10" xfId="1" applyNumberFormat="1" applyFont="1" applyFill="1" applyBorder="1" applyAlignment="1">
      <alignment vertical="center"/>
    </xf>
    <xf numFmtId="165" fontId="21" fillId="0" borderId="0" xfId="1" applyNumberFormat="1" applyFont="1" applyFill="1" applyBorder="1" applyAlignment="1">
      <alignment vertical="center"/>
    </xf>
    <xf numFmtId="165" fontId="21" fillId="0" borderId="9" xfId="1" applyNumberFormat="1" applyFont="1" applyFill="1" applyBorder="1" applyAlignment="1">
      <alignment vertical="center"/>
    </xf>
    <xf numFmtId="165" fontId="22" fillId="5" borderId="2" xfId="1" applyNumberFormat="1" applyFont="1" applyFill="1" applyBorder="1" applyAlignment="1">
      <alignment vertical="center"/>
    </xf>
    <xf numFmtId="165" fontId="30" fillId="0" borderId="4" xfId="1" applyNumberFormat="1" applyFont="1" applyBorder="1" applyAlignment="1">
      <alignment vertical="center"/>
    </xf>
    <xf numFmtId="169" fontId="20" fillId="0" borderId="3" xfId="4" applyNumberFormat="1" applyFont="1" applyBorder="1" applyAlignment="1">
      <alignment vertical="center"/>
    </xf>
    <xf numFmtId="0" fontId="30" fillId="2" borderId="0" xfId="4" applyFont="1" applyFill="1" applyBorder="1" applyAlignment="1">
      <alignment horizontal="left" vertical="center" wrapText="1" indent="1"/>
    </xf>
    <xf numFmtId="0" fontId="30" fillId="2" borderId="9" xfId="4" applyFont="1" applyFill="1" applyBorder="1" applyAlignment="1">
      <alignment horizontal="left" vertical="center" indent="1"/>
    </xf>
    <xf numFmtId="166" fontId="20" fillId="0" borderId="1" xfId="1" applyNumberFormat="1" applyFont="1" applyFill="1" applyBorder="1" applyAlignment="1">
      <alignment vertical="center"/>
    </xf>
    <xf numFmtId="168" fontId="34" fillId="0" borderId="0" xfId="1" applyNumberFormat="1" applyFont="1" applyBorder="1" applyAlignment="1">
      <alignment vertical="center"/>
    </xf>
    <xf numFmtId="168" fontId="34" fillId="0" borderId="1" xfId="1" applyNumberFormat="1" applyFont="1" applyBorder="1" applyAlignment="1">
      <alignment vertical="center"/>
    </xf>
    <xf numFmtId="169" fontId="34" fillId="0" borderId="0" xfId="4" applyNumberFormat="1" applyFont="1" applyBorder="1" applyAlignment="1">
      <alignment vertical="center"/>
    </xf>
    <xf numFmtId="169" fontId="34" fillId="0" borderId="1" xfId="4" applyNumberFormat="1" applyFont="1" applyBorder="1" applyAlignment="1">
      <alignment vertical="center"/>
    </xf>
    <xf numFmtId="0" fontId="27" fillId="0" borderId="0" xfId="4" applyFont="1" applyFill="1" applyBorder="1" applyAlignment="1">
      <alignment horizontal="left" vertical="center" indent="5"/>
    </xf>
    <xf numFmtId="172" fontId="34" fillId="0" borderId="0" xfId="4" applyNumberFormat="1" applyFont="1" applyFill="1" applyBorder="1" applyAlignment="1">
      <alignment vertical="center"/>
    </xf>
    <xf numFmtId="165" fontId="20" fillId="0" borderId="1" xfId="1" applyNumberFormat="1" applyFont="1" applyFill="1" applyBorder="1" applyAlignment="1">
      <alignment vertical="center"/>
    </xf>
    <xf numFmtId="0" fontId="32" fillId="4" borderId="2" xfId="4" applyNumberFormat="1" applyFont="1" applyFill="1" applyBorder="1" applyAlignment="1">
      <alignment horizontal="left" vertical="center"/>
    </xf>
    <xf numFmtId="172" fontId="14" fillId="2" borderId="1" xfId="4" applyNumberFormat="1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center" indent="2"/>
    </xf>
    <xf numFmtId="0" fontId="30" fillId="2" borderId="0" xfId="4" applyFont="1" applyFill="1" applyBorder="1" applyAlignment="1">
      <alignment horizontal="left" vertical="center" indent="1"/>
    </xf>
    <xf numFmtId="1" fontId="14" fillId="2" borderId="9" xfId="4" applyNumberFormat="1" applyFont="1" applyFill="1" applyBorder="1" applyAlignment="1">
      <alignment vertical="center"/>
    </xf>
    <xf numFmtId="172" fontId="14" fillId="0" borderId="9" xfId="4" applyNumberFormat="1" applyFont="1" applyBorder="1" applyAlignment="1">
      <alignment vertical="center"/>
    </xf>
    <xf numFmtId="166" fontId="20" fillId="0" borderId="1" xfId="4" applyNumberFormat="1" applyFont="1" applyBorder="1" applyAlignment="1">
      <alignment vertical="center"/>
    </xf>
    <xf numFmtId="166" fontId="21" fillId="0" borderId="10" xfId="4" applyNumberFormat="1" applyFont="1" applyFill="1" applyBorder="1" applyAlignment="1">
      <alignment vertical="center"/>
    </xf>
    <xf numFmtId="166" fontId="21" fillId="0" borderId="0" xfId="4" applyNumberFormat="1" applyFont="1" applyFill="1" applyBorder="1" applyAlignment="1">
      <alignment vertical="center"/>
    </xf>
    <xf numFmtId="166" fontId="21" fillId="0" borderId="9" xfId="4" applyNumberFormat="1" applyFont="1" applyFill="1" applyBorder="1" applyAlignment="1">
      <alignment vertical="center"/>
    </xf>
    <xf numFmtId="168" fontId="20" fillId="0" borderId="1" xfId="4" applyNumberFormat="1" applyFont="1" applyBorder="1" applyAlignment="1">
      <alignment vertical="center"/>
    </xf>
    <xf numFmtId="168" fontId="20" fillId="0" borderId="1" xfId="1" applyNumberFormat="1" applyFont="1" applyFill="1" applyBorder="1" applyAlignment="1">
      <alignment vertical="center"/>
    </xf>
    <xf numFmtId="169" fontId="20" fillId="0" borderId="8" xfId="4" applyNumberFormat="1" applyFont="1" applyFill="1" applyBorder="1" applyAlignment="1">
      <alignment vertical="center"/>
    </xf>
    <xf numFmtId="165" fontId="20" fillId="0" borderId="1" xfId="4" applyNumberFormat="1" applyFont="1" applyBorder="1" applyAlignment="1">
      <alignment vertical="center"/>
    </xf>
    <xf numFmtId="165" fontId="21" fillId="0" borderId="1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vertical="center"/>
    </xf>
    <xf numFmtId="165" fontId="21" fillId="0" borderId="9" xfId="4" applyNumberFormat="1" applyFont="1" applyFill="1" applyBorder="1" applyAlignment="1">
      <alignment vertical="center"/>
    </xf>
    <xf numFmtId="166" fontId="17" fillId="5" borderId="1" xfId="4" applyNumberFormat="1" applyFont="1" applyFill="1" applyBorder="1" applyAlignment="1">
      <alignment vertical="center"/>
    </xf>
    <xf numFmtId="0" fontId="18" fillId="5" borderId="1" xfId="4" applyFont="1" applyFill="1" applyBorder="1" applyAlignment="1">
      <alignment horizontal="left" vertical="center"/>
    </xf>
    <xf numFmtId="167" fontId="17" fillId="5" borderId="0" xfId="4" applyNumberFormat="1" applyFont="1" applyFill="1" applyBorder="1" applyAlignment="1">
      <alignment vertical="center"/>
    </xf>
    <xf numFmtId="0" fontId="18" fillId="5" borderId="0" xfId="4" applyFont="1" applyFill="1" applyBorder="1" applyAlignment="1">
      <alignment horizontal="left" vertical="center"/>
    </xf>
    <xf numFmtId="167" fontId="17" fillId="4" borderId="1" xfId="4" applyNumberFormat="1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/>
    </xf>
    <xf numFmtId="167" fontId="17" fillId="5" borderId="10" xfId="4" applyNumberFormat="1" applyFont="1" applyFill="1" applyBorder="1" applyAlignment="1">
      <alignment vertical="center"/>
    </xf>
    <xf numFmtId="0" fontId="18" fillId="5" borderId="10" xfId="4" applyFont="1" applyFill="1" applyBorder="1" applyAlignment="1">
      <alignment horizontal="left" vertical="center" indent="1"/>
    </xf>
    <xf numFmtId="167" fontId="17" fillId="5" borderId="3" xfId="4" applyNumberFormat="1" applyFont="1" applyFill="1" applyBorder="1" applyAlignment="1">
      <alignment vertical="center"/>
    </xf>
    <xf numFmtId="0" fontId="18" fillId="5" borderId="3" xfId="4" applyFont="1" applyFill="1" applyBorder="1" applyAlignment="1">
      <alignment horizontal="left" vertical="center" indent="1"/>
    </xf>
    <xf numFmtId="167" fontId="17" fillId="4" borderId="9" xfId="4" applyNumberFormat="1" applyFont="1" applyFill="1" applyBorder="1" applyAlignment="1">
      <alignment vertical="center"/>
    </xf>
    <xf numFmtId="0" fontId="18" fillId="4" borderId="9" xfId="4" applyFont="1" applyFill="1" applyBorder="1" applyAlignment="1">
      <alignment horizontal="left" vertical="center"/>
    </xf>
    <xf numFmtId="166" fontId="20" fillId="0" borderId="1" xfId="4" applyNumberFormat="1" applyFont="1" applyFill="1" applyBorder="1" applyAlignment="1">
      <alignment vertical="center"/>
    </xf>
    <xf numFmtId="166" fontId="20" fillId="0" borderId="0" xfId="4" applyNumberFormat="1" applyFont="1" applyFill="1" applyBorder="1" applyAlignment="1">
      <alignment vertical="center"/>
    </xf>
    <xf numFmtId="165" fontId="38" fillId="4" borderId="2" xfId="4" applyNumberFormat="1" applyFont="1" applyFill="1" applyBorder="1" applyAlignment="1">
      <alignment vertical="center"/>
    </xf>
    <xf numFmtId="169" fontId="34" fillId="0" borderId="4" xfId="4" applyNumberFormat="1" applyFont="1" applyFill="1" applyBorder="1" applyAlignment="1">
      <alignment vertical="center"/>
    </xf>
    <xf numFmtId="0" fontId="34" fillId="0" borderId="4" xfId="4" applyFont="1" applyFill="1" applyBorder="1" applyAlignment="1">
      <alignment horizontal="left" vertical="center" indent="3"/>
    </xf>
    <xf numFmtId="169" fontId="34" fillId="0" borderId="10" xfId="4" applyNumberFormat="1" applyFont="1" applyFill="1" applyBorder="1" applyAlignment="1">
      <alignment vertical="center"/>
    </xf>
    <xf numFmtId="0" fontId="34" fillId="0" borderId="10" xfId="4" applyFont="1" applyFill="1" applyBorder="1" applyAlignment="1">
      <alignment horizontal="left" vertical="center" indent="3"/>
    </xf>
    <xf numFmtId="169" fontId="34" fillId="0" borderId="3" xfId="4" applyNumberFormat="1" applyFont="1" applyFill="1" applyBorder="1" applyAlignment="1">
      <alignment vertical="center"/>
    </xf>
    <xf numFmtId="0" fontId="34" fillId="0" borderId="3" xfId="4" applyFont="1" applyFill="1" applyBorder="1" applyAlignment="1">
      <alignment horizontal="left" vertical="center" indent="3"/>
    </xf>
    <xf numFmtId="165" fontId="20" fillId="0" borderId="1" xfId="4" applyNumberFormat="1" applyFont="1" applyFill="1" applyBorder="1" applyAlignment="1">
      <alignment vertical="center"/>
    </xf>
    <xf numFmtId="165" fontId="20" fillId="0" borderId="0" xfId="4" applyNumberFormat="1" applyFont="1" applyFill="1" applyBorder="1" applyAlignment="1">
      <alignment vertical="center"/>
    </xf>
    <xf numFmtId="169" fontId="20" fillId="0" borderId="1" xfId="4" applyNumberFormat="1" applyFont="1" applyFill="1" applyBorder="1" applyAlignment="1">
      <alignment vertical="center"/>
    </xf>
    <xf numFmtId="165" fontId="20" fillId="0" borderId="9" xfId="4" applyNumberFormat="1" applyFont="1" applyFill="1" applyBorder="1" applyAlignment="1">
      <alignment vertical="center"/>
    </xf>
    <xf numFmtId="165" fontId="21" fillId="0" borderId="0" xfId="4" applyNumberFormat="1" applyFont="1" applyFill="1" applyAlignment="1">
      <alignment vertical="center"/>
    </xf>
    <xf numFmtId="172" fontId="34" fillId="0" borderId="9" xfId="4" applyNumberFormat="1" applyFont="1" applyFill="1" applyBorder="1" applyAlignment="1">
      <alignment vertical="center"/>
    </xf>
    <xf numFmtId="0" fontId="34" fillId="0" borderId="9" xfId="4" applyFont="1" applyFill="1" applyBorder="1" applyAlignment="1">
      <alignment horizontal="left" vertical="center" indent="3"/>
    </xf>
    <xf numFmtId="169" fontId="20" fillId="0" borderId="0" xfId="4" applyNumberFormat="1" applyFont="1" applyFill="1" applyBorder="1" applyAlignment="1">
      <alignment vertical="center"/>
    </xf>
    <xf numFmtId="169" fontId="34" fillId="0" borderId="9" xfId="4" applyNumberFormat="1" applyFont="1" applyFill="1" applyBorder="1" applyAlignment="1">
      <alignment vertical="center"/>
    </xf>
    <xf numFmtId="169" fontId="20" fillId="0" borderId="9" xfId="4" applyNumberFormat="1" applyFont="1" applyFill="1" applyBorder="1" applyAlignment="1">
      <alignment vertical="center"/>
    </xf>
    <xf numFmtId="0" fontId="39" fillId="0" borderId="2" xfId="5" applyFont="1" applyBorder="1" applyAlignment="1">
      <alignment vertical="center"/>
    </xf>
    <xf numFmtId="0" fontId="40" fillId="0" borderId="2" xfId="5" applyFont="1" applyBorder="1" applyAlignment="1">
      <alignment vertical="center"/>
    </xf>
    <xf numFmtId="0" fontId="41" fillId="0" borderId="2" xfId="5" applyFont="1" applyBorder="1" applyAlignment="1">
      <alignment vertical="center"/>
    </xf>
    <xf numFmtId="0" fontId="41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41" fillId="0" borderId="0" xfId="5" applyFont="1" applyAlignment="1">
      <alignment horizontal="center" vertical="center"/>
    </xf>
    <xf numFmtId="0" fontId="39" fillId="0" borderId="0" xfId="5" applyFont="1" applyBorder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39" fillId="0" borderId="0" xfId="5" applyFont="1" applyBorder="1" applyAlignment="1">
      <alignment horizontal="right" vertical="center"/>
    </xf>
    <xf numFmtId="0" fontId="42" fillId="0" borderId="0" xfId="5" applyFont="1" applyAlignment="1">
      <alignment vertical="center"/>
    </xf>
    <xf numFmtId="0" fontId="40" fillId="0" borderId="0" xfId="5" applyFont="1" applyAlignment="1">
      <alignment vertical="center"/>
    </xf>
    <xf numFmtId="0" fontId="43" fillId="0" borderId="0" xfId="5" applyFont="1" applyAlignment="1">
      <alignment horizontal="left" vertical="center"/>
    </xf>
    <xf numFmtId="174" fontId="44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31" fillId="2" borderId="0" xfId="4" applyFont="1" applyFill="1" applyAlignment="1">
      <alignment vertical="center"/>
    </xf>
    <xf numFmtId="0" fontId="10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318" customWidth="1"/>
    <col min="2" max="2" width="9.7109375" style="319" customWidth="1"/>
    <col min="3" max="3" width="107.42578125" style="317" customWidth="1"/>
    <col min="4" max="4" width="44.7109375" style="317" customWidth="1"/>
    <col min="5" max="6" width="9.7109375" style="317" customWidth="1"/>
    <col min="7" max="16384" width="9.140625" style="317"/>
  </cols>
  <sheetData>
    <row r="9" spans="1:10" ht="30" x14ac:dyDescent="0.25">
      <c r="A9" s="314"/>
      <c r="B9" s="315" t="s">
        <v>334</v>
      </c>
      <c r="C9" s="316"/>
      <c r="D9" s="316"/>
      <c r="E9" s="316"/>
      <c r="F9" s="316"/>
    </row>
    <row r="10" spans="1:10" hidden="1" x14ac:dyDescent="0.25"/>
    <row r="11" spans="1:10" hidden="1" x14ac:dyDescent="0.25">
      <c r="B11" s="318"/>
      <c r="C11" s="318"/>
    </row>
    <row r="12" spans="1:10" ht="11.25" hidden="1" customHeight="1" x14ac:dyDescent="0.25">
      <c r="B12" s="318"/>
      <c r="C12" s="318"/>
    </row>
    <row r="13" spans="1:10" s="318" customFormat="1" ht="11.25" hidden="1" customHeight="1" x14ac:dyDescent="0.25">
      <c r="D13" s="317"/>
      <c r="E13" s="317"/>
      <c r="F13" s="317"/>
      <c r="G13" s="317"/>
      <c r="H13" s="317"/>
      <c r="I13" s="317"/>
      <c r="J13" s="317"/>
    </row>
    <row r="14" spans="1:10" s="318" customFormat="1" ht="12.75" customHeight="1" x14ac:dyDescent="0.25">
      <c r="D14" s="317"/>
      <c r="E14" s="317"/>
      <c r="F14" s="317"/>
      <c r="G14" s="317"/>
      <c r="H14" s="317"/>
      <c r="I14" s="317"/>
      <c r="J14" s="317"/>
    </row>
    <row r="15" spans="1:10" s="318" customFormat="1" ht="12.75" customHeight="1" x14ac:dyDescent="0.25">
      <c r="D15" s="317"/>
      <c r="E15" s="317"/>
      <c r="F15" s="317"/>
      <c r="G15" s="317"/>
      <c r="H15" s="317"/>
      <c r="I15" s="317"/>
      <c r="J15" s="317"/>
    </row>
    <row r="16" spans="1:10" s="318" customFormat="1" ht="12.75" customHeight="1" x14ac:dyDescent="0.25">
      <c r="D16" s="317"/>
      <c r="E16" s="317"/>
      <c r="F16" s="317"/>
      <c r="G16" s="317"/>
      <c r="H16" s="317"/>
      <c r="I16" s="317"/>
      <c r="J16" s="317"/>
    </row>
    <row r="17" spans="1:10" s="318" customFormat="1" ht="12.75" customHeight="1" x14ac:dyDescent="0.25">
      <c r="D17" s="317"/>
      <c r="E17" s="317"/>
      <c r="F17" s="317"/>
      <c r="G17" s="317"/>
      <c r="H17" s="317"/>
      <c r="I17" s="317"/>
      <c r="J17" s="317"/>
    </row>
    <row r="18" spans="1:10" s="318" customFormat="1" ht="12.75" customHeight="1" x14ac:dyDescent="0.25">
      <c r="D18" s="317"/>
      <c r="E18" s="317"/>
      <c r="F18" s="317"/>
      <c r="G18" s="317"/>
      <c r="H18" s="317"/>
      <c r="I18" s="317"/>
      <c r="J18" s="317"/>
    </row>
    <row r="19" spans="1:10" s="318" customFormat="1" x14ac:dyDescent="0.25">
      <c r="D19" s="317"/>
      <c r="E19" s="317"/>
      <c r="F19" s="317"/>
      <c r="G19" s="317"/>
      <c r="H19" s="317"/>
      <c r="I19" s="317"/>
      <c r="J19" s="317"/>
    </row>
    <row r="20" spans="1:10" s="318" customFormat="1" ht="11.25" customHeight="1" x14ac:dyDescent="0.25">
      <c r="D20" s="317"/>
      <c r="E20" s="317"/>
      <c r="F20" s="317"/>
      <c r="G20" s="317"/>
      <c r="H20" s="317"/>
      <c r="I20" s="317"/>
      <c r="J20" s="317"/>
    </row>
    <row r="21" spans="1:10" s="318" customFormat="1" ht="11.25" customHeight="1" x14ac:dyDescent="0.25">
      <c r="D21" s="317"/>
      <c r="E21" s="317"/>
      <c r="F21" s="317"/>
      <c r="G21" s="317"/>
      <c r="H21" s="317"/>
      <c r="I21" s="317"/>
      <c r="J21" s="317"/>
    </row>
    <row r="22" spans="1:10" s="318" customFormat="1" ht="11.25" customHeight="1" x14ac:dyDescent="0.25">
      <c r="B22" s="319"/>
      <c r="C22" s="317"/>
      <c r="D22" s="317"/>
      <c r="E22" s="317"/>
      <c r="F22" s="317"/>
      <c r="G22" s="317"/>
      <c r="H22" s="317"/>
      <c r="I22" s="317"/>
      <c r="J22" s="317"/>
    </row>
    <row r="23" spans="1:10" s="318" customFormat="1" ht="27.75" x14ac:dyDescent="0.25">
      <c r="B23" s="320"/>
      <c r="C23" s="321" t="s">
        <v>350</v>
      </c>
      <c r="D23" s="322"/>
      <c r="E23" s="317"/>
      <c r="F23" s="317"/>
      <c r="G23" s="317"/>
      <c r="H23" s="317"/>
      <c r="I23" s="317"/>
      <c r="J23" s="317"/>
    </row>
    <row r="24" spans="1:10" s="318" customFormat="1" ht="11.25" customHeight="1" x14ac:dyDescent="0.25">
      <c r="B24" s="319"/>
      <c r="C24" s="317"/>
      <c r="D24" s="317"/>
      <c r="E24" s="317"/>
      <c r="F24" s="317"/>
      <c r="G24" s="317"/>
      <c r="H24" s="317"/>
      <c r="I24" s="317"/>
      <c r="J24" s="317"/>
    </row>
    <row r="25" spans="1:10" s="318" customFormat="1" ht="13.5" customHeight="1" x14ac:dyDescent="0.25">
      <c r="B25" s="319"/>
      <c r="C25" s="317"/>
      <c r="D25" s="317"/>
      <c r="E25" s="317"/>
      <c r="F25" s="317"/>
      <c r="G25" s="317"/>
      <c r="H25" s="317"/>
      <c r="I25" s="317"/>
      <c r="J25" s="317"/>
    </row>
    <row r="26" spans="1:10" s="318" customFormat="1" ht="10.5" customHeight="1" x14ac:dyDescent="0.25">
      <c r="B26" s="319"/>
      <c r="C26" s="317"/>
      <c r="D26" s="317"/>
      <c r="E26" s="317"/>
      <c r="F26" s="317"/>
      <c r="G26" s="317"/>
      <c r="H26" s="317"/>
      <c r="I26" s="317"/>
      <c r="J26" s="317"/>
    </row>
    <row r="27" spans="1:10" x14ac:dyDescent="0.25">
      <c r="A27" s="317"/>
    </row>
    <row r="28" spans="1:10" s="318" customFormat="1" ht="11.25" customHeight="1" x14ac:dyDescent="0.25">
      <c r="B28" s="319"/>
      <c r="C28" s="317"/>
      <c r="D28" s="317"/>
      <c r="E28" s="317"/>
      <c r="F28" s="317"/>
      <c r="G28" s="317"/>
      <c r="H28" s="317"/>
      <c r="I28" s="317"/>
      <c r="J28" s="317"/>
    </row>
    <row r="29" spans="1:10" s="318" customFormat="1" x14ac:dyDescent="0.25">
      <c r="B29" s="319"/>
      <c r="C29" s="317"/>
      <c r="D29" s="317"/>
      <c r="E29" s="317"/>
      <c r="F29" s="317"/>
      <c r="G29" s="317"/>
      <c r="H29" s="317"/>
      <c r="I29" s="317"/>
      <c r="J29" s="317"/>
    </row>
    <row r="30" spans="1:10" s="318" customFormat="1" ht="27.75" x14ac:dyDescent="0.25">
      <c r="B30" s="319"/>
      <c r="C30" s="323" t="s">
        <v>335</v>
      </c>
      <c r="D30" s="317"/>
      <c r="E30" s="317"/>
      <c r="F30" s="317"/>
      <c r="G30" s="317"/>
      <c r="H30" s="317"/>
      <c r="I30" s="317"/>
      <c r="J30" s="317"/>
    </row>
    <row r="31" spans="1:10" s="318" customFormat="1" ht="11.25" customHeight="1" x14ac:dyDescent="0.25">
      <c r="B31" s="319"/>
      <c r="C31" s="324"/>
      <c r="D31" s="317"/>
      <c r="E31" s="317"/>
      <c r="F31" s="317"/>
      <c r="G31" s="317"/>
      <c r="H31" s="317"/>
      <c r="I31" s="317"/>
      <c r="J31" s="317"/>
    </row>
    <row r="32" spans="1:10" s="318" customFormat="1" ht="11.25" customHeight="1" x14ac:dyDescent="0.25">
      <c r="B32" s="319"/>
      <c r="C32" s="324"/>
      <c r="D32" s="317"/>
      <c r="E32" s="317"/>
      <c r="F32" s="317"/>
      <c r="G32" s="317"/>
      <c r="H32" s="317"/>
      <c r="I32" s="317"/>
      <c r="J32" s="317"/>
    </row>
    <row r="33" spans="1:12" s="318" customFormat="1" ht="11.25" customHeight="1" x14ac:dyDescent="0.25">
      <c r="B33" s="319"/>
      <c r="C33" s="317"/>
      <c r="D33" s="317"/>
      <c r="E33" s="317"/>
      <c r="F33" s="317"/>
      <c r="G33" s="317"/>
      <c r="H33" s="317"/>
      <c r="I33" s="317"/>
      <c r="J33" s="317"/>
    </row>
    <row r="34" spans="1:12" s="318" customFormat="1" ht="11.25" customHeight="1" x14ac:dyDescent="0.25">
      <c r="B34" s="319"/>
      <c r="C34" s="317"/>
      <c r="D34" s="317"/>
      <c r="E34" s="317"/>
      <c r="F34" s="317"/>
      <c r="G34" s="317"/>
      <c r="H34" s="317"/>
      <c r="I34" s="317"/>
      <c r="J34" s="317"/>
    </row>
    <row r="35" spans="1:12" s="318" customFormat="1" ht="11.25" customHeight="1" x14ac:dyDescent="0.25">
      <c r="B35" s="319"/>
      <c r="C35" s="317"/>
      <c r="D35" s="317"/>
      <c r="E35" s="317"/>
      <c r="F35" s="317"/>
      <c r="G35" s="317"/>
      <c r="H35" s="317"/>
      <c r="I35" s="317"/>
      <c r="J35" s="317"/>
    </row>
    <row r="36" spans="1:12" s="318" customFormat="1" ht="13.5" customHeight="1" x14ac:dyDescent="0.25">
      <c r="B36" s="319"/>
      <c r="C36" s="317"/>
      <c r="D36" s="317"/>
      <c r="E36" s="317"/>
      <c r="F36" s="317"/>
      <c r="G36" s="317"/>
      <c r="H36" s="317"/>
      <c r="I36" s="317"/>
      <c r="J36" s="317"/>
    </row>
    <row r="37" spans="1:12" s="318" customFormat="1" ht="10.5" customHeight="1" x14ac:dyDescent="0.25">
      <c r="B37" s="319"/>
      <c r="C37" s="317"/>
      <c r="D37" s="317"/>
      <c r="E37" s="317"/>
      <c r="F37" s="317"/>
      <c r="G37" s="317"/>
      <c r="H37" s="317"/>
      <c r="I37" s="317"/>
      <c r="J37" s="317"/>
    </row>
    <row r="38" spans="1:12" x14ac:dyDescent="0.25">
      <c r="A38" s="317"/>
    </row>
    <row r="39" spans="1:12" s="318" customFormat="1" ht="12.75" customHeight="1" x14ac:dyDescent="0.25">
      <c r="B39" s="319"/>
      <c r="C39" s="317"/>
      <c r="E39" s="317"/>
      <c r="F39" s="317"/>
      <c r="G39" s="317"/>
      <c r="H39" s="317"/>
      <c r="I39" s="317"/>
      <c r="J39" s="317"/>
    </row>
    <row r="40" spans="1:12" s="318" customFormat="1" x14ac:dyDescent="0.25">
      <c r="B40" s="319"/>
      <c r="C40" s="317"/>
      <c r="E40" s="317"/>
      <c r="F40" s="317"/>
      <c r="G40" s="317"/>
      <c r="H40" s="317"/>
      <c r="I40" s="317"/>
      <c r="J40" s="317"/>
    </row>
    <row r="41" spans="1:12" s="318" customFormat="1" x14ac:dyDescent="0.25">
      <c r="B41" s="319"/>
      <c r="C41" s="317"/>
      <c r="D41" s="317"/>
      <c r="E41" s="317"/>
      <c r="F41" s="317"/>
      <c r="G41" s="317"/>
      <c r="H41" s="317"/>
      <c r="I41" s="317"/>
      <c r="J41" s="317"/>
    </row>
    <row r="42" spans="1:12" s="318" customFormat="1" ht="12.75" customHeight="1" x14ac:dyDescent="0.25">
      <c r="B42" s="319"/>
      <c r="C42" s="317"/>
      <c r="D42" s="317"/>
      <c r="E42" s="317"/>
      <c r="F42" s="317"/>
      <c r="G42" s="317"/>
      <c r="H42" s="317"/>
      <c r="I42" s="317"/>
      <c r="J42" s="317"/>
    </row>
    <row r="43" spans="1:12" ht="20.25" x14ac:dyDescent="0.25">
      <c r="D43" s="325" t="s">
        <v>395</v>
      </c>
    </row>
    <row r="44" spans="1:12" x14ac:dyDescent="0.25">
      <c r="A44" s="317"/>
      <c r="B44" s="317"/>
    </row>
    <row r="45" spans="1:12" ht="18" x14ac:dyDescent="0.25">
      <c r="A45" s="317"/>
      <c r="B45" s="317"/>
      <c r="D45" s="326">
        <v>43297.73715277778</v>
      </c>
    </row>
    <row r="46" spans="1:12" ht="12.75" x14ac:dyDescent="0.25">
      <c r="A46" s="317"/>
      <c r="B46" s="317"/>
      <c r="G46" s="327"/>
      <c r="H46" s="327"/>
      <c r="I46" s="327"/>
      <c r="J46" s="327"/>
      <c r="K46" s="327"/>
      <c r="L46" s="327"/>
    </row>
    <row r="47" spans="1:12" x14ac:dyDescent="0.25">
      <c r="A47" s="317"/>
      <c r="B47" s="317"/>
    </row>
    <row r="48" spans="1:12" x14ac:dyDescent="0.25">
      <c r="A48" s="317"/>
      <c r="B48" s="317"/>
    </row>
    <row r="49" spans="1:12" ht="15" x14ac:dyDescent="0.25">
      <c r="B49" s="328" t="s">
        <v>345</v>
      </c>
    </row>
    <row r="50" spans="1:12" ht="15" x14ac:dyDescent="0.25">
      <c r="B50" s="328"/>
    </row>
    <row r="51" spans="1:12" ht="15" x14ac:dyDescent="0.25">
      <c r="A51" s="327"/>
      <c r="B51" s="328" t="s">
        <v>336</v>
      </c>
      <c r="C51" s="327"/>
      <c r="D51" s="327"/>
      <c r="E51" s="327"/>
      <c r="F51" s="327"/>
    </row>
    <row r="52" spans="1:12" ht="15" x14ac:dyDescent="0.25">
      <c r="B52" s="328"/>
    </row>
    <row r="53" spans="1:12" ht="15" x14ac:dyDescent="0.25">
      <c r="B53" s="328" t="s">
        <v>396</v>
      </c>
    </row>
    <row r="54" spans="1:12" ht="15" x14ac:dyDescent="0.25">
      <c r="B54" s="328" t="s">
        <v>337</v>
      </c>
    </row>
    <row r="55" spans="1:12" ht="12.75" x14ac:dyDescent="0.25">
      <c r="B55" s="318"/>
      <c r="G55" s="327"/>
      <c r="H55" s="327"/>
      <c r="I55" s="327"/>
      <c r="J55" s="327"/>
      <c r="K55" s="327"/>
      <c r="L55" s="327"/>
    </row>
    <row r="56" spans="1:12" ht="15" x14ac:dyDescent="0.25">
      <c r="B56" s="328" t="s">
        <v>338</v>
      </c>
    </row>
    <row r="57" spans="1:12" ht="15" x14ac:dyDescent="0.25">
      <c r="B57" s="328" t="s">
        <v>339</v>
      </c>
    </row>
    <row r="62" spans="1:12" ht="12.75" x14ac:dyDescent="0.25">
      <c r="A62" s="327" t="s">
        <v>340</v>
      </c>
      <c r="B62" s="329"/>
      <c r="C62" s="332" t="s">
        <v>346</v>
      </c>
      <c r="D62" s="332"/>
      <c r="E62" s="330"/>
      <c r="F62" s="330" t="s">
        <v>341</v>
      </c>
    </row>
    <row r="65" spans="1:10" s="318" customFormat="1" ht="11.25" customHeight="1" x14ac:dyDescent="0.25">
      <c r="B65" s="319"/>
      <c r="C65" s="317"/>
      <c r="D65" s="317"/>
      <c r="E65" s="317"/>
      <c r="F65" s="317"/>
      <c r="G65" s="317"/>
      <c r="H65" s="317"/>
      <c r="I65" s="317"/>
      <c r="J65" s="317"/>
    </row>
    <row r="69" spans="1:10" x14ac:dyDescent="0.25">
      <c r="A69" s="317"/>
      <c r="B69" s="317"/>
    </row>
    <row r="70" spans="1:10" x14ac:dyDescent="0.25">
      <c r="A70" s="317"/>
      <c r="B70" s="317"/>
    </row>
    <row r="71" spans="1:10" x14ac:dyDescent="0.25">
      <c r="A71" s="317"/>
      <c r="B71" s="317"/>
    </row>
    <row r="72" spans="1:10" x14ac:dyDescent="0.25">
      <c r="A72" s="317"/>
      <c r="B72" s="317"/>
    </row>
    <row r="73" spans="1:10" x14ac:dyDescent="0.25">
      <c r="A73" s="317"/>
      <c r="B73" s="317"/>
    </row>
    <row r="74" spans="1:10" x14ac:dyDescent="0.25">
      <c r="A74" s="317"/>
      <c r="B74" s="317"/>
    </row>
    <row r="75" spans="1:10" x14ac:dyDescent="0.25">
      <c r="A75" s="317"/>
      <c r="B75" s="317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0</v>
      </c>
      <c r="C23" s="153">
        <v>0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0</v>
      </c>
      <c r="C26" s="153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0</v>
      </c>
      <c r="C34" s="155">
        <v>0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2" t="s">
        <v>119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77" t="s">
        <v>98</v>
      </c>
      <c r="B51" s="176">
        <v>0</v>
      </c>
      <c r="C51" s="176">
        <v>0</v>
      </c>
      <c r="D51" s="176">
        <v>0</v>
      </c>
      <c r="E51" s="176">
        <v>0</v>
      </c>
      <c r="F51" s="176">
        <v>0</v>
      </c>
      <c r="G51" s="176">
        <v>0</v>
      </c>
      <c r="H51" s="176">
        <v>0</v>
      </c>
      <c r="I51" s="176">
        <v>0</v>
      </c>
      <c r="J51" s="176">
        <v>0</v>
      </c>
      <c r="K51" s="176">
        <v>0</v>
      </c>
      <c r="L51" s="176">
        <v>0</v>
      </c>
      <c r="M51" s="176">
        <v>0</v>
      </c>
      <c r="N51" s="176">
        <v>0</v>
      </c>
      <c r="O51" s="176">
        <v>0</v>
      </c>
      <c r="P51" s="176">
        <v>0</v>
      </c>
      <c r="Q51" s="176">
        <v>0</v>
      </c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79.034511467027926</v>
      </c>
      <c r="C53" s="96">
        <v>43.7724733583755</v>
      </c>
      <c r="D53" s="96">
        <v>0</v>
      </c>
      <c r="E53" s="96">
        <v>0</v>
      </c>
      <c r="F53" s="96">
        <v>0</v>
      </c>
      <c r="G53" s="96">
        <v>0</v>
      </c>
      <c r="H53" s="96">
        <v>0</v>
      </c>
      <c r="I53" s="96">
        <v>0</v>
      </c>
      <c r="J53" s="96">
        <v>0</v>
      </c>
      <c r="K53" s="96">
        <v>0</v>
      </c>
      <c r="L53" s="96">
        <v>0</v>
      </c>
      <c r="M53" s="96">
        <v>0</v>
      </c>
      <c r="N53" s="96">
        <v>0</v>
      </c>
      <c r="O53" s="96">
        <v>0</v>
      </c>
      <c r="P53" s="96">
        <v>0</v>
      </c>
      <c r="Q53" s="96">
        <v>0</v>
      </c>
    </row>
    <row r="54" spans="1:17" x14ac:dyDescent="0.25">
      <c r="A54" s="132" t="s">
        <v>83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0.10579410262054222</v>
      </c>
      <c r="C58" s="158">
        <v>5.573509947572626E-2</v>
      </c>
      <c r="D58" s="158">
        <v>0</v>
      </c>
      <c r="E58" s="158">
        <v>0</v>
      </c>
      <c r="F58" s="158">
        <v>0</v>
      </c>
      <c r="G58" s="158">
        <v>0</v>
      </c>
      <c r="H58" s="158">
        <v>0</v>
      </c>
      <c r="I58" s="158">
        <v>0</v>
      </c>
      <c r="J58" s="158">
        <v>0</v>
      </c>
      <c r="K58" s="158">
        <v>0</v>
      </c>
      <c r="L58" s="158">
        <v>0</v>
      </c>
      <c r="M58" s="158">
        <v>0</v>
      </c>
      <c r="N58" s="158">
        <v>0</v>
      </c>
      <c r="O58" s="158">
        <v>0</v>
      </c>
      <c r="P58" s="158">
        <v>0</v>
      </c>
      <c r="Q58" s="158">
        <v>0</v>
      </c>
    </row>
    <row r="59" spans="1:17" x14ac:dyDescent="0.25">
      <c r="A59" s="92" t="s">
        <v>125</v>
      </c>
      <c r="B59" s="91">
        <v>4.9537712506680431E-2</v>
      </c>
      <c r="C59" s="91">
        <v>2.6097762218965665E-2</v>
      </c>
      <c r="D59" s="91">
        <v>0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</row>
    <row r="60" spans="1:17" x14ac:dyDescent="0.25">
      <c r="A60" s="92" t="s">
        <v>26</v>
      </c>
      <c r="B60" s="91">
        <v>5.6256390113861784E-2</v>
      </c>
      <c r="C60" s="91">
        <v>2.9637337256760599E-2</v>
      </c>
      <c r="D60" s="91">
        <v>0</v>
      </c>
      <c r="E60" s="91">
        <v>0</v>
      </c>
      <c r="F60" s="91">
        <v>0</v>
      </c>
      <c r="G60" s="91">
        <v>0</v>
      </c>
      <c r="H60" s="91">
        <v>0</v>
      </c>
      <c r="I60" s="91">
        <v>0</v>
      </c>
      <c r="J60" s="91">
        <v>0</v>
      </c>
      <c r="K60" s="91">
        <v>0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14.430716095829</v>
      </c>
      <c r="C63" s="155">
        <v>9.0274454890683398</v>
      </c>
      <c r="D63" s="155">
        <v>0</v>
      </c>
      <c r="E63" s="155">
        <v>0</v>
      </c>
      <c r="F63" s="155">
        <v>0</v>
      </c>
      <c r="G63" s="155">
        <v>0</v>
      </c>
      <c r="H63" s="155">
        <v>0</v>
      </c>
      <c r="I63" s="155">
        <v>0</v>
      </c>
      <c r="J63" s="155">
        <v>0</v>
      </c>
      <c r="K63" s="155">
        <v>0</v>
      </c>
      <c r="L63" s="155">
        <v>0</v>
      </c>
      <c r="M63" s="155">
        <v>0</v>
      </c>
      <c r="N63" s="155">
        <v>0</v>
      </c>
      <c r="O63" s="155">
        <v>0</v>
      </c>
      <c r="P63" s="155">
        <v>0</v>
      </c>
      <c r="Q63" s="155">
        <v>0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14.430716095829</v>
      </c>
      <c r="C66" s="153">
        <v>9.0274454890683398</v>
      </c>
      <c r="D66" s="153">
        <v>0</v>
      </c>
      <c r="E66" s="153">
        <v>0</v>
      </c>
      <c r="F66" s="153">
        <v>0</v>
      </c>
      <c r="G66" s="153">
        <v>0</v>
      </c>
      <c r="H66" s="153">
        <v>0</v>
      </c>
      <c r="I66" s="153">
        <v>0</v>
      </c>
      <c r="J66" s="153">
        <v>0</v>
      </c>
      <c r="K66" s="153">
        <v>0</v>
      </c>
      <c r="L66" s="153">
        <v>0</v>
      </c>
      <c r="M66" s="153">
        <v>0</v>
      </c>
      <c r="N66" s="153">
        <v>0</v>
      </c>
      <c r="O66" s="153">
        <v>0</v>
      </c>
      <c r="P66" s="153">
        <v>0</v>
      </c>
      <c r="Q66" s="153">
        <v>0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22.000967079246454</v>
      </c>
      <c r="C70" s="155">
        <v>14.647866721824416</v>
      </c>
      <c r="D70" s="155">
        <v>0</v>
      </c>
      <c r="E70" s="155">
        <v>0</v>
      </c>
      <c r="F70" s="155">
        <v>0</v>
      </c>
      <c r="G70" s="155">
        <v>0</v>
      </c>
      <c r="H70" s="155">
        <v>0</v>
      </c>
      <c r="I70" s="155">
        <v>0</v>
      </c>
      <c r="J70" s="155">
        <v>0</v>
      </c>
      <c r="K70" s="155">
        <v>0</v>
      </c>
      <c r="L70" s="155">
        <v>0</v>
      </c>
      <c r="M70" s="155">
        <v>0</v>
      </c>
      <c r="N70" s="155">
        <v>0</v>
      </c>
      <c r="O70" s="155">
        <v>0</v>
      </c>
      <c r="P70" s="155">
        <v>0</v>
      </c>
      <c r="Q70" s="155">
        <v>0</v>
      </c>
    </row>
    <row r="71" spans="1:17" x14ac:dyDescent="0.25">
      <c r="A71" s="152" t="s">
        <v>123</v>
      </c>
      <c r="B71" s="151">
        <v>22.000967079246454</v>
      </c>
      <c r="C71" s="151">
        <v>14.647866721824416</v>
      </c>
      <c r="D71" s="151">
        <v>0</v>
      </c>
      <c r="E71" s="151">
        <v>0</v>
      </c>
      <c r="F71" s="151">
        <v>0</v>
      </c>
      <c r="G71" s="151">
        <v>0</v>
      </c>
      <c r="H71" s="151">
        <v>0</v>
      </c>
      <c r="I71" s="151">
        <v>0</v>
      </c>
      <c r="J71" s="151">
        <v>0</v>
      </c>
      <c r="K71" s="151">
        <v>0</v>
      </c>
      <c r="L71" s="151">
        <v>0</v>
      </c>
      <c r="M71" s="151">
        <v>0</v>
      </c>
      <c r="N71" s="151">
        <v>0</v>
      </c>
      <c r="O71" s="151">
        <v>0</v>
      </c>
      <c r="P71" s="151">
        <v>0</v>
      </c>
      <c r="Q71" s="151">
        <v>0</v>
      </c>
    </row>
    <row r="72" spans="1:17" x14ac:dyDescent="0.25">
      <c r="A72" s="154" t="s">
        <v>30</v>
      </c>
      <c r="B72" s="153">
        <v>10.701816344819996</v>
      </c>
      <c r="C72" s="153">
        <v>10.919615210824528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2.2520815495332696</v>
      </c>
      <c r="C73" s="153">
        <v>2.2730075287809002</v>
      </c>
      <c r="D73" s="153">
        <v>0</v>
      </c>
      <c r="E73" s="153">
        <v>0</v>
      </c>
      <c r="F73" s="153">
        <v>0</v>
      </c>
      <c r="G73" s="153">
        <v>0</v>
      </c>
      <c r="H73" s="153">
        <v>0</v>
      </c>
      <c r="I73" s="153">
        <v>0</v>
      </c>
      <c r="J73" s="153">
        <v>0</v>
      </c>
      <c r="K73" s="153">
        <v>0</v>
      </c>
      <c r="L73" s="153">
        <v>0</v>
      </c>
      <c r="M73" s="153">
        <v>0</v>
      </c>
      <c r="N73" s="153">
        <v>0</v>
      </c>
      <c r="O73" s="153">
        <v>0</v>
      </c>
      <c r="P73" s="153">
        <v>0</v>
      </c>
      <c r="Q73" s="153">
        <v>0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9.0470691848931892</v>
      </c>
      <c r="C75" s="153">
        <v>1.4552439822189878</v>
      </c>
      <c r="D75" s="153">
        <v>0</v>
      </c>
      <c r="E75" s="153">
        <v>0</v>
      </c>
      <c r="F75" s="153">
        <v>0</v>
      </c>
      <c r="G75" s="153">
        <v>0</v>
      </c>
      <c r="H75" s="153">
        <v>0</v>
      </c>
      <c r="I75" s="153">
        <v>0</v>
      </c>
      <c r="J75" s="153">
        <v>0</v>
      </c>
      <c r="K75" s="153">
        <v>0</v>
      </c>
      <c r="L75" s="153">
        <v>0</v>
      </c>
      <c r="M75" s="153">
        <v>0</v>
      </c>
      <c r="N75" s="153">
        <v>0</v>
      </c>
      <c r="O75" s="153">
        <v>0</v>
      </c>
      <c r="P75" s="153">
        <v>0</v>
      </c>
      <c r="Q75" s="153">
        <v>0</v>
      </c>
    </row>
    <row r="76" spans="1:17" x14ac:dyDescent="0.25">
      <c r="A76" s="152" t="s">
        <v>122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8.2050872447425647</v>
      </c>
      <c r="C77" s="155">
        <v>5.8121992751267273</v>
      </c>
      <c r="D77" s="155">
        <v>0</v>
      </c>
      <c r="E77" s="155">
        <v>0</v>
      </c>
      <c r="F77" s="155">
        <v>0</v>
      </c>
      <c r="G77" s="155">
        <v>0</v>
      </c>
      <c r="H77" s="155">
        <v>0</v>
      </c>
      <c r="I77" s="155">
        <v>0</v>
      </c>
      <c r="J77" s="155">
        <v>0</v>
      </c>
      <c r="K77" s="155">
        <v>0</v>
      </c>
      <c r="L77" s="155">
        <v>0</v>
      </c>
      <c r="M77" s="155">
        <v>0</v>
      </c>
      <c r="N77" s="155">
        <v>0</v>
      </c>
      <c r="O77" s="155">
        <v>0</v>
      </c>
      <c r="P77" s="155">
        <v>0</v>
      </c>
      <c r="Q77" s="155">
        <v>0</v>
      </c>
    </row>
    <row r="78" spans="1:17" x14ac:dyDescent="0.25">
      <c r="A78" s="152" t="s">
        <v>121</v>
      </c>
      <c r="B78" s="151">
        <v>4.3285889265667565</v>
      </c>
      <c r="C78" s="151">
        <v>3.6973379782047866</v>
      </c>
      <c r="D78" s="151">
        <v>0</v>
      </c>
      <c r="E78" s="151">
        <v>0</v>
      </c>
      <c r="F78" s="151">
        <v>0</v>
      </c>
      <c r="G78" s="151">
        <v>0</v>
      </c>
      <c r="H78" s="151">
        <v>0</v>
      </c>
      <c r="I78" s="151">
        <v>0</v>
      </c>
      <c r="J78" s="151">
        <v>0</v>
      </c>
      <c r="K78" s="151">
        <v>0</v>
      </c>
      <c r="L78" s="151">
        <v>0</v>
      </c>
      <c r="M78" s="151">
        <v>0</v>
      </c>
      <c r="N78" s="151">
        <v>0</v>
      </c>
      <c r="O78" s="151">
        <v>0</v>
      </c>
      <c r="P78" s="151">
        <v>0</v>
      </c>
      <c r="Q78" s="151">
        <v>0</v>
      </c>
    </row>
    <row r="79" spans="1:17" x14ac:dyDescent="0.25">
      <c r="A79" s="154" t="s">
        <v>30</v>
      </c>
      <c r="B79" s="153">
        <v>2.900748899654372</v>
      </c>
      <c r="C79" s="153">
        <v>2.9517752269357889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0.61043124515050973</v>
      </c>
      <c r="C80" s="153">
        <v>0.61443624015643117</v>
      </c>
      <c r="D80" s="153">
        <v>0</v>
      </c>
      <c r="E80" s="153">
        <v>0</v>
      </c>
      <c r="F80" s="153">
        <v>0</v>
      </c>
      <c r="G80" s="153">
        <v>0</v>
      </c>
      <c r="H80" s="153">
        <v>0</v>
      </c>
      <c r="I80" s="153">
        <v>0</v>
      </c>
      <c r="J80" s="153">
        <v>0</v>
      </c>
      <c r="K80" s="153">
        <v>0</v>
      </c>
      <c r="L80" s="153">
        <v>0</v>
      </c>
      <c r="M80" s="153">
        <v>0</v>
      </c>
      <c r="N80" s="153">
        <v>0</v>
      </c>
      <c r="O80" s="153">
        <v>0</v>
      </c>
      <c r="P80" s="153">
        <v>0</v>
      </c>
      <c r="Q80" s="153">
        <v>0</v>
      </c>
    </row>
    <row r="81" spans="1:17" x14ac:dyDescent="0.25">
      <c r="A81" s="154" t="s">
        <v>26</v>
      </c>
      <c r="B81" s="153">
        <v>0.8174087817618747</v>
      </c>
      <c r="C81" s="153">
        <v>0.13112651111256643</v>
      </c>
      <c r="D81" s="153">
        <v>0</v>
      </c>
      <c r="E81" s="153">
        <v>0</v>
      </c>
      <c r="F81" s="153">
        <v>0</v>
      </c>
      <c r="G81" s="153">
        <v>0</v>
      </c>
      <c r="H81" s="153">
        <v>0</v>
      </c>
      <c r="I81" s="153">
        <v>0</v>
      </c>
      <c r="J81" s="153">
        <v>0</v>
      </c>
      <c r="K81" s="153">
        <v>0</v>
      </c>
      <c r="L81" s="153">
        <v>0</v>
      </c>
      <c r="M81" s="153">
        <v>0</v>
      </c>
      <c r="N81" s="153">
        <v>0</v>
      </c>
      <c r="O81" s="153">
        <v>0</v>
      </c>
      <c r="P81" s="153">
        <v>0</v>
      </c>
      <c r="Q81" s="153">
        <v>0</v>
      </c>
    </row>
    <row r="82" spans="1:17" x14ac:dyDescent="0.25">
      <c r="A82" s="152" t="s">
        <v>120</v>
      </c>
      <c r="B82" s="151">
        <v>3.876498318175809</v>
      </c>
      <c r="C82" s="151">
        <v>2.1148612969219407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0" t="s">
        <v>33</v>
      </c>
      <c r="B83" s="87">
        <v>0</v>
      </c>
      <c r="C83" s="87">
        <v>0</v>
      </c>
      <c r="D83" s="87">
        <v>0</v>
      </c>
      <c r="E83" s="87">
        <v>0</v>
      </c>
      <c r="F83" s="87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0</v>
      </c>
      <c r="N83" s="87">
        <v>0</v>
      </c>
      <c r="O83" s="87">
        <v>0</v>
      </c>
      <c r="P83" s="87">
        <v>0</v>
      </c>
      <c r="Q83" s="87">
        <v>0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1.2903204587766579</v>
      </c>
      <c r="C85" s="87">
        <v>1.0695513593916834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0.27623306919591184</v>
      </c>
      <c r="C86" s="87">
        <v>0.2246481576071537</v>
      </c>
      <c r="D86" s="87">
        <v>0</v>
      </c>
      <c r="E86" s="87">
        <v>0</v>
      </c>
      <c r="F86" s="87">
        <v>0</v>
      </c>
      <c r="G86" s="87">
        <v>0</v>
      </c>
      <c r="H86" s="87">
        <v>0</v>
      </c>
      <c r="I86" s="87">
        <v>0</v>
      </c>
      <c r="J86" s="87">
        <v>0</v>
      </c>
      <c r="K86" s="87">
        <v>0</v>
      </c>
      <c r="L86" s="87">
        <v>0</v>
      </c>
      <c r="M86" s="87">
        <v>0</v>
      </c>
      <c r="N86" s="87">
        <v>0</v>
      </c>
      <c r="O86" s="87">
        <v>0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2.3099447902032391</v>
      </c>
      <c r="C89" s="87">
        <v>0.82066177992310363</v>
      </c>
      <c r="D89" s="87">
        <v>0</v>
      </c>
      <c r="E89" s="87">
        <v>0</v>
      </c>
      <c r="F89" s="87">
        <v>0</v>
      </c>
      <c r="G89" s="87">
        <v>0</v>
      </c>
      <c r="H89" s="87">
        <v>0</v>
      </c>
      <c r="I89" s="87">
        <v>0</v>
      </c>
      <c r="J89" s="87">
        <v>0</v>
      </c>
      <c r="K89" s="87">
        <v>0</v>
      </c>
      <c r="L89" s="87">
        <v>0</v>
      </c>
      <c r="M89" s="87">
        <v>0</v>
      </c>
      <c r="N89" s="87">
        <v>0</v>
      </c>
      <c r="O89" s="87">
        <v>0</v>
      </c>
      <c r="P89" s="87">
        <v>0</v>
      </c>
      <c r="Q89" s="87">
        <v>0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52" t="s">
        <v>119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77" t="s">
        <v>98</v>
      </c>
      <c r="B94" s="176">
        <v>34.291946944589355</v>
      </c>
      <c r="C94" s="176">
        <v>14.229226772880292</v>
      </c>
      <c r="D94" s="176">
        <v>0</v>
      </c>
      <c r="E94" s="176">
        <v>0</v>
      </c>
      <c r="F94" s="176">
        <v>0</v>
      </c>
      <c r="G94" s="176">
        <v>0</v>
      </c>
      <c r="H94" s="176">
        <v>0</v>
      </c>
      <c r="I94" s="176">
        <v>0</v>
      </c>
      <c r="J94" s="176">
        <v>0</v>
      </c>
      <c r="K94" s="176">
        <v>0</v>
      </c>
      <c r="L94" s="176">
        <v>0</v>
      </c>
      <c r="M94" s="176">
        <v>0</v>
      </c>
      <c r="N94" s="176">
        <v>0</v>
      </c>
      <c r="O94" s="176">
        <v>0</v>
      </c>
      <c r="P94" s="176">
        <v>0</v>
      </c>
      <c r="Q94" s="176">
        <v>0</v>
      </c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134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SUM(B$99:B$103,B$107:B$108,B$110:B$112,B$105,B$104,B113)</f>
        <v>0</v>
      </c>
      <c r="C98" s="77">
        <f t="shared" si="0"/>
        <v>0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76" t="s">
        <v>79</v>
      </c>
      <c r="B103" s="145">
        <f t="shared" ref="B103:Q103" si="5">IF(B$10=0,0,B$10/B$5)</f>
        <v>0</v>
      </c>
      <c r="C103" s="145">
        <f t="shared" si="5"/>
        <v>0</v>
      </c>
      <c r="D103" s="145">
        <f t="shared" si="5"/>
        <v>0</v>
      </c>
      <c r="E103" s="145">
        <f t="shared" si="5"/>
        <v>0</v>
      </c>
      <c r="F103" s="145">
        <f t="shared" si="5"/>
        <v>0</v>
      </c>
      <c r="G103" s="145">
        <f t="shared" si="5"/>
        <v>0</v>
      </c>
      <c r="H103" s="145">
        <f t="shared" si="5"/>
        <v>0</v>
      </c>
      <c r="I103" s="145">
        <f t="shared" si="5"/>
        <v>0</v>
      </c>
      <c r="J103" s="145">
        <f t="shared" si="5"/>
        <v>0</v>
      </c>
      <c r="K103" s="145">
        <f t="shared" si="5"/>
        <v>0</v>
      </c>
      <c r="L103" s="145">
        <f t="shared" si="5"/>
        <v>0</v>
      </c>
      <c r="M103" s="145">
        <f t="shared" si="5"/>
        <v>0</v>
      </c>
      <c r="N103" s="145">
        <f t="shared" si="5"/>
        <v>0</v>
      </c>
      <c r="O103" s="145">
        <f t="shared" si="5"/>
        <v>0</v>
      </c>
      <c r="P103" s="145">
        <f t="shared" si="5"/>
        <v>0</v>
      </c>
      <c r="Q103" s="145">
        <f t="shared" si="5"/>
        <v>0</v>
      </c>
    </row>
    <row r="104" spans="1:17" x14ac:dyDescent="0.25">
      <c r="A104" s="175" t="s">
        <v>117</v>
      </c>
      <c r="B104" s="174">
        <f t="shared" ref="B104:Q104" si="6">IF(B$15=0,0,B$15/B$5)</f>
        <v>0</v>
      </c>
      <c r="C104" s="174">
        <f t="shared" si="6"/>
        <v>0</v>
      </c>
      <c r="D104" s="174">
        <f t="shared" si="6"/>
        <v>0</v>
      </c>
      <c r="E104" s="174">
        <f t="shared" si="6"/>
        <v>0</v>
      </c>
      <c r="F104" s="174">
        <f t="shared" si="6"/>
        <v>0</v>
      </c>
      <c r="G104" s="174">
        <f t="shared" si="6"/>
        <v>0</v>
      </c>
      <c r="H104" s="174">
        <f t="shared" si="6"/>
        <v>0</v>
      </c>
      <c r="I104" s="174">
        <f t="shared" si="6"/>
        <v>0</v>
      </c>
      <c r="J104" s="174">
        <f t="shared" si="6"/>
        <v>0</v>
      </c>
      <c r="K104" s="174">
        <f t="shared" si="6"/>
        <v>0</v>
      </c>
      <c r="L104" s="174">
        <f t="shared" si="6"/>
        <v>0</v>
      </c>
      <c r="M104" s="174">
        <f t="shared" si="6"/>
        <v>0</v>
      </c>
      <c r="N104" s="174">
        <f t="shared" si="6"/>
        <v>0</v>
      </c>
      <c r="O104" s="174">
        <f t="shared" si="6"/>
        <v>0</v>
      </c>
      <c r="P104" s="174">
        <f t="shared" si="6"/>
        <v>0</v>
      </c>
      <c r="Q104" s="174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</v>
      </c>
      <c r="C105" s="143">
        <f t="shared" si="7"/>
        <v>0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0</v>
      </c>
      <c r="C106" s="143">
        <f t="shared" si="8"/>
        <v>0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0</v>
      </c>
      <c r="C107" s="141">
        <f t="shared" si="9"/>
        <v>0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0</v>
      </c>
      <c r="C109" s="143">
        <f t="shared" si="11"/>
        <v>0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0</v>
      </c>
      <c r="C110" s="141">
        <f t="shared" si="12"/>
        <v>0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0</v>
      </c>
      <c r="C111" s="141">
        <f t="shared" si="13"/>
        <v>0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73" t="s">
        <v>119</v>
      </c>
      <c r="B112" s="172">
        <f t="shared" ref="B112:Q112" si="14">IF(B$50=0,0,B$50/B$5)</f>
        <v>0</v>
      </c>
      <c r="C112" s="172">
        <f t="shared" si="14"/>
        <v>0</v>
      </c>
      <c r="D112" s="172">
        <f t="shared" si="14"/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  <c r="J112" s="172">
        <f t="shared" si="14"/>
        <v>0</v>
      </c>
      <c r="K112" s="172">
        <f t="shared" si="14"/>
        <v>0</v>
      </c>
      <c r="L112" s="172">
        <f t="shared" si="14"/>
        <v>0</v>
      </c>
      <c r="M112" s="172">
        <f t="shared" si="14"/>
        <v>0</v>
      </c>
      <c r="N112" s="172">
        <f t="shared" si="14"/>
        <v>0</v>
      </c>
      <c r="O112" s="172">
        <f t="shared" si="14"/>
        <v>0</v>
      </c>
      <c r="P112" s="172">
        <f t="shared" si="14"/>
        <v>0</v>
      </c>
      <c r="Q112" s="172">
        <f t="shared" si="14"/>
        <v>0</v>
      </c>
    </row>
    <row r="113" spans="1:17" x14ac:dyDescent="0.25">
      <c r="A113" s="119" t="s">
        <v>98</v>
      </c>
      <c r="B113" s="171">
        <f t="shared" ref="B113:Q113" si="15">IF(B$51=0,0,B$51/B$5)</f>
        <v>0</v>
      </c>
      <c r="C113" s="171">
        <f t="shared" si="15"/>
        <v>0</v>
      </c>
      <c r="D113" s="171">
        <f t="shared" si="15"/>
        <v>0</v>
      </c>
      <c r="E113" s="171">
        <f t="shared" si="15"/>
        <v>0</v>
      </c>
      <c r="F113" s="171">
        <f t="shared" si="15"/>
        <v>0</v>
      </c>
      <c r="G113" s="171">
        <f t="shared" si="15"/>
        <v>0</v>
      </c>
      <c r="H113" s="171">
        <f t="shared" si="15"/>
        <v>0</v>
      </c>
      <c r="I113" s="171">
        <f t="shared" si="15"/>
        <v>0</v>
      </c>
      <c r="J113" s="171">
        <f t="shared" si="15"/>
        <v>0</v>
      </c>
      <c r="K113" s="171">
        <f t="shared" si="15"/>
        <v>0</v>
      </c>
      <c r="L113" s="171">
        <f t="shared" si="15"/>
        <v>0</v>
      </c>
      <c r="M113" s="171">
        <f t="shared" si="15"/>
        <v>0</v>
      </c>
      <c r="N113" s="171">
        <f t="shared" si="15"/>
        <v>0</v>
      </c>
      <c r="O113" s="171">
        <f t="shared" si="15"/>
        <v>0</v>
      </c>
      <c r="P113" s="171">
        <f t="shared" si="15"/>
        <v>0</v>
      </c>
      <c r="Q113" s="171">
        <f t="shared" si="15"/>
        <v>0</v>
      </c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6">SUM(B$116:B$120,B$124:B$125,B$127:B$129,B$122,B$121,B130)</f>
        <v>1</v>
      </c>
      <c r="C115" s="77">
        <f t="shared" si="16"/>
        <v>1</v>
      </c>
      <c r="D115" s="77">
        <f t="shared" si="16"/>
        <v>0</v>
      </c>
      <c r="E115" s="77">
        <f t="shared" si="16"/>
        <v>0</v>
      </c>
      <c r="F115" s="77">
        <f t="shared" si="16"/>
        <v>0</v>
      </c>
      <c r="G115" s="77">
        <f t="shared" si="16"/>
        <v>0</v>
      </c>
      <c r="H115" s="77">
        <f t="shared" si="16"/>
        <v>0</v>
      </c>
      <c r="I115" s="77">
        <f t="shared" si="16"/>
        <v>0</v>
      </c>
      <c r="J115" s="77">
        <f t="shared" si="16"/>
        <v>0</v>
      </c>
      <c r="K115" s="77">
        <f t="shared" si="16"/>
        <v>0</v>
      </c>
      <c r="L115" s="77">
        <f t="shared" si="16"/>
        <v>0</v>
      </c>
      <c r="M115" s="77">
        <f t="shared" si="16"/>
        <v>0</v>
      </c>
      <c r="N115" s="77">
        <f t="shared" si="16"/>
        <v>0</v>
      </c>
      <c r="O115" s="77">
        <f t="shared" si="16"/>
        <v>0</v>
      </c>
      <c r="P115" s="77">
        <f t="shared" si="16"/>
        <v>0</v>
      </c>
      <c r="Q115" s="77">
        <f t="shared" si="16"/>
        <v>0</v>
      </c>
    </row>
    <row r="116" spans="1:17" x14ac:dyDescent="0.25">
      <c r="A116" s="132" t="s">
        <v>83</v>
      </c>
      <c r="B116" s="146">
        <f t="shared" ref="B116:Q116" si="17">IF(B$54=0,0,B$54/B$53)</f>
        <v>0</v>
      </c>
      <c r="C116" s="146">
        <f t="shared" si="17"/>
        <v>0</v>
      </c>
      <c r="D116" s="146">
        <f t="shared" si="17"/>
        <v>0</v>
      </c>
      <c r="E116" s="146">
        <f t="shared" si="17"/>
        <v>0</v>
      </c>
      <c r="F116" s="146">
        <f t="shared" si="17"/>
        <v>0</v>
      </c>
      <c r="G116" s="146">
        <f t="shared" si="17"/>
        <v>0</v>
      </c>
      <c r="H116" s="146">
        <f t="shared" si="17"/>
        <v>0</v>
      </c>
      <c r="I116" s="146">
        <f t="shared" si="17"/>
        <v>0</v>
      </c>
      <c r="J116" s="146">
        <f t="shared" si="17"/>
        <v>0</v>
      </c>
      <c r="K116" s="146">
        <f t="shared" si="17"/>
        <v>0</v>
      </c>
      <c r="L116" s="146">
        <f t="shared" si="17"/>
        <v>0</v>
      </c>
      <c r="M116" s="146">
        <f t="shared" si="17"/>
        <v>0</v>
      </c>
      <c r="N116" s="146">
        <f t="shared" si="17"/>
        <v>0</v>
      </c>
      <c r="O116" s="146">
        <f t="shared" si="17"/>
        <v>0</v>
      </c>
      <c r="P116" s="146">
        <f t="shared" si="17"/>
        <v>0</v>
      </c>
      <c r="Q116" s="146">
        <f t="shared" si="17"/>
        <v>0</v>
      </c>
    </row>
    <row r="117" spans="1:17" x14ac:dyDescent="0.25">
      <c r="A117" s="76" t="s">
        <v>82</v>
      </c>
      <c r="B117" s="145">
        <f t="shared" ref="B117:Q117" si="18">IF(B$55=0,0,B$55/B$53)</f>
        <v>0</v>
      </c>
      <c r="C117" s="145">
        <f t="shared" si="18"/>
        <v>0</v>
      </c>
      <c r="D117" s="145">
        <f t="shared" si="18"/>
        <v>0</v>
      </c>
      <c r="E117" s="145">
        <f t="shared" si="18"/>
        <v>0</v>
      </c>
      <c r="F117" s="145">
        <f t="shared" si="18"/>
        <v>0</v>
      </c>
      <c r="G117" s="145">
        <f t="shared" si="18"/>
        <v>0</v>
      </c>
      <c r="H117" s="145">
        <f t="shared" si="18"/>
        <v>0</v>
      </c>
      <c r="I117" s="145">
        <f t="shared" si="18"/>
        <v>0</v>
      </c>
      <c r="J117" s="145">
        <f t="shared" si="18"/>
        <v>0</v>
      </c>
      <c r="K117" s="145">
        <f t="shared" si="18"/>
        <v>0</v>
      </c>
      <c r="L117" s="145">
        <f t="shared" si="18"/>
        <v>0</v>
      </c>
      <c r="M117" s="145">
        <f t="shared" si="18"/>
        <v>0</v>
      </c>
      <c r="N117" s="145">
        <f t="shared" si="18"/>
        <v>0</v>
      </c>
      <c r="O117" s="145">
        <f t="shared" si="18"/>
        <v>0</v>
      </c>
      <c r="P117" s="145">
        <f t="shared" si="18"/>
        <v>0</v>
      </c>
      <c r="Q117" s="145">
        <f t="shared" si="18"/>
        <v>0</v>
      </c>
    </row>
    <row r="118" spans="1:17" x14ac:dyDescent="0.25">
      <c r="A118" s="76" t="s">
        <v>81</v>
      </c>
      <c r="B118" s="145">
        <f t="shared" ref="B118:Q118" si="19">IF(B$56=0,0,B$56/B$53)</f>
        <v>0</v>
      </c>
      <c r="C118" s="145">
        <f t="shared" si="19"/>
        <v>0</v>
      </c>
      <c r="D118" s="145">
        <f t="shared" si="19"/>
        <v>0</v>
      </c>
      <c r="E118" s="145">
        <f t="shared" si="19"/>
        <v>0</v>
      </c>
      <c r="F118" s="145">
        <f t="shared" si="19"/>
        <v>0</v>
      </c>
      <c r="G118" s="145">
        <f t="shared" si="19"/>
        <v>0</v>
      </c>
      <c r="H118" s="145">
        <f t="shared" si="19"/>
        <v>0</v>
      </c>
      <c r="I118" s="145">
        <f t="shared" si="19"/>
        <v>0</v>
      </c>
      <c r="J118" s="145">
        <f t="shared" si="19"/>
        <v>0</v>
      </c>
      <c r="K118" s="145">
        <f t="shared" si="19"/>
        <v>0</v>
      </c>
      <c r="L118" s="145">
        <f t="shared" si="19"/>
        <v>0</v>
      </c>
      <c r="M118" s="145">
        <f t="shared" si="19"/>
        <v>0</v>
      </c>
      <c r="N118" s="145">
        <f t="shared" si="19"/>
        <v>0</v>
      </c>
      <c r="O118" s="145">
        <f t="shared" si="19"/>
        <v>0</v>
      </c>
      <c r="P118" s="145">
        <f t="shared" si="19"/>
        <v>0</v>
      </c>
      <c r="Q118" s="145">
        <f t="shared" si="19"/>
        <v>0</v>
      </c>
    </row>
    <row r="119" spans="1:17" x14ac:dyDescent="0.25">
      <c r="A119" s="76" t="s">
        <v>80</v>
      </c>
      <c r="B119" s="145">
        <f t="shared" ref="B119:Q119" si="20">IF(B$57=0,0,B$57/B$53)</f>
        <v>0</v>
      </c>
      <c r="C119" s="145">
        <f t="shared" si="20"/>
        <v>0</v>
      </c>
      <c r="D119" s="145">
        <f t="shared" si="20"/>
        <v>0</v>
      </c>
      <c r="E119" s="145">
        <f t="shared" si="20"/>
        <v>0</v>
      </c>
      <c r="F119" s="145">
        <f t="shared" si="20"/>
        <v>0</v>
      </c>
      <c r="G119" s="145">
        <f t="shared" si="20"/>
        <v>0</v>
      </c>
      <c r="H119" s="145">
        <f t="shared" si="20"/>
        <v>0</v>
      </c>
      <c r="I119" s="145">
        <f t="shared" si="20"/>
        <v>0</v>
      </c>
      <c r="J119" s="145">
        <f t="shared" si="20"/>
        <v>0</v>
      </c>
      <c r="K119" s="145">
        <f t="shared" si="20"/>
        <v>0</v>
      </c>
      <c r="L119" s="145">
        <f t="shared" si="20"/>
        <v>0</v>
      </c>
      <c r="M119" s="145">
        <f t="shared" si="20"/>
        <v>0</v>
      </c>
      <c r="N119" s="145">
        <f t="shared" si="20"/>
        <v>0</v>
      </c>
      <c r="O119" s="145">
        <f t="shared" si="20"/>
        <v>0</v>
      </c>
      <c r="P119" s="145">
        <f t="shared" si="20"/>
        <v>0</v>
      </c>
      <c r="Q119" s="145">
        <f t="shared" si="20"/>
        <v>0</v>
      </c>
    </row>
    <row r="120" spans="1:17" x14ac:dyDescent="0.25">
      <c r="A120" s="76" t="s">
        <v>79</v>
      </c>
      <c r="B120" s="145">
        <f t="shared" ref="B120:Q120" si="21">IF(B$58=0,0,B$58/B$53)</f>
        <v>1.3385810914346957E-3</v>
      </c>
      <c r="C120" s="145">
        <f t="shared" si="21"/>
        <v>1.2732910708382855E-3</v>
      </c>
      <c r="D120" s="145">
        <f t="shared" si="21"/>
        <v>0</v>
      </c>
      <c r="E120" s="145">
        <f t="shared" si="21"/>
        <v>0</v>
      </c>
      <c r="F120" s="145">
        <f t="shared" si="21"/>
        <v>0</v>
      </c>
      <c r="G120" s="145">
        <f t="shared" si="21"/>
        <v>0</v>
      </c>
      <c r="H120" s="145">
        <f t="shared" si="21"/>
        <v>0</v>
      </c>
      <c r="I120" s="145">
        <f t="shared" si="21"/>
        <v>0</v>
      </c>
      <c r="J120" s="145">
        <f t="shared" si="21"/>
        <v>0</v>
      </c>
      <c r="K120" s="145">
        <f t="shared" si="21"/>
        <v>0</v>
      </c>
      <c r="L120" s="145">
        <f t="shared" si="21"/>
        <v>0</v>
      </c>
      <c r="M120" s="145">
        <f t="shared" si="21"/>
        <v>0</v>
      </c>
      <c r="N120" s="145">
        <f t="shared" si="21"/>
        <v>0</v>
      </c>
      <c r="O120" s="145">
        <f t="shared" si="21"/>
        <v>0</v>
      </c>
      <c r="P120" s="145">
        <f t="shared" si="21"/>
        <v>0</v>
      </c>
      <c r="Q120" s="145">
        <f t="shared" si="21"/>
        <v>0</v>
      </c>
    </row>
    <row r="121" spans="1:17" x14ac:dyDescent="0.25">
      <c r="A121" s="175" t="s">
        <v>115</v>
      </c>
      <c r="B121" s="174">
        <f t="shared" ref="B121:Q121" si="22">IF(B$63=0,0,B$63/B$53)</f>
        <v>0.18258752825782051</v>
      </c>
      <c r="C121" s="174">
        <f t="shared" si="22"/>
        <v>0.2062356727059613</v>
      </c>
      <c r="D121" s="174">
        <f t="shared" si="22"/>
        <v>0</v>
      </c>
      <c r="E121" s="174">
        <f t="shared" si="22"/>
        <v>0</v>
      </c>
      <c r="F121" s="174">
        <f t="shared" si="22"/>
        <v>0</v>
      </c>
      <c r="G121" s="174">
        <f t="shared" si="22"/>
        <v>0</v>
      </c>
      <c r="H121" s="174">
        <f t="shared" si="22"/>
        <v>0</v>
      </c>
      <c r="I121" s="174">
        <f t="shared" si="22"/>
        <v>0</v>
      </c>
      <c r="J121" s="174">
        <f t="shared" si="22"/>
        <v>0</v>
      </c>
      <c r="K121" s="174">
        <f t="shared" si="22"/>
        <v>0</v>
      </c>
      <c r="L121" s="174">
        <f t="shared" si="22"/>
        <v>0</v>
      </c>
      <c r="M121" s="174">
        <f t="shared" si="22"/>
        <v>0</v>
      </c>
      <c r="N121" s="174">
        <f t="shared" si="22"/>
        <v>0</v>
      </c>
      <c r="O121" s="174">
        <f t="shared" si="22"/>
        <v>0</v>
      </c>
      <c r="P121" s="174">
        <f t="shared" si="22"/>
        <v>0</v>
      </c>
      <c r="Q121" s="174">
        <f t="shared" si="22"/>
        <v>0</v>
      </c>
    </row>
    <row r="122" spans="1:17" x14ac:dyDescent="0.25">
      <c r="A122" s="127" t="s">
        <v>114</v>
      </c>
      <c r="B122" s="143">
        <f t="shared" ref="B122:Q122" si="23">IF(B$69=0,0,B$69/B$53)</f>
        <v>0</v>
      </c>
      <c r="C122" s="143">
        <f t="shared" si="23"/>
        <v>0</v>
      </c>
      <c r="D122" s="143">
        <f t="shared" si="23"/>
        <v>0</v>
      </c>
      <c r="E122" s="143">
        <f t="shared" si="23"/>
        <v>0</v>
      </c>
      <c r="F122" s="143">
        <f t="shared" si="23"/>
        <v>0</v>
      </c>
      <c r="G122" s="143">
        <f t="shared" si="23"/>
        <v>0</v>
      </c>
      <c r="H122" s="143">
        <f t="shared" si="23"/>
        <v>0</v>
      </c>
      <c r="I122" s="143">
        <f t="shared" si="23"/>
        <v>0</v>
      </c>
      <c r="J122" s="143">
        <f t="shared" si="23"/>
        <v>0</v>
      </c>
      <c r="K122" s="143">
        <f t="shared" si="23"/>
        <v>0</v>
      </c>
      <c r="L122" s="143">
        <f t="shared" si="23"/>
        <v>0</v>
      </c>
      <c r="M122" s="143">
        <f t="shared" si="23"/>
        <v>0</v>
      </c>
      <c r="N122" s="143">
        <f t="shared" si="23"/>
        <v>0</v>
      </c>
      <c r="O122" s="143">
        <f t="shared" si="23"/>
        <v>0</v>
      </c>
      <c r="P122" s="143">
        <f t="shared" si="23"/>
        <v>0</v>
      </c>
      <c r="Q122" s="143">
        <f t="shared" si="23"/>
        <v>0</v>
      </c>
    </row>
    <row r="123" spans="1:17" x14ac:dyDescent="0.25">
      <c r="A123" s="127" t="s">
        <v>113</v>
      </c>
      <c r="B123" s="143">
        <f t="shared" ref="B123:Q123" si="24">IF(B$70=0,0,B$70/B$53)</f>
        <v>0.27837164639683948</v>
      </c>
      <c r="C123" s="143">
        <f t="shared" si="24"/>
        <v>0.33463648722563372</v>
      </c>
      <c r="D123" s="143">
        <f t="shared" si="24"/>
        <v>0</v>
      </c>
      <c r="E123" s="143">
        <f t="shared" si="24"/>
        <v>0</v>
      </c>
      <c r="F123" s="143">
        <f t="shared" si="24"/>
        <v>0</v>
      </c>
      <c r="G123" s="143">
        <f t="shared" si="24"/>
        <v>0</v>
      </c>
      <c r="H123" s="143">
        <f t="shared" si="24"/>
        <v>0</v>
      </c>
      <c r="I123" s="143">
        <f t="shared" si="24"/>
        <v>0</v>
      </c>
      <c r="J123" s="143">
        <f t="shared" si="24"/>
        <v>0</v>
      </c>
      <c r="K123" s="143">
        <f t="shared" si="24"/>
        <v>0</v>
      </c>
      <c r="L123" s="143">
        <f t="shared" si="24"/>
        <v>0</v>
      </c>
      <c r="M123" s="143">
        <f t="shared" si="24"/>
        <v>0</v>
      </c>
      <c r="N123" s="143">
        <f t="shared" si="24"/>
        <v>0</v>
      </c>
      <c r="O123" s="143">
        <f t="shared" si="24"/>
        <v>0</v>
      </c>
      <c r="P123" s="143">
        <f t="shared" si="24"/>
        <v>0</v>
      </c>
      <c r="Q123" s="143">
        <f t="shared" si="24"/>
        <v>0</v>
      </c>
    </row>
    <row r="124" spans="1:17" x14ac:dyDescent="0.25">
      <c r="A124" s="142" t="s">
        <v>123</v>
      </c>
      <c r="B124" s="141">
        <f t="shared" ref="B124:Q124" si="25">IF(B$71=0,0,B$71/B$53)</f>
        <v>0.27837164639683948</v>
      </c>
      <c r="C124" s="141">
        <f t="shared" si="25"/>
        <v>0.33463648722563372</v>
      </c>
      <c r="D124" s="141">
        <f t="shared" si="25"/>
        <v>0</v>
      </c>
      <c r="E124" s="141">
        <f t="shared" si="25"/>
        <v>0</v>
      </c>
      <c r="F124" s="141">
        <f t="shared" si="25"/>
        <v>0</v>
      </c>
      <c r="G124" s="141">
        <f t="shared" si="25"/>
        <v>0</v>
      </c>
      <c r="H124" s="141">
        <f t="shared" si="25"/>
        <v>0</v>
      </c>
      <c r="I124" s="141">
        <f t="shared" si="25"/>
        <v>0</v>
      </c>
      <c r="J124" s="141">
        <f t="shared" si="25"/>
        <v>0</v>
      </c>
      <c r="K124" s="141">
        <f t="shared" si="25"/>
        <v>0</v>
      </c>
      <c r="L124" s="141">
        <f t="shared" si="25"/>
        <v>0</v>
      </c>
      <c r="M124" s="141">
        <f t="shared" si="25"/>
        <v>0</v>
      </c>
      <c r="N124" s="141">
        <f t="shared" si="25"/>
        <v>0</v>
      </c>
      <c r="O124" s="141">
        <f t="shared" si="25"/>
        <v>0</v>
      </c>
      <c r="P124" s="141">
        <f t="shared" si="25"/>
        <v>0</v>
      </c>
      <c r="Q124" s="141">
        <f t="shared" si="25"/>
        <v>0</v>
      </c>
    </row>
    <row r="125" spans="1:17" x14ac:dyDescent="0.25">
      <c r="A125" s="142" t="s">
        <v>122</v>
      </c>
      <c r="B125" s="141">
        <f t="shared" ref="B125:Q125" si="26">IF(B$76=0,0,B$76/B$53)</f>
        <v>0</v>
      </c>
      <c r="C125" s="141">
        <f t="shared" si="26"/>
        <v>0</v>
      </c>
      <c r="D125" s="141">
        <f t="shared" si="26"/>
        <v>0</v>
      </c>
      <c r="E125" s="141">
        <f t="shared" si="26"/>
        <v>0</v>
      </c>
      <c r="F125" s="141">
        <f t="shared" si="26"/>
        <v>0</v>
      </c>
      <c r="G125" s="141">
        <f t="shared" si="26"/>
        <v>0</v>
      </c>
      <c r="H125" s="141">
        <f t="shared" si="26"/>
        <v>0</v>
      </c>
      <c r="I125" s="141">
        <f t="shared" si="26"/>
        <v>0</v>
      </c>
      <c r="J125" s="141">
        <f t="shared" si="26"/>
        <v>0</v>
      </c>
      <c r="K125" s="141">
        <f t="shared" si="26"/>
        <v>0</v>
      </c>
      <c r="L125" s="141">
        <f t="shared" si="26"/>
        <v>0</v>
      </c>
      <c r="M125" s="141">
        <f t="shared" si="26"/>
        <v>0</v>
      </c>
      <c r="N125" s="141">
        <f t="shared" si="26"/>
        <v>0</v>
      </c>
      <c r="O125" s="141">
        <f t="shared" si="26"/>
        <v>0</v>
      </c>
      <c r="P125" s="141">
        <f t="shared" si="26"/>
        <v>0</v>
      </c>
      <c r="Q125" s="141">
        <f t="shared" si="26"/>
        <v>0</v>
      </c>
    </row>
    <row r="126" spans="1:17" x14ac:dyDescent="0.25">
      <c r="A126" s="127" t="s">
        <v>112</v>
      </c>
      <c r="B126" s="143">
        <f t="shared" ref="B126:Q126" si="27">IF(B$77=0,0,B$77/B$53)</f>
        <v>0.10381651119796712</v>
      </c>
      <c r="C126" s="143">
        <f t="shared" si="27"/>
        <v>0.13278206208593446</v>
      </c>
      <c r="D126" s="143">
        <f t="shared" si="27"/>
        <v>0</v>
      </c>
      <c r="E126" s="143">
        <f t="shared" si="27"/>
        <v>0</v>
      </c>
      <c r="F126" s="143">
        <f t="shared" si="27"/>
        <v>0</v>
      </c>
      <c r="G126" s="143">
        <f t="shared" si="27"/>
        <v>0</v>
      </c>
      <c r="H126" s="143">
        <f t="shared" si="27"/>
        <v>0</v>
      </c>
      <c r="I126" s="143">
        <f t="shared" si="27"/>
        <v>0</v>
      </c>
      <c r="J126" s="143">
        <f t="shared" si="27"/>
        <v>0</v>
      </c>
      <c r="K126" s="143">
        <f t="shared" si="27"/>
        <v>0</v>
      </c>
      <c r="L126" s="143">
        <f t="shared" si="27"/>
        <v>0</v>
      </c>
      <c r="M126" s="143">
        <f t="shared" si="27"/>
        <v>0</v>
      </c>
      <c r="N126" s="143">
        <f t="shared" si="27"/>
        <v>0</v>
      </c>
      <c r="O126" s="143">
        <f t="shared" si="27"/>
        <v>0</v>
      </c>
      <c r="P126" s="143">
        <f t="shared" si="27"/>
        <v>0</v>
      </c>
      <c r="Q126" s="143">
        <f t="shared" si="27"/>
        <v>0</v>
      </c>
    </row>
    <row r="127" spans="1:17" x14ac:dyDescent="0.25">
      <c r="A127" s="142" t="s">
        <v>121</v>
      </c>
      <c r="B127" s="141">
        <f t="shared" ref="B127:Q127" si="28">IF(B$78=0,0,B$78/B$53)</f>
        <v>5.4768339124517548E-2</v>
      </c>
      <c r="C127" s="141">
        <f t="shared" si="28"/>
        <v>8.446719352442833E-2</v>
      </c>
      <c r="D127" s="141">
        <f t="shared" si="28"/>
        <v>0</v>
      </c>
      <c r="E127" s="141">
        <f t="shared" si="28"/>
        <v>0</v>
      </c>
      <c r="F127" s="141">
        <f t="shared" si="28"/>
        <v>0</v>
      </c>
      <c r="G127" s="141">
        <f t="shared" si="28"/>
        <v>0</v>
      </c>
      <c r="H127" s="141">
        <f t="shared" si="28"/>
        <v>0</v>
      </c>
      <c r="I127" s="141">
        <f t="shared" si="28"/>
        <v>0</v>
      </c>
      <c r="J127" s="141">
        <f t="shared" si="28"/>
        <v>0</v>
      </c>
      <c r="K127" s="141">
        <f t="shared" si="28"/>
        <v>0</v>
      </c>
      <c r="L127" s="141">
        <f t="shared" si="28"/>
        <v>0</v>
      </c>
      <c r="M127" s="141">
        <f t="shared" si="28"/>
        <v>0</v>
      </c>
      <c r="N127" s="141">
        <f t="shared" si="28"/>
        <v>0</v>
      </c>
      <c r="O127" s="141">
        <f t="shared" si="28"/>
        <v>0</v>
      </c>
      <c r="P127" s="141">
        <f t="shared" si="28"/>
        <v>0</v>
      </c>
      <c r="Q127" s="141">
        <f t="shared" si="28"/>
        <v>0</v>
      </c>
    </row>
    <row r="128" spans="1:17" x14ac:dyDescent="0.25">
      <c r="A128" s="142" t="s">
        <v>120</v>
      </c>
      <c r="B128" s="141">
        <f t="shared" ref="B128:Q128" si="29">IF(B$82=0,0,B$82/B$53)</f>
        <v>4.9048172073449574E-2</v>
      </c>
      <c r="C128" s="141">
        <f t="shared" si="29"/>
        <v>4.8314868561506123E-2</v>
      </c>
      <c r="D128" s="141">
        <f t="shared" si="29"/>
        <v>0</v>
      </c>
      <c r="E128" s="141">
        <f t="shared" si="29"/>
        <v>0</v>
      </c>
      <c r="F128" s="141">
        <f t="shared" si="29"/>
        <v>0</v>
      </c>
      <c r="G128" s="141">
        <f t="shared" si="29"/>
        <v>0</v>
      </c>
      <c r="H128" s="141">
        <f t="shared" si="29"/>
        <v>0</v>
      </c>
      <c r="I128" s="141">
        <f t="shared" si="29"/>
        <v>0</v>
      </c>
      <c r="J128" s="141">
        <f t="shared" si="29"/>
        <v>0</v>
      </c>
      <c r="K128" s="141">
        <f t="shared" si="29"/>
        <v>0</v>
      </c>
      <c r="L128" s="141">
        <f t="shared" si="29"/>
        <v>0</v>
      </c>
      <c r="M128" s="141">
        <f t="shared" si="29"/>
        <v>0</v>
      </c>
      <c r="N128" s="141">
        <f t="shared" si="29"/>
        <v>0</v>
      </c>
      <c r="O128" s="141">
        <f t="shared" si="29"/>
        <v>0</v>
      </c>
      <c r="P128" s="141">
        <f t="shared" si="29"/>
        <v>0</v>
      </c>
      <c r="Q128" s="141">
        <f t="shared" si="29"/>
        <v>0</v>
      </c>
    </row>
    <row r="129" spans="1:17" x14ac:dyDescent="0.25">
      <c r="A129" s="173" t="s">
        <v>119</v>
      </c>
      <c r="B129" s="172">
        <f t="shared" ref="B129:Q129" si="30">IF(B$93=0,0,B$93/B$53)</f>
        <v>0</v>
      </c>
      <c r="C129" s="172">
        <f t="shared" si="30"/>
        <v>0</v>
      </c>
      <c r="D129" s="172">
        <f t="shared" si="30"/>
        <v>0</v>
      </c>
      <c r="E129" s="172">
        <f t="shared" si="30"/>
        <v>0</v>
      </c>
      <c r="F129" s="172">
        <f t="shared" si="30"/>
        <v>0</v>
      </c>
      <c r="G129" s="172">
        <f t="shared" si="30"/>
        <v>0</v>
      </c>
      <c r="H129" s="172">
        <f t="shared" si="30"/>
        <v>0</v>
      </c>
      <c r="I129" s="172">
        <f t="shared" si="30"/>
        <v>0</v>
      </c>
      <c r="J129" s="172">
        <f t="shared" si="30"/>
        <v>0</v>
      </c>
      <c r="K129" s="172">
        <f t="shared" si="30"/>
        <v>0</v>
      </c>
      <c r="L129" s="172">
        <f t="shared" si="30"/>
        <v>0</v>
      </c>
      <c r="M129" s="172">
        <f t="shared" si="30"/>
        <v>0</v>
      </c>
      <c r="N129" s="172">
        <f t="shared" si="30"/>
        <v>0</v>
      </c>
      <c r="O129" s="172">
        <f t="shared" si="30"/>
        <v>0</v>
      </c>
      <c r="P129" s="172">
        <f t="shared" si="30"/>
        <v>0</v>
      </c>
      <c r="Q129" s="172">
        <f t="shared" si="30"/>
        <v>0</v>
      </c>
    </row>
    <row r="130" spans="1:17" x14ac:dyDescent="0.25">
      <c r="A130" s="119" t="s">
        <v>98</v>
      </c>
      <c r="B130" s="171">
        <f t="shared" ref="B130:Q130" si="31">IF(B$94=0,0,B$94/B$53)</f>
        <v>0.43388573305593808</v>
      </c>
      <c r="C130" s="171">
        <f t="shared" si="31"/>
        <v>0.32507248691163226</v>
      </c>
      <c r="D130" s="171">
        <f t="shared" si="31"/>
        <v>0</v>
      </c>
      <c r="E130" s="171">
        <f t="shared" si="31"/>
        <v>0</v>
      </c>
      <c r="F130" s="171">
        <f t="shared" si="31"/>
        <v>0</v>
      </c>
      <c r="G130" s="171">
        <f t="shared" si="31"/>
        <v>0</v>
      </c>
      <c r="H130" s="171">
        <f t="shared" si="31"/>
        <v>0</v>
      </c>
      <c r="I130" s="171">
        <f t="shared" si="31"/>
        <v>0</v>
      </c>
      <c r="J130" s="171">
        <f t="shared" si="31"/>
        <v>0</v>
      </c>
      <c r="K130" s="171">
        <f t="shared" si="31"/>
        <v>0</v>
      </c>
      <c r="L130" s="171">
        <f t="shared" si="31"/>
        <v>0</v>
      </c>
      <c r="M130" s="171">
        <f t="shared" si="31"/>
        <v>0</v>
      </c>
      <c r="N130" s="171">
        <f t="shared" si="31"/>
        <v>0</v>
      </c>
      <c r="O130" s="171">
        <f t="shared" si="31"/>
        <v>0</v>
      </c>
      <c r="P130" s="171">
        <f t="shared" si="31"/>
        <v>0</v>
      </c>
      <c r="Q130" s="171">
        <f t="shared" si="31"/>
        <v>0</v>
      </c>
    </row>
    <row r="131" spans="1:17" x14ac:dyDescent="0.25">
      <c r="A131" s="138"/>
    </row>
    <row r="132" spans="1:17" ht="12.75" x14ac:dyDescent="0.25">
      <c r="A132" s="137" t="s">
        <v>133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132</v>
      </c>
      <c r="B134" s="133">
        <f>IF(B$5=0,0,(B$5-B$51)/ISI_fec!B$5)</f>
        <v>0</v>
      </c>
      <c r="C134" s="133">
        <f>IF(C$5=0,0,(C$5-C$51)/ISI_fec!C$5)</f>
        <v>0</v>
      </c>
      <c r="D134" s="133">
        <f>IF(D$5=0,0,(D$5-D$51)/ISI_fec!D$5)</f>
        <v>0</v>
      </c>
      <c r="E134" s="133">
        <f>IF(E$5=0,0,(E$5-E$51)/ISI_fec!E$5)</f>
        <v>0</v>
      </c>
      <c r="F134" s="133">
        <f>IF(F$5=0,0,(F$5-F$51)/ISI_fec!F$5)</f>
        <v>0</v>
      </c>
      <c r="G134" s="133">
        <f>IF(G$5=0,0,(G$5-G$51)/ISI_fec!G$5)</f>
        <v>0</v>
      </c>
      <c r="H134" s="133">
        <f>IF(H$5=0,0,(H$5-H$51)/ISI_fec!H$5)</f>
        <v>0</v>
      </c>
      <c r="I134" s="133">
        <f>IF(I$5=0,0,(I$5-I$51)/ISI_fec!I$5)</f>
        <v>0</v>
      </c>
      <c r="J134" s="133">
        <f>IF(J$5=0,0,(J$5-J$51)/ISI_fec!J$5)</f>
        <v>0</v>
      </c>
      <c r="K134" s="133">
        <f>IF(K$5=0,0,(K$5-K$51)/ISI_fec!K$5)</f>
        <v>0</v>
      </c>
      <c r="L134" s="133">
        <f>IF(L$5=0,0,(L$5-L$51)/ISI_fec!L$5)</f>
        <v>0</v>
      </c>
      <c r="M134" s="133">
        <f>IF(M$5=0,0,(M$5-M$51)/ISI_fec!M$5)</f>
        <v>0</v>
      </c>
      <c r="N134" s="133">
        <f>IF(N$5=0,0,(N$5-N$51)/ISI_fec!N$5)</f>
        <v>0</v>
      </c>
      <c r="O134" s="133">
        <f>IF(O$5=0,0,(O$5-O$51)/ISI_fec!O$5)</f>
        <v>0</v>
      </c>
      <c r="P134" s="133">
        <f>IF(P$5=0,0,(P$5-P$51)/ISI_fec!P$5)</f>
        <v>0</v>
      </c>
      <c r="Q134" s="133">
        <f>IF(Q$5=0,0,(Q$5-Q$51)/ISI_fec!Q$5)</f>
        <v>0</v>
      </c>
    </row>
    <row r="135" spans="1:17" x14ac:dyDescent="0.25">
      <c r="A135" s="132" t="s">
        <v>83</v>
      </c>
      <c r="B135" s="131">
        <f>IF(B$6=0,0,B$6/ISI_fec!B$6)</f>
        <v>0</v>
      </c>
      <c r="C135" s="131">
        <f>IF(C$6=0,0,C$6/ISI_fec!C$6)</f>
        <v>0</v>
      </c>
      <c r="D135" s="131">
        <f>IF(D$6=0,0,D$6/ISI_fec!D$6)</f>
        <v>0</v>
      </c>
      <c r="E135" s="131">
        <f>IF(E$6=0,0,E$6/ISI_fec!E$6)</f>
        <v>0</v>
      </c>
      <c r="F135" s="131">
        <f>IF(F$6=0,0,F$6/ISI_fec!F$6)</f>
        <v>0</v>
      </c>
      <c r="G135" s="131">
        <f>IF(G$6=0,0,G$6/ISI_fec!G$6)</f>
        <v>0</v>
      </c>
      <c r="H135" s="131">
        <f>IF(H$6=0,0,H$6/ISI_fec!H$6)</f>
        <v>0</v>
      </c>
      <c r="I135" s="131">
        <f>IF(I$6=0,0,I$6/ISI_fec!I$6)</f>
        <v>0</v>
      </c>
      <c r="J135" s="131">
        <f>IF(J$6=0,0,J$6/ISI_fec!J$6)</f>
        <v>0</v>
      </c>
      <c r="K135" s="131">
        <f>IF(K$6=0,0,K$6/ISI_fec!K$6)</f>
        <v>0</v>
      </c>
      <c r="L135" s="131">
        <f>IF(L$6=0,0,L$6/ISI_fec!L$6)</f>
        <v>0</v>
      </c>
      <c r="M135" s="131">
        <f>IF(M$6=0,0,M$6/ISI_fec!M$6)</f>
        <v>0</v>
      </c>
      <c r="N135" s="131">
        <f>IF(N$6=0,0,N$6/ISI_fec!N$6)</f>
        <v>0</v>
      </c>
      <c r="O135" s="131">
        <f>IF(O$6=0,0,O$6/ISI_fec!O$6)</f>
        <v>0</v>
      </c>
      <c r="P135" s="131">
        <f>IF(P$6=0,0,P$6/ISI_fec!P$6)</f>
        <v>0</v>
      </c>
      <c r="Q135" s="131">
        <f>IF(Q$6=0,0,Q$6/ISI_fec!Q$6)</f>
        <v>0</v>
      </c>
    </row>
    <row r="136" spans="1:17" x14ac:dyDescent="0.25">
      <c r="A136" s="76" t="s">
        <v>82</v>
      </c>
      <c r="B136" s="130">
        <f>IF(B$7=0,0,B$7/ISI_fec!B$7)</f>
        <v>0</v>
      </c>
      <c r="C136" s="130">
        <f>IF(C$7=0,0,C$7/ISI_fec!C$7)</f>
        <v>0</v>
      </c>
      <c r="D136" s="130">
        <f>IF(D$7=0,0,D$7/ISI_fec!D$7)</f>
        <v>0</v>
      </c>
      <c r="E136" s="130">
        <f>IF(E$7=0,0,E$7/ISI_fec!E$7)</f>
        <v>0</v>
      </c>
      <c r="F136" s="130">
        <f>IF(F$7=0,0,F$7/ISI_fec!F$7)</f>
        <v>0</v>
      </c>
      <c r="G136" s="130">
        <f>IF(G$7=0,0,G$7/ISI_fec!G$7)</f>
        <v>0</v>
      </c>
      <c r="H136" s="130">
        <f>IF(H$7=0,0,H$7/ISI_fec!H$7)</f>
        <v>0</v>
      </c>
      <c r="I136" s="130">
        <f>IF(I$7=0,0,I$7/ISI_fec!I$7)</f>
        <v>0</v>
      </c>
      <c r="J136" s="130">
        <f>IF(J$7=0,0,J$7/ISI_fec!J$7)</f>
        <v>0</v>
      </c>
      <c r="K136" s="130">
        <f>IF(K$7=0,0,K$7/ISI_fec!K$7)</f>
        <v>0</v>
      </c>
      <c r="L136" s="130">
        <f>IF(L$7=0,0,L$7/ISI_fec!L$7)</f>
        <v>0</v>
      </c>
      <c r="M136" s="130">
        <f>IF(M$7=0,0,M$7/ISI_fec!M$7)</f>
        <v>0</v>
      </c>
      <c r="N136" s="130">
        <f>IF(N$7=0,0,N$7/ISI_fec!N$7)</f>
        <v>0</v>
      </c>
      <c r="O136" s="130">
        <f>IF(O$7=0,0,O$7/ISI_fec!O$7)</f>
        <v>0</v>
      </c>
      <c r="P136" s="130">
        <f>IF(P$7=0,0,P$7/ISI_fec!P$7)</f>
        <v>0</v>
      </c>
      <c r="Q136" s="130">
        <f>IF(Q$7=0,0,Q$7/ISI_fec!Q$7)</f>
        <v>0</v>
      </c>
    </row>
    <row r="137" spans="1:17" x14ac:dyDescent="0.25">
      <c r="A137" s="76" t="s">
        <v>81</v>
      </c>
      <c r="B137" s="130">
        <f>IF(B$8=0,0,B$8/ISI_fec!B$8)</f>
        <v>0</v>
      </c>
      <c r="C137" s="130">
        <f>IF(C$8=0,0,C$8/ISI_fec!C$8)</f>
        <v>0</v>
      </c>
      <c r="D137" s="130">
        <f>IF(D$8=0,0,D$8/ISI_fec!D$8)</f>
        <v>0</v>
      </c>
      <c r="E137" s="130">
        <f>IF(E$8=0,0,E$8/ISI_fec!E$8)</f>
        <v>0</v>
      </c>
      <c r="F137" s="130">
        <f>IF(F$8=0,0,F$8/ISI_fec!F$8)</f>
        <v>0</v>
      </c>
      <c r="G137" s="130">
        <f>IF(G$8=0,0,G$8/ISI_fec!G$8)</f>
        <v>0</v>
      </c>
      <c r="H137" s="130">
        <f>IF(H$8=0,0,H$8/ISI_fec!H$8)</f>
        <v>0</v>
      </c>
      <c r="I137" s="130">
        <f>IF(I$8=0,0,I$8/ISI_fec!I$8)</f>
        <v>0</v>
      </c>
      <c r="J137" s="130">
        <f>IF(J$8=0,0,J$8/ISI_fec!J$8)</f>
        <v>0</v>
      </c>
      <c r="K137" s="130">
        <f>IF(K$8=0,0,K$8/ISI_fec!K$8)</f>
        <v>0</v>
      </c>
      <c r="L137" s="130">
        <f>IF(L$8=0,0,L$8/ISI_fec!L$8)</f>
        <v>0</v>
      </c>
      <c r="M137" s="130">
        <f>IF(M$8=0,0,M$8/ISI_fec!M$8)</f>
        <v>0</v>
      </c>
      <c r="N137" s="130">
        <f>IF(N$8=0,0,N$8/ISI_fec!N$8)</f>
        <v>0</v>
      </c>
      <c r="O137" s="130">
        <f>IF(O$8=0,0,O$8/ISI_fec!O$8)</f>
        <v>0</v>
      </c>
      <c r="P137" s="130">
        <f>IF(P$8=0,0,P$8/ISI_fec!P$8)</f>
        <v>0</v>
      </c>
      <c r="Q137" s="130">
        <f>IF(Q$8=0,0,Q$8/ISI_fec!Q$8)</f>
        <v>0</v>
      </c>
    </row>
    <row r="138" spans="1:17" x14ac:dyDescent="0.25">
      <c r="A138" s="76" t="s">
        <v>80</v>
      </c>
      <c r="B138" s="130">
        <f>IF(B$9=0,0,B$9/ISI_fec!B$9)</f>
        <v>0</v>
      </c>
      <c r="C138" s="130">
        <f>IF(C$9=0,0,C$9/ISI_fec!C$9)</f>
        <v>0</v>
      </c>
      <c r="D138" s="130">
        <f>IF(D$9=0,0,D$9/ISI_fec!D$9)</f>
        <v>0</v>
      </c>
      <c r="E138" s="130">
        <f>IF(E$9=0,0,E$9/ISI_fec!E$9)</f>
        <v>0</v>
      </c>
      <c r="F138" s="130">
        <f>IF(F$9=0,0,F$9/ISI_fec!F$9)</f>
        <v>0</v>
      </c>
      <c r="G138" s="130">
        <f>IF(G$9=0,0,G$9/ISI_fec!G$9)</f>
        <v>0</v>
      </c>
      <c r="H138" s="130">
        <f>IF(H$9=0,0,H$9/ISI_fec!H$9)</f>
        <v>0</v>
      </c>
      <c r="I138" s="130">
        <f>IF(I$9=0,0,I$9/ISI_fec!I$9)</f>
        <v>0</v>
      </c>
      <c r="J138" s="130">
        <f>IF(J$9=0,0,J$9/ISI_fec!J$9)</f>
        <v>0</v>
      </c>
      <c r="K138" s="130">
        <f>IF(K$9=0,0,K$9/ISI_fec!K$9)</f>
        <v>0</v>
      </c>
      <c r="L138" s="130">
        <f>IF(L$9=0,0,L$9/ISI_fec!L$9)</f>
        <v>0</v>
      </c>
      <c r="M138" s="130">
        <f>IF(M$9=0,0,M$9/ISI_fec!M$9)</f>
        <v>0</v>
      </c>
      <c r="N138" s="130">
        <f>IF(N$9=0,0,N$9/ISI_fec!N$9)</f>
        <v>0</v>
      </c>
      <c r="O138" s="130">
        <f>IF(O$9=0,0,O$9/ISI_fec!O$9)</f>
        <v>0</v>
      </c>
      <c r="P138" s="130">
        <f>IF(P$9=0,0,P$9/ISI_fec!P$9)</f>
        <v>0</v>
      </c>
      <c r="Q138" s="130">
        <f>IF(Q$9=0,0,Q$9/ISI_fec!Q$9)</f>
        <v>0</v>
      </c>
    </row>
    <row r="139" spans="1:17" x14ac:dyDescent="0.25">
      <c r="A139" s="129" t="s">
        <v>79</v>
      </c>
      <c r="B139" s="128">
        <f>IF(B$10=0,0,B$10/ISI_fec!B$10)</f>
        <v>0</v>
      </c>
      <c r="C139" s="128">
        <f>IF(C$10=0,0,C$10/ISI_fec!C$10)</f>
        <v>0</v>
      </c>
      <c r="D139" s="128">
        <f>IF(D$10=0,0,D$10/ISI_fec!D$10)</f>
        <v>0</v>
      </c>
      <c r="E139" s="128">
        <f>IF(E$10=0,0,E$10/ISI_fec!E$10)</f>
        <v>0</v>
      </c>
      <c r="F139" s="128">
        <f>IF(F$10=0,0,F$10/ISI_fec!F$10)</f>
        <v>0</v>
      </c>
      <c r="G139" s="128">
        <f>IF(G$10=0,0,G$10/ISI_fec!G$10)</f>
        <v>0</v>
      </c>
      <c r="H139" s="128">
        <f>IF(H$10=0,0,H$10/ISI_fec!H$10)</f>
        <v>0</v>
      </c>
      <c r="I139" s="128">
        <f>IF(I$10=0,0,I$10/ISI_fec!I$10)</f>
        <v>0</v>
      </c>
      <c r="J139" s="128">
        <f>IF(J$10=0,0,J$10/ISI_fec!J$10)</f>
        <v>0</v>
      </c>
      <c r="K139" s="128">
        <f>IF(K$10=0,0,K$10/ISI_fec!K$10)</f>
        <v>0</v>
      </c>
      <c r="L139" s="128">
        <f>IF(L$10=0,0,L$10/ISI_fec!L$10)</f>
        <v>0</v>
      </c>
      <c r="M139" s="128">
        <f>IF(M$10=0,0,M$10/ISI_fec!M$10)</f>
        <v>0</v>
      </c>
      <c r="N139" s="128">
        <f>IF(N$10=0,0,N$10/ISI_fec!N$10)</f>
        <v>0</v>
      </c>
      <c r="O139" s="128">
        <f>IF(O$10=0,0,O$10/ISI_fec!O$10)</f>
        <v>0</v>
      </c>
      <c r="P139" s="128">
        <f>IF(P$10=0,0,P$10/ISI_fec!P$10)</f>
        <v>0</v>
      </c>
      <c r="Q139" s="128">
        <f>IF(Q$10=0,0,Q$10/ISI_fec!Q$10)</f>
        <v>0</v>
      </c>
    </row>
    <row r="140" spans="1:17" x14ac:dyDescent="0.25">
      <c r="A140" s="127" t="s">
        <v>117</v>
      </c>
      <c r="B140" s="126">
        <f>IF(B$15=0,0,B$15/ISI_fec!B$15)</f>
        <v>0</v>
      </c>
      <c r="C140" s="126">
        <f>IF(C$15=0,0,C$15/ISI_fec!C$15)</f>
        <v>0</v>
      </c>
      <c r="D140" s="126">
        <f>IF(D$15=0,0,D$15/ISI_fec!D$15)</f>
        <v>0</v>
      </c>
      <c r="E140" s="126">
        <f>IF(E$15=0,0,E$15/ISI_fec!E$15)</f>
        <v>0</v>
      </c>
      <c r="F140" s="126">
        <f>IF(F$15=0,0,F$15/ISI_fec!F$15)</f>
        <v>0</v>
      </c>
      <c r="G140" s="126">
        <f>IF(G$15=0,0,G$15/ISI_fec!G$15)</f>
        <v>0</v>
      </c>
      <c r="H140" s="126">
        <f>IF(H$15=0,0,H$15/ISI_fec!H$15)</f>
        <v>0</v>
      </c>
      <c r="I140" s="126">
        <f>IF(I$15=0,0,I$15/ISI_fec!I$15)</f>
        <v>0</v>
      </c>
      <c r="J140" s="126">
        <f>IF(J$15=0,0,J$15/ISI_fec!J$15)</f>
        <v>0</v>
      </c>
      <c r="K140" s="126">
        <f>IF(K$15=0,0,K$15/ISI_fec!K$15)</f>
        <v>0</v>
      </c>
      <c r="L140" s="126">
        <f>IF(L$15=0,0,L$15/ISI_fec!L$15)</f>
        <v>0</v>
      </c>
      <c r="M140" s="126">
        <f>IF(M$15=0,0,M$15/ISI_fec!M$15)</f>
        <v>0</v>
      </c>
      <c r="N140" s="126">
        <f>IF(N$15=0,0,N$15/ISI_fec!N$15)</f>
        <v>0</v>
      </c>
      <c r="O140" s="126">
        <f>IF(O$15=0,0,O$15/ISI_fec!O$15)</f>
        <v>0</v>
      </c>
      <c r="P140" s="126">
        <f>IF(P$15=0,0,P$15/ISI_fec!P$15)</f>
        <v>0</v>
      </c>
      <c r="Q140" s="126">
        <f>IF(Q$15=0,0,Q$15/ISI_fec!Q$15)</f>
        <v>0</v>
      </c>
    </row>
    <row r="141" spans="1:17" x14ac:dyDescent="0.25">
      <c r="A141" s="127" t="s">
        <v>116</v>
      </c>
      <c r="B141" s="126">
        <f>IF(B$21=0,0,B$21/ISI_fec!B$21)</f>
        <v>0</v>
      </c>
      <c r="C141" s="126">
        <f>IF(C$21=0,0,C$21/ISI_fec!C$21)</f>
        <v>0</v>
      </c>
      <c r="D141" s="126">
        <f>IF(D$21=0,0,D$21/ISI_fec!D$21)</f>
        <v>0</v>
      </c>
      <c r="E141" s="126">
        <f>IF(E$21=0,0,E$21/ISI_fec!E$21)</f>
        <v>0</v>
      </c>
      <c r="F141" s="126">
        <f>IF(F$21=0,0,F$21/ISI_fec!F$21)</f>
        <v>0</v>
      </c>
      <c r="G141" s="126">
        <f>IF(G$21=0,0,G$21/ISI_fec!G$21)</f>
        <v>0</v>
      </c>
      <c r="H141" s="126">
        <f>IF(H$21=0,0,H$21/ISI_fec!H$21)</f>
        <v>0</v>
      </c>
      <c r="I141" s="126">
        <f>IF(I$21=0,0,I$21/ISI_fec!I$21)</f>
        <v>0</v>
      </c>
      <c r="J141" s="126">
        <f>IF(J$21=0,0,J$21/ISI_fec!J$21)</f>
        <v>0</v>
      </c>
      <c r="K141" s="126">
        <f>IF(K$21=0,0,K$21/ISI_fec!K$21)</f>
        <v>0</v>
      </c>
      <c r="L141" s="126">
        <f>IF(L$21=0,0,L$21/ISI_fec!L$21)</f>
        <v>0</v>
      </c>
      <c r="M141" s="126">
        <f>IF(M$21=0,0,M$21/ISI_fec!M$21)</f>
        <v>0</v>
      </c>
      <c r="N141" s="126">
        <f>IF(N$21=0,0,N$21/ISI_fec!N$21)</f>
        <v>0</v>
      </c>
      <c r="O141" s="126">
        <f>IF(O$21=0,0,O$21/ISI_fec!O$21)</f>
        <v>0</v>
      </c>
      <c r="P141" s="126">
        <f>IF(P$21=0,0,P$21/ISI_fec!P$21)</f>
        <v>0</v>
      </c>
      <c r="Q141" s="126">
        <f>IF(Q$21=0,0,Q$21/ISI_fec!Q$21)</f>
        <v>0</v>
      </c>
    </row>
    <row r="142" spans="1:17" x14ac:dyDescent="0.25">
      <c r="A142" s="127" t="s">
        <v>113</v>
      </c>
      <c r="B142" s="126">
        <f>IF(B$27=0,0,B$27/ISI_fec!B$27)</f>
        <v>0</v>
      </c>
      <c r="C142" s="126">
        <f>IF(C$27=0,0,C$27/ISI_fec!C$27)</f>
        <v>0</v>
      </c>
      <c r="D142" s="126">
        <f>IF(D$27=0,0,D$27/ISI_fec!D$27)</f>
        <v>0</v>
      </c>
      <c r="E142" s="126">
        <f>IF(E$27=0,0,E$27/ISI_fec!E$27)</f>
        <v>0</v>
      </c>
      <c r="F142" s="126">
        <f>IF(F$27=0,0,F$27/ISI_fec!F$27)</f>
        <v>0</v>
      </c>
      <c r="G142" s="126">
        <f>IF(G$27=0,0,G$27/ISI_fec!G$27)</f>
        <v>0</v>
      </c>
      <c r="H142" s="126">
        <f>IF(H$27=0,0,H$27/ISI_fec!H$27)</f>
        <v>0</v>
      </c>
      <c r="I142" s="126">
        <f>IF(I$27=0,0,I$27/ISI_fec!I$27)</f>
        <v>0</v>
      </c>
      <c r="J142" s="126">
        <f>IF(J$27=0,0,J$27/ISI_fec!J$27)</f>
        <v>0</v>
      </c>
      <c r="K142" s="126">
        <f>IF(K$27=0,0,K$27/ISI_fec!K$27)</f>
        <v>0</v>
      </c>
      <c r="L142" s="126">
        <f>IF(L$27=0,0,L$27/ISI_fec!L$27)</f>
        <v>0</v>
      </c>
      <c r="M142" s="126">
        <f>IF(M$27=0,0,M$27/ISI_fec!M$27)</f>
        <v>0</v>
      </c>
      <c r="N142" s="126">
        <f>IF(N$27=0,0,N$27/ISI_fec!N$27)</f>
        <v>0</v>
      </c>
      <c r="O142" s="126">
        <f>IF(O$27=0,0,O$27/ISI_fec!O$27)</f>
        <v>0</v>
      </c>
      <c r="P142" s="126">
        <f>IF(P$27=0,0,P$27/ISI_fec!P$27)</f>
        <v>0</v>
      </c>
      <c r="Q142" s="126">
        <f>IF(Q$27=0,0,Q$27/ISI_fec!Q$27)</f>
        <v>0</v>
      </c>
    </row>
    <row r="143" spans="1:17" x14ac:dyDescent="0.25">
      <c r="A143" s="72" t="s">
        <v>112</v>
      </c>
      <c r="B143" s="125">
        <f>IF(B$34=0,0,B$34/ISI_fec!B$34)</f>
        <v>0</v>
      </c>
      <c r="C143" s="125">
        <f>IF(C$34=0,0,C$34/ISI_fec!C$34)</f>
        <v>0</v>
      </c>
      <c r="D143" s="125">
        <f>IF(D$34=0,0,D$34/ISI_fec!D$34)</f>
        <v>0</v>
      </c>
      <c r="E143" s="125">
        <f>IF(E$34=0,0,E$34/ISI_fec!E$34)</f>
        <v>0</v>
      </c>
      <c r="F143" s="125">
        <f>IF(F$34=0,0,F$34/ISI_fec!F$34)</f>
        <v>0</v>
      </c>
      <c r="G143" s="125">
        <f>IF(G$34=0,0,G$34/ISI_fec!G$34)</f>
        <v>0</v>
      </c>
      <c r="H143" s="125">
        <f>IF(H$34=0,0,H$34/ISI_fec!H$34)</f>
        <v>0</v>
      </c>
      <c r="I143" s="125">
        <f>IF(I$34=0,0,I$34/ISI_fec!I$34)</f>
        <v>0</v>
      </c>
      <c r="J143" s="125">
        <f>IF(J$34=0,0,J$34/ISI_fec!J$34)</f>
        <v>0</v>
      </c>
      <c r="K143" s="125">
        <f>IF(K$34=0,0,K$34/ISI_fec!K$34)</f>
        <v>0</v>
      </c>
      <c r="L143" s="125">
        <f>IF(L$34=0,0,L$34/ISI_fec!L$34)</f>
        <v>0</v>
      </c>
      <c r="M143" s="125">
        <f>IF(M$34=0,0,M$34/ISI_fec!M$34)</f>
        <v>0</v>
      </c>
      <c r="N143" s="125">
        <f>IF(N$34=0,0,N$34/ISI_fec!N$34)</f>
        <v>0</v>
      </c>
      <c r="O143" s="125">
        <f>IF(O$34=0,0,O$34/ISI_fec!O$34)</f>
        <v>0</v>
      </c>
      <c r="P143" s="125">
        <f>IF(P$34=0,0,P$34/ISI_fec!P$34)</f>
        <v>0</v>
      </c>
      <c r="Q143" s="125">
        <f>IF(Q$34=0,0,Q$34/ISI_fec!Q$34)</f>
        <v>0</v>
      </c>
    </row>
    <row r="144" spans="1:17" x14ac:dyDescent="0.25">
      <c r="A144" s="135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131</v>
      </c>
      <c r="B145" s="133">
        <f>IF(B$53=0,0,(B$53-B$94)/ISI_fec!B$53)</f>
        <v>0.96613317173578384</v>
      </c>
      <c r="C145" s="133">
        <f>IF(C$53=0,0,(C$53-C$94)/ISI_fec!C$53)</f>
        <v>1.2108964848716279</v>
      </c>
      <c r="D145" s="133">
        <f>IF(D$53=0,0,(D$53-D$94)/ISI_fec!D$53)</f>
        <v>0</v>
      </c>
      <c r="E145" s="133">
        <f>IF(E$53=0,0,(E$53-E$94)/ISI_fec!E$53)</f>
        <v>0</v>
      </c>
      <c r="F145" s="133">
        <f>IF(F$53=0,0,(F$53-F$94)/ISI_fec!F$53)</f>
        <v>0</v>
      </c>
      <c r="G145" s="133">
        <f>IF(G$53=0,0,(G$53-G$94)/ISI_fec!G$53)</f>
        <v>0</v>
      </c>
      <c r="H145" s="133">
        <f>IF(H$53=0,0,(H$53-H$94)/ISI_fec!H$53)</f>
        <v>0</v>
      </c>
      <c r="I145" s="133">
        <f>IF(I$53=0,0,(I$53-I$94)/ISI_fec!I$53)</f>
        <v>0</v>
      </c>
      <c r="J145" s="133">
        <f>IF(J$53=0,0,(J$53-J$94)/ISI_fec!J$53)</f>
        <v>0</v>
      </c>
      <c r="K145" s="133">
        <f>IF(K$53=0,0,(K$53-K$94)/ISI_fec!K$53)</f>
        <v>0</v>
      </c>
      <c r="L145" s="133">
        <f>IF(L$53=0,0,(L$53-L$94)/ISI_fec!L$53)</f>
        <v>0</v>
      </c>
      <c r="M145" s="133">
        <f>IF(M$53=0,0,(M$53-M$94)/ISI_fec!M$53)</f>
        <v>0</v>
      </c>
      <c r="N145" s="133">
        <f>IF(N$53=0,0,(N$53-N$94)/ISI_fec!N$53)</f>
        <v>0</v>
      </c>
      <c r="O145" s="133">
        <f>IF(O$53=0,0,(O$53-O$94)/ISI_fec!O$53)</f>
        <v>0</v>
      </c>
      <c r="P145" s="133">
        <f>IF(P$53=0,0,(P$53-P$94)/ISI_fec!P$53)</f>
        <v>0</v>
      </c>
      <c r="Q145" s="133">
        <f>IF(Q$53=0,0,(Q$53-Q$94)/ISI_fec!Q$53)</f>
        <v>0</v>
      </c>
    </row>
    <row r="146" spans="1:17" x14ac:dyDescent="0.25">
      <c r="A146" s="132" t="s">
        <v>83</v>
      </c>
      <c r="B146" s="131">
        <f>IF(B$54=0,0,B$54/ISI_fec!B$54)</f>
        <v>0</v>
      </c>
      <c r="C146" s="131">
        <f>IF(C$54=0,0,C$54/ISI_fec!C$54)</f>
        <v>0</v>
      </c>
      <c r="D146" s="131">
        <f>IF(D$54=0,0,D$54/ISI_fec!D$54)</f>
        <v>0</v>
      </c>
      <c r="E146" s="131">
        <f>IF(E$54=0,0,E$54/ISI_fec!E$54)</f>
        <v>0</v>
      </c>
      <c r="F146" s="131">
        <f>IF(F$54=0,0,F$54/ISI_fec!F$54)</f>
        <v>0</v>
      </c>
      <c r="G146" s="131">
        <f>IF(G$54=0,0,G$54/ISI_fec!G$54)</f>
        <v>0</v>
      </c>
      <c r="H146" s="131">
        <f>IF(H$54=0,0,H$54/ISI_fec!H$54)</f>
        <v>0</v>
      </c>
      <c r="I146" s="131">
        <f>IF(I$54=0,0,I$54/ISI_fec!I$54)</f>
        <v>0</v>
      </c>
      <c r="J146" s="131">
        <f>IF(J$54=0,0,J$54/ISI_fec!J$54)</f>
        <v>0</v>
      </c>
      <c r="K146" s="131">
        <f>IF(K$54=0,0,K$54/ISI_fec!K$54)</f>
        <v>0</v>
      </c>
      <c r="L146" s="131">
        <f>IF(L$54=0,0,L$54/ISI_fec!L$54)</f>
        <v>0</v>
      </c>
      <c r="M146" s="131">
        <f>IF(M$54=0,0,M$54/ISI_fec!M$54)</f>
        <v>0</v>
      </c>
      <c r="N146" s="131">
        <f>IF(N$54=0,0,N$54/ISI_fec!N$54)</f>
        <v>0</v>
      </c>
      <c r="O146" s="131">
        <f>IF(O$54=0,0,O$54/ISI_fec!O$54)</f>
        <v>0</v>
      </c>
      <c r="P146" s="131">
        <f>IF(P$54=0,0,P$54/ISI_fec!P$54)</f>
        <v>0</v>
      </c>
      <c r="Q146" s="131">
        <f>IF(Q$54=0,0,Q$54/ISI_fec!Q$54)</f>
        <v>0</v>
      </c>
    </row>
    <row r="147" spans="1:17" x14ac:dyDescent="0.25">
      <c r="A147" s="76" t="s">
        <v>82</v>
      </c>
      <c r="B147" s="130">
        <f>IF(B$55=0,0,B$55/ISI_fec!B$55)</f>
        <v>0</v>
      </c>
      <c r="C147" s="130">
        <f>IF(C$55=0,0,C$55/ISI_fec!C$55)</f>
        <v>0</v>
      </c>
      <c r="D147" s="130">
        <f>IF(D$55=0,0,D$55/ISI_fec!D$55)</f>
        <v>0</v>
      </c>
      <c r="E147" s="130">
        <f>IF(E$55=0,0,E$55/ISI_fec!E$55)</f>
        <v>0</v>
      </c>
      <c r="F147" s="130">
        <f>IF(F$55=0,0,F$55/ISI_fec!F$55)</f>
        <v>0</v>
      </c>
      <c r="G147" s="130">
        <f>IF(G$55=0,0,G$55/ISI_fec!G$55)</f>
        <v>0</v>
      </c>
      <c r="H147" s="130">
        <f>IF(H$55=0,0,H$55/ISI_fec!H$55)</f>
        <v>0</v>
      </c>
      <c r="I147" s="130">
        <f>IF(I$55=0,0,I$55/ISI_fec!I$55)</f>
        <v>0</v>
      </c>
      <c r="J147" s="130">
        <f>IF(J$55=0,0,J$55/ISI_fec!J$55)</f>
        <v>0</v>
      </c>
      <c r="K147" s="130">
        <f>IF(K$55=0,0,K$55/ISI_fec!K$55)</f>
        <v>0</v>
      </c>
      <c r="L147" s="130">
        <f>IF(L$55=0,0,L$55/ISI_fec!L$55)</f>
        <v>0</v>
      </c>
      <c r="M147" s="130">
        <f>IF(M$55=0,0,M$55/ISI_fec!M$55)</f>
        <v>0</v>
      </c>
      <c r="N147" s="130">
        <f>IF(N$55=0,0,N$55/ISI_fec!N$55)</f>
        <v>0</v>
      </c>
      <c r="O147" s="130">
        <f>IF(O$55=0,0,O$55/ISI_fec!O$55)</f>
        <v>0</v>
      </c>
      <c r="P147" s="130">
        <f>IF(P$55=0,0,P$55/ISI_fec!P$55)</f>
        <v>0</v>
      </c>
      <c r="Q147" s="130">
        <f>IF(Q$55=0,0,Q$55/ISI_fec!Q$55)</f>
        <v>0</v>
      </c>
    </row>
    <row r="148" spans="1:17" x14ac:dyDescent="0.25">
      <c r="A148" s="76" t="s">
        <v>81</v>
      </c>
      <c r="B148" s="130">
        <f>IF(B$56=0,0,B$56/ISI_fec!B$56)</f>
        <v>0</v>
      </c>
      <c r="C148" s="130">
        <f>IF(C$56=0,0,C$56/ISI_fec!C$56)</f>
        <v>0</v>
      </c>
      <c r="D148" s="130">
        <f>IF(D$56=0,0,D$56/ISI_fec!D$56)</f>
        <v>0</v>
      </c>
      <c r="E148" s="130">
        <f>IF(E$56=0,0,E$56/ISI_fec!E$56)</f>
        <v>0</v>
      </c>
      <c r="F148" s="130">
        <f>IF(F$56=0,0,F$56/ISI_fec!F$56)</f>
        <v>0</v>
      </c>
      <c r="G148" s="130">
        <f>IF(G$56=0,0,G$56/ISI_fec!G$56)</f>
        <v>0</v>
      </c>
      <c r="H148" s="130">
        <f>IF(H$56=0,0,H$56/ISI_fec!H$56)</f>
        <v>0</v>
      </c>
      <c r="I148" s="130">
        <f>IF(I$56=0,0,I$56/ISI_fec!I$56)</f>
        <v>0</v>
      </c>
      <c r="J148" s="130">
        <f>IF(J$56=0,0,J$56/ISI_fec!J$56)</f>
        <v>0</v>
      </c>
      <c r="K148" s="130">
        <f>IF(K$56=0,0,K$56/ISI_fec!K$56)</f>
        <v>0</v>
      </c>
      <c r="L148" s="130">
        <f>IF(L$56=0,0,L$56/ISI_fec!L$56)</f>
        <v>0</v>
      </c>
      <c r="M148" s="130">
        <f>IF(M$56=0,0,M$56/ISI_fec!M$56)</f>
        <v>0</v>
      </c>
      <c r="N148" s="130">
        <f>IF(N$56=0,0,N$56/ISI_fec!N$56)</f>
        <v>0</v>
      </c>
      <c r="O148" s="130">
        <f>IF(O$56=0,0,O$56/ISI_fec!O$56)</f>
        <v>0</v>
      </c>
      <c r="P148" s="130">
        <f>IF(P$56=0,0,P$56/ISI_fec!P$56)</f>
        <v>0</v>
      </c>
      <c r="Q148" s="130">
        <f>IF(Q$56=0,0,Q$56/ISI_fec!Q$56)</f>
        <v>0</v>
      </c>
    </row>
    <row r="149" spans="1:17" x14ac:dyDescent="0.25">
      <c r="A149" s="76" t="s">
        <v>80</v>
      </c>
      <c r="B149" s="130">
        <f>IF(B$57=0,0,B$57/ISI_fec!B$57)</f>
        <v>0</v>
      </c>
      <c r="C149" s="130">
        <f>IF(C$57=0,0,C$57/ISI_fec!C$57)</f>
        <v>0</v>
      </c>
      <c r="D149" s="130">
        <f>IF(D$57=0,0,D$57/ISI_fec!D$57)</f>
        <v>0</v>
      </c>
      <c r="E149" s="130">
        <f>IF(E$57=0,0,E$57/ISI_fec!E$57)</f>
        <v>0</v>
      </c>
      <c r="F149" s="130">
        <f>IF(F$57=0,0,F$57/ISI_fec!F$57)</f>
        <v>0</v>
      </c>
      <c r="G149" s="130">
        <f>IF(G$57=0,0,G$57/ISI_fec!G$57)</f>
        <v>0</v>
      </c>
      <c r="H149" s="130">
        <f>IF(H$57=0,0,H$57/ISI_fec!H$57)</f>
        <v>0</v>
      </c>
      <c r="I149" s="130">
        <f>IF(I$57=0,0,I$57/ISI_fec!I$57)</f>
        <v>0</v>
      </c>
      <c r="J149" s="130">
        <f>IF(J$57=0,0,J$57/ISI_fec!J$57)</f>
        <v>0</v>
      </c>
      <c r="K149" s="130">
        <f>IF(K$57=0,0,K$57/ISI_fec!K$57)</f>
        <v>0</v>
      </c>
      <c r="L149" s="130">
        <f>IF(L$57=0,0,L$57/ISI_fec!L$57)</f>
        <v>0</v>
      </c>
      <c r="M149" s="130">
        <f>IF(M$57=0,0,M$57/ISI_fec!M$57)</f>
        <v>0</v>
      </c>
      <c r="N149" s="130">
        <f>IF(N$57=0,0,N$57/ISI_fec!N$57)</f>
        <v>0</v>
      </c>
      <c r="O149" s="130">
        <f>IF(O$57=0,0,O$57/ISI_fec!O$57)</f>
        <v>0</v>
      </c>
      <c r="P149" s="130">
        <f>IF(P$57=0,0,P$57/ISI_fec!P$57)</f>
        <v>0</v>
      </c>
      <c r="Q149" s="130">
        <f>IF(Q$57=0,0,Q$57/ISI_fec!Q$57)</f>
        <v>0</v>
      </c>
    </row>
    <row r="150" spans="1:17" x14ac:dyDescent="0.25">
      <c r="A150" s="129" t="s">
        <v>79</v>
      </c>
      <c r="B150" s="128">
        <f>IF(B$58=0,0,B$58/ISI_fec!B$58)</f>
        <v>1.3251221999999998</v>
      </c>
      <c r="C150" s="128">
        <f>IF(C$58=0,0,C$58/ISI_fec!C$58)</f>
        <v>1.3251222</v>
      </c>
      <c r="D150" s="128">
        <f>IF(D$58=0,0,D$58/ISI_fec!D$58)</f>
        <v>0</v>
      </c>
      <c r="E150" s="128">
        <f>IF(E$58=0,0,E$58/ISI_fec!E$58)</f>
        <v>0</v>
      </c>
      <c r="F150" s="128">
        <f>IF(F$58=0,0,F$58/ISI_fec!F$58)</f>
        <v>0</v>
      </c>
      <c r="G150" s="128">
        <f>IF(G$58=0,0,G$58/ISI_fec!G$58)</f>
        <v>0</v>
      </c>
      <c r="H150" s="128">
        <f>IF(H$58=0,0,H$58/ISI_fec!H$58)</f>
        <v>0</v>
      </c>
      <c r="I150" s="128">
        <f>IF(I$58=0,0,I$58/ISI_fec!I$58)</f>
        <v>0</v>
      </c>
      <c r="J150" s="128">
        <f>IF(J$58=0,0,J$58/ISI_fec!J$58)</f>
        <v>0</v>
      </c>
      <c r="K150" s="128">
        <f>IF(K$58=0,0,K$58/ISI_fec!K$58)</f>
        <v>0</v>
      </c>
      <c r="L150" s="128">
        <f>IF(L$58=0,0,L$58/ISI_fec!L$58)</f>
        <v>0</v>
      </c>
      <c r="M150" s="128">
        <f>IF(M$58=0,0,M$58/ISI_fec!M$58)</f>
        <v>0</v>
      </c>
      <c r="N150" s="128">
        <f>IF(N$58=0,0,N$58/ISI_fec!N$58)</f>
        <v>0</v>
      </c>
      <c r="O150" s="128">
        <f>IF(O$58=0,0,O$58/ISI_fec!O$58)</f>
        <v>0</v>
      </c>
      <c r="P150" s="128">
        <f>IF(P$58=0,0,P$58/ISI_fec!P$58)</f>
        <v>0</v>
      </c>
      <c r="Q150" s="128">
        <f>IF(Q$58=0,0,Q$58/ISI_fec!Q$58)</f>
        <v>0</v>
      </c>
    </row>
    <row r="151" spans="1:17" x14ac:dyDescent="0.25">
      <c r="A151" s="127" t="s">
        <v>115</v>
      </c>
      <c r="B151" s="126">
        <f>IF(B$63=0,0,B$63/ISI_fec!B$63)</f>
        <v>1.9333044175130787</v>
      </c>
      <c r="C151" s="126">
        <f>IF(C$63=0,0,C$63/ISI_fec!C$63)</f>
        <v>2.2956724049485477</v>
      </c>
      <c r="D151" s="126">
        <f>IF(D$63=0,0,D$63/ISI_fec!D$63)</f>
        <v>0</v>
      </c>
      <c r="E151" s="126">
        <f>IF(E$63=0,0,E$63/ISI_fec!E$63)</f>
        <v>0</v>
      </c>
      <c r="F151" s="126">
        <f>IF(F$63=0,0,F$63/ISI_fec!F$63)</f>
        <v>0</v>
      </c>
      <c r="G151" s="126">
        <f>IF(G$63=0,0,G$63/ISI_fec!G$63)</f>
        <v>0</v>
      </c>
      <c r="H151" s="126">
        <f>IF(H$63=0,0,H$63/ISI_fec!H$63)</f>
        <v>0</v>
      </c>
      <c r="I151" s="126">
        <f>IF(I$63=0,0,I$63/ISI_fec!I$63)</f>
        <v>0</v>
      </c>
      <c r="J151" s="126">
        <f>IF(J$63=0,0,J$63/ISI_fec!J$63)</f>
        <v>0</v>
      </c>
      <c r="K151" s="126">
        <f>IF(K$63=0,0,K$63/ISI_fec!K$63)</f>
        <v>0</v>
      </c>
      <c r="L151" s="126">
        <f>IF(L$63=0,0,L$63/ISI_fec!L$63)</f>
        <v>0</v>
      </c>
      <c r="M151" s="126">
        <f>IF(M$63=0,0,M$63/ISI_fec!M$63)</f>
        <v>0</v>
      </c>
      <c r="N151" s="126">
        <f>IF(N$63=0,0,N$63/ISI_fec!N$63)</f>
        <v>0</v>
      </c>
      <c r="O151" s="126">
        <f>IF(O$63=0,0,O$63/ISI_fec!O$63)</f>
        <v>0</v>
      </c>
      <c r="P151" s="126">
        <f>IF(P$63=0,0,P$63/ISI_fec!P$63)</f>
        <v>0</v>
      </c>
      <c r="Q151" s="126">
        <f>IF(Q$63=0,0,Q$63/ISI_fec!Q$63)</f>
        <v>0</v>
      </c>
    </row>
    <row r="152" spans="1:17" x14ac:dyDescent="0.25">
      <c r="A152" s="127" t="s">
        <v>114</v>
      </c>
      <c r="B152" s="126">
        <f>IF(B$69=0,0,B$69/ISI_fec!B$69)</f>
        <v>0</v>
      </c>
      <c r="C152" s="126">
        <f>IF(C$69=0,0,C$69/ISI_fec!C$69)</f>
        <v>0</v>
      </c>
      <c r="D152" s="126">
        <f>IF(D$69=0,0,D$69/ISI_fec!D$69)</f>
        <v>0</v>
      </c>
      <c r="E152" s="126">
        <f>IF(E$69=0,0,E$69/ISI_fec!E$69)</f>
        <v>0</v>
      </c>
      <c r="F152" s="126">
        <f>IF(F$69=0,0,F$69/ISI_fec!F$69)</f>
        <v>0</v>
      </c>
      <c r="G152" s="126">
        <f>IF(G$69=0,0,G$69/ISI_fec!G$69)</f>
        <v>0</v>
      </c>
      <c r="H152" s="126">
        <f>IF(H$69=0,0,H$69/ISI_fec!H$69)</f>
        <v>0</v>
      </c>
      <c r="I152" s="126">
        <f>IF(I$69=0,0,I$69/ISI_fec!I$69)</f>
        <v>0</v>
      </c>
      <c r="J152" s="126">
        <f>IF(J$69=0,0,J$69/ISI_fec!J$69)</f>
        <v>0</v>
      </c>
      <c r="K152" s="126">
        <f>IF(K$69=0,0,K$69/ISI_fec!K$69)</f>
        <v>0</v>
      </c>
      <c r="L152" s="126">
        <f>IF(L$69=0,0,L$69/ISI_fec!L$69)</f>
        <v>0</v>
      </c>
      <c r="M152" s="126">
        <f>IF(M$69=0,0,M$69/ISI_fec!M$69)</f>
        <v>0</v>
      </c>
      <c r="N152" s="126">
        <f>IF(N$69=0,0,N$69/ISI_fec!N$69)</f>
        <v>0</v>
      </c>
      <c r="O152" s="126">
        <f>IF(O$69=0,0,O$69/ISI_fec!O$69)</f>
        <v>0</v>
      </c>
      <c r="P152" s="126">
        <f>IF(P$69=0,0,P$69/ISI_fec!P$69)</f>
        <v>0</v>
      </c>
      <c r="Q152" s="126">
        <f>IF(Q$69=0,0,Q$69/ISI_fec!Q$69)</f>
        <v>0</v>
      </c>
    </row>
    <row r="153" spans="1:17" x14ac:dyDescent="0.25">
      <c r="A153" s="127" t="s">
        <v>113</v>
      </c>
      <c r="B153" s="126">
        <f>IF(B$70=0,0,B$70/ISI_fec!B$70)</f>
        <v>1.9650014391252115</v>
      </c>
      <c r="C153" s="126">
        <f>IF(C$70=0,0,C$70/ISI_fec!C$70)</f>
        <v>2.4832941179485246</v>
      </c>
      <c r="D153" s="126">
        <f>IF(D$70=0,0,D$70/ISI_fec!D$70)</f>
        <v>0</v>
      </c>
      <c r="E153" s="126">
        <f>IF(E$70=0,0,E$70/ISI_fec!E$70)</f>
        <v>0</v>
      </c>
      <c r="F153" s="126">
        <f>IF(F$70=0,0,F$70/ISI_fec!F$70)</f>
        <v>0</v>
      </c>
      <c r="G153" s="126">
        <f>IF(G$70=0,0,G$70/ISI_fec!G$70)</f>
        <v>0</v>
      </c>
      <c r="H153" s="126">
        <f>IF(H$70=0,0,H$70/ISI_fec!H$70)</f>
        <v>0</v>
      </c>
      <c r="I153" s="126">
        <f>IF(I$70=0,0,I$70/ISI_fec!I$70)</f>
        <v>0</v>
      </c>
      <c r="J153" s="126">
        <f>IF(J$70=0,0,J$70/ISI_fec!J$70)</f>
        <v>0</v>
      </c>
      <c r="K153" s="126">
        <f>IF(K$70=0,0,K$70/ISI_fec!K$70)</f>
        <v>0</v>
      </c>
      <c r="L153" s="126">
        <f>IF(L$70=0,0,L$70/ISI_fec!L$70)</f>
        <v>0</v>
      </c>
      <c r="M153" s="126">
        <f>IF(M$70=0,0,M$70/ISI_fec!M$70)</f>
        <v>0</v>
      </c>
      <c r="N153" s="126">
        <f>IF(N$70=0,0,N$70/ISI_fec!N$70)</f>
        <v>0</v>
      </c>
      <c r="O153" s="126">
        <f>IF(O$70=0,0,O$70/ISI_fec!O$70)</f>
        <v>0</v>
      </c>
      <c r="P153" s="126">
        <f>IF(P$70=0,0,P$70/ISI_fec!P$70)</f>
        <v>0</v>
      </c>
      <c r="Q153" s="126">
        <f>IF(Q$70=0,0,Q$70/ISI_fec!Q$70)</f>
        <v>0</v>
      </c>
    </row>
    <row r="154" spans="1:17" x14ac:dyDescent="0.25">
      <c r="A154" s="72" t="s">
        <v>112</v>
      </c>
      <c r="B154" s="125">
        <f>IF(B$77=0,0,B$77/ISI_fec!B$77)</f>
        <v>1.785376007416442</v>
      </c>
      <c r="C154" s="125">
        <f>IF(C$77=0,0,C$77/ISI_fec!C$77)</f>
        <v>2.4005992464887287</v>
      </c>
      <c r="D154" s="125">
        <f>IF(D$77=0,0,D$77/ISI_fec!D$77)</f>
        <v>0</v>
      </c>
      <c r="E154" s="125">
        <f>IF(E$77=0,0,E$77/ISI_fec!E$77)</f>
        <v>0</v>
      </c>
      <c r="F154" s="125">
        <f>IF(F$77=0,0,F$77/ISI_fec!F$77)</f>
        <v>0</v>
      </c>
      <c r="G154" s="125">
        <f>IF(G$77=0,0,G$77/ISI_fec!G$77)</f>
        <v>0</v>
      </c>
      <c r="H154" s="125">
        <f>IF(H$77=0,0,H$77/ISI_fec!H$77)</f>
        <v>0</v>
      </c>
      <c r="I154" s="125">
        <f>IF(I$77=0,0,I$77/ISI_fec!I$77)</f>
        <v>0</v>
      </c>
      <c r="J154" s="125">
        <f>IF(J$77=0,0,J$77/ISI_fec!J$77)</f>
        <v>0</v>
      </c>
      <c r="K154" s="125">
        <f>IF(K$77=0,0,K$77/ISI_fec!K$77)</f>
        <v>0</v>
      </c>
      <c r="L154" s="125">
        <f>IF(L$77=0,0,L$77/ISI_fec!L$77)</f>
        <v>0</v>
      </c>
      <c r="M154" s="125">
        <f>IF(M$77=0,0,M$77/ISI_fec!M$77)</f>
        <v>0</v>
      </c>
      <c r="N154" s="125">
        <f>IF(N$77=0,0,N$77/ISI_fec!N$77)</f>
        <v>0</v>
      </c>
      <c r="O154" s="125">
        <f>IF(O$77=0,0,O$77/ISI_fec!O$77)</f>
        <v>0</v>
      </c>
      <c r="P154" s="125">
        <f>IF(P$77=0,0,P$77/ISI_fec!P$77)</f>
        <v>0</v>
      </c>
      <c r="Q154" s="125">
        <f>IF(Q$77=0,0,Q$77/ISI_fec!Q$77)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Q10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SUM(B4:B8)</f>
        <v>206.00083748893894</v>
      </c>
      <c r="C3" s="46">
        <f t="shared" ref="C3:Q3" si="0">SUM(C4:C8)</f>
        <v>229.31741595953085</v>
      </c>
      <c r="D3" s="46">
        <f t="shared" si="0"/>
        <v>185.64026950093177</v>
      </c>
      <c r="E3" s="46">
        <f t="shared" si="0"/>
        <v>200.43827611395179</v>
      </c>
      <c r="F3" s="46">
        <f t="shared" si="0"/>
        <v>242.35407621804148</v>
      </c>
      <c r="G3" s="46">
        <f t="shared" si="0"/>
        <v>218.25378038272527</v>
      </c>
      <c r="H3" s="46">
        <f t="shared" si="0"/>
        <v>315.11118056385413</v>
      </c>
      <c r="I3" s="46">
        <f t="shared" si="0"/>
        <v>237.1256391526662</v>
      </c>
      <c r="J3" s="46">
        <f t="shared" si="0"/>
        <v>213.5587824996021</v>
      </c>
      <c r="K3" s="46">
        <f t="shared" si="0"/>
        <v>128.33525266917809</v>
      </c>
      <c r="L3" s="46">
        <f t="shared" si="0"/>
        <v>182.6</v>
      </c>
      <c r="M3" s="46">
        <f t="shared" si="0"/>
        <v>238.30356683308457</v>
      </c>
      <c r="N3" s="46">
        <f t="shared" si="0"/>
        <v>246.3519996814843</v>
      </c>
      <c r="O3" s="46">
        <f t="shared" si="0"/>
        <v>257.04776820673459</v>
      </c>
      <c r="P3" s="46">
        <f t="shared" si="0"/>
        <v>274.422960607184</v>
      </c>
      <c r="Q3" s="46">
        <f t="shared" si="0"/>
        <v>300.38022813688212</v>
      </c>
    </row>
    <row r="4" spans="1:17" x14ac:dyDescent="0.25">
      <c r="A4" s="110" t="s">
        <v>44</v>
      </c>
      <c r="B4" s="120">
        <v>170.90916577148451</v>
      </c>
      <c r="C4" s="120">
        <v>190.25382972348513</v>
      </c>
      <c r="D4" s="120">
        <v>165.80940750974682</v>
      </c>
      <c r="E4" s="120">
        <v>179.02662980438399</v>
      </c>
      <c r="F4" s="120">
        <v>216.46481064327364</v>
      </c>
      <c r="G4" s="120">
        <v>194.93900816514622</v>
      </c>
      <c r="H4" s="120">
        <v>281.44969994631077</v>
      </c>
      <c r="I4" s="120">
        <v>211.79489686679358</v>
      </c>
      <c r="J4" s="120">
        <v>190.74554938945607</v>
      </c>
      <c r="K4" s="120">
        <v>47.093858927378946</v>
      </c>
      <c r="L4" s="120">
        <v>159.59004917608658</v>
      </c>
      <c r="M4" s="120">
        <v>185.87262135870799</v>
      </c>
      <c r="N4" s="120">
        <v>192.8109612355565</v>
      </c>
      <c r="O4" s="120">
        <v>161.78895429537448</v>
      </c>
      <c r="P4" s="120">
        <v>159.50724991458461</v>
      </c>
      <c r="Q4" s="120">
        <v>170.21295363526752</v>
      </c>
    </row>
    <row r="5" spans="1:17" x14ac:dyDescent="0.25">
      <c r="A5" s="180" t="s">
        <v>59</v>
      </c>
      <c r="B5" s="189">
        <f>SUM(B6:B7)</f>
        <v>0</v>
      </c>
      <c r="C5" s="189">
        <f t="shared" ref="C5:Q5" si="1">SUM(C6:C7)</f>
        <v>0</v>
      </c>
      <c r="D5" s="189">
        <f t="shared" si="1"/>
        <v>0</v>
      </c>
      <c r="E5" s="189">
        <f t="shared" si="1"/>
        <v>0</v>
      </c>
      <c r="F5" s="189">
        <f t="shared" si="1"/>
        <v>0</v>
      </c>
      <c r="G5" s="189">
        <f t="shared" si="1"/>
        <v>0</v>
      </c>
      <c r="H5" s="189">
        <f t="shared" si="1"/>
        <v>0</v>
      </c>
      <c r="I5" s="189">
        <f t="shared" si="1"/>
        <v>0</v>
      </c>
      <c r="J5" s="189">
        <f t="shared" si="1"/>
        <v>0</v>
      </c>
      <c r="K5" s="189">
        <f t="shared" si="1"/>
        <v>0</v>
      </c>
      <c r="L5" s="189">
        <f t="shared" si="1"/>
        <v>0</v>
      </c>
      <c r="M5" s="189">
        <f t="shared" si="1"/>
        <v>0</v>
      </c>
      <c r="N5" s="189">
        <f t="shared" si="1"/>
        <v>0</v>
      </c>
      <c r="O5" s="189">
        <f t="shared" si="1"/>
        <v>0</v>
      </c>
      <c r="P5" s="189">
        <f t="shared" si="1"/>
        <v>0</v>
      </c>
      <c r="Q5" s="189">
        <f t="shared" si="1"/>
        <v>0</v>
      </c>
    </row>
    <row r="6" spans="1:17" x14ac:dyDescent="0.25">
      <c r="A6" s="179" t="s">
        <v>43</v>
      </c>
      <c r="B6" s="189">
        <v>0</v>
      </c>
      <c r="C6" s="189">
        <v>0</v>
      </c>
      <c r="D6" s="189">
        <v>0</v>
      </c>
      <c r="E6" s="189">
        <v>0</v>
      </c>
      <c r="F6" s="189">
        <v>0</v>
      </c>
      <c r="G6" s="189">
        <v>0</v>
      </c>
      <c r="H6" s="189">
        <v>0</v>
      </c>
      <c r="I6" s="189">
        <v>0</v>
      </c>
      <c r="J6" s="189">
        <v>0</v>
      </c>
      <c r="K6" s="189">
        <v>0</v>
      </c>
      <c r="L6" s="189">
        <v>0</v>
      </c>
      <c r="M6" s="189">
        <v>0</v>
      </c>
      <c r="N6" s="189">
        <v>0</v>
      </c>
      <c r="O6" s="189">
        <v>0</v>
      </c>
      <c r="P6" s="189">
        <v>0</v>
      </c>
      <c r="Q6" s="189">
        <v>0</v>
      </c>
    </row>
    <row r="7" spans="1:17" x14ac:dyDescent="0.25">
      <c r="A7" s="179" t="s">
        <v>344</v>
      </c>
      <c r="B7" s="189">
        <v>0</v>
      </c>
      <c r="C7" s="189">
        <v>0</v>
      </c>
      <c r="D7" s="189">
        <v>0</v>
      </c>
      <c r="E7" s="189">
        <v>0</v>
      </c>
      <c r="F7" s="189">
        <v>0</v>
      </c>
      <c r="G7" s="189">
        <v>0</v>
      </c>
      <c r="H7" s="189">
        <v>0</v>
      </c>
      <c r="I7" s="189">
        <v>0</v>
      </c>
      <c r="J7" s="189">
        <v>0</v>
      </c>
      <c r="K7" s="189">
        <v>0</v>
      </c>
      <c r="L7" s="189">
        <v>0</v>
      </c>
      <c r="M7" s="189">
        <v>0</v>
      </c>
      <c r="N7" s="189">
        <v>0</v>
      </c>
      <c r="O7" s="189">
        <v>0</v>
      </c>
      <c r="P7" s="189">
        <v>0</v>
      </c>
      <c r="Q7" s="189">
        <v>0</v>
      </c>
    </row>
    <row r="8" spans="1:17" x14ac:dyDescent="0.25">
      <c r="A8" s="108" t="s">
        <v>42</v>
      </c>
      <c r="B8" s="118">
        <v>35.091671717454432</v>
      </c>
      <c r="C8" s="118">
        <v>39.063586236045722</v>
      </c>
      <c r="D8" s="118">
        <v>19.830861991184946</v>
      </c>
      <c r="E8" s="118">
        <v>21.4116463095678</v>
      </c>
      <c r="F8" s="118">
        <v>25.889265574767848</v>
      </c>
      <c r="G8" s="118">
        <v>23.314772217579048</v>
      </c>
      <c r="H8" s="118">
        <v>33.661480617543361</v>
      </c>
      <c r="I8" s="118">
        <v>25.330742285872617</v>
      </c>
      <c r="J8" s="118">
        <v>22.81323311014603</v>
      </c>
      <c r="K8" s="118">
        <v>81.241393741799143</v>
      </c>
      <c r="L8" s="118">
        <v>23.009950823913414</v>
      </c>
      <c r="M8" s="118">
        <v>52.430945474376585</v>
      </c>
      <c r="N8" s="118">
        <v>53.541038445927796</v>
      </c>
      <c r="O8" s="118">
        <v>95.258813911360107</v>
      </c>
      <c r="P8" s="118">
        <v>114.91571069259939</v>
      </c>
      <c r="Q8" s="118">
        <v>130.1672745016146</v>
      </c>
    </row>
    <row r="9" spans="1:17" x14ac:dyDescent="0.25">
      <c r="A9" s="12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17" x14ac:dyDescent="0.25">
      <c r="A10" s="31" t="s">
        <v>143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5">
      <c r="A11" s="110" t="s">
        <v>137</v>
      </c>
      <c r="B11" s="120">
        <v>1200</v>
      </c>
      <c r="C11" s="120">
        <v>1100</v>
      </c>
      <c r="D11" s="120">
        <v>1100</v>
      </c>
      <c r="E11" s="120">
        <v>1100</v>
      </c>
      <c r="F11" s="120">
        <v>1100</v>
      </c>
      <c r="G11" s="120">
        <v>1800</v>
      </c>
      <c r="H11" s="120">
        <v>1816</v>
      </c>
      <c r="I11" s="120">
        <v>1803</v>
      </c>
      <c r="J11" s="120">
        <v>1890</v>
      </c>
      <c r="K11" s="120">
        <v>1245</v>
      </c>
      <c r="L11" s="120">
        <v>1850</v>
      </c>
      <c r="M11" s="120">
        <v>1927</v>
      </c>
      <c r="N11" s="120">
        <v>1926</v>
      </c>
      <c r="O11" s="120">
        <v>1935</v>
      </c>
      <c r="P11" s="120">
        <v>1951</v>
      </c>
      <c r="Q11" s="120">
        <v>1976.8225075351054</v>
      </c>
    </row>
    <row r="12" spans="1:17" x14ac:dyDescent="0.25">
      <c r="A12" s="180" t="s">
        <v>136</v>
      </c>
      <c r="B12" s="189">
        <f>SUM(B13:B14)</f>
        <v>0</v>
      </c>
      <c r="C12" s="189">
        <f t="shared" ref="C12:Q12" si="2">SUM(C13:C14)</f>
        <v>0</v>
      </c>
      <c r="D12" s="189">
        <f t="shared" si="2"/>
        <v>0</v>
      </c>
      <c r="E12" s="189">
        <f t="shared" si="2"/>
        <v>0</v>
      </c>
      <c r="F12" s="189">
        <f t="shared" si="2"/>
        <v>0</v>
      </c>
      <c r="G12" s="189">
        <f t="shared" si="2"/>
        <v>0</v>
      </c>
      <c r="H12" s="189">
        <f t="shared" si="2"/>
        <v>0</v>
      </c>
      <c r="I12" s="189">
        <f t="shared" si="2"/>
        <v>0</v>
      </c>
      <c r="J12" s="189">
        <f t="shared" si="2"/>
        <v>0</v>
      </c>
      <c r="K12" s="189">
        <f t="shared" si="2"/>
        <v>0</v>
      </c>
      <c r="L12" s="189">
        <f t="shared" si="2"/>
        <v>0</v>
      </c>
      <c r="M12" s="189">
        <f t="shared" si="2"/>
        <v>0</v>
      </c>
      <c r="N12" s="189">
        <f t="shared" si="2"/>
        <v>0</v>
      </c>
      <c r="O12" s="189">
        <f t="shared" si="2"/>
        <v>0</v>
      </c>
      <c r="P12" s="189">
        <f t="shared" si="2"/>
        <v>0</v>
      </c>
      <c r="Q12" s="189">
        <f t="shared" si="2"/>
        <v>0</v>
      </c>
    </row>
    <row r="13" spans="1:17" x14ac:dyDescent="0.25">
      <c r="A13" s="179" t="s">
        <v>43</v>
      </c>
      <c r="B13" s="189">
        <v>0</v>
      </c>
      <c r="C13" s="189">
        <v>0</v>
      </c>
      <c r="D13" s="189">
        <v>0</v>
      </c>
      <c r="E13" s="189">
        <v>0</v>
      </c>
      <c r="F13" s="189">
        <v>0</v>
      </c>
      <c r="G13" s="189">
        <v>0</v>
      </c>
      <c r="H13" s="189">
        <v>0</v>
      </c>
      <c r="I13" s="189">
        <v>0</v>
      </c>
      <c r="J13" s="189">
        <v>0</v>
      </c>
      <c r="K13" s="189">
        <v>0</v>
      </c>
      <c r="L13" s="189">
        <v>0</v>
      </c>
      <c r="M13" s="189">
        <v>0</v>
      </c>
      <c r="N13" s="189">
        <v>0</v>
      </c>
      <c r="O13" s="189">
        <v>0</v>
      </c>
      <c r="P13" s="189">
        <v>0</v>
      </c>
      <c r="Q13" s="189">
        <v>0</v>
      </c>
    </row>
    <row r="14" spans="1:17" x14ac:dyDescent="0.25">
      <c r="A14" s="179" t="s">
        <v>344</v>
      </c>
      <c r="B14" s="189">
        <v>0</v>
      </c>
      <c r="C14" s="189">
        <v>0</v>
      </c>
      <c r="D14" s="189">
        <v>0</v>
      </c>
      <c r="E14" s="189">
        <v>0</v>
      </c>
      <c r="F14" s="189">
        <v>0</v>
      </c>
      <c r="G14" s="189">
        <v>0</v>
      </c>
      <c r="H14" s="189">
        <v>0</v>
      </c>
      <c r="I14" s="189">
        <v>0</v>
      </c>
      <c r="J14" s="189">
        <v>0</v>
      </c>
      <c r="K14" s="189">
        <v>0</v>
      </c>
      <c r="L14" s="189">
        <v>0</v>
      </c>
      <c r="M14" s="189">
        <v>0</v>
      </c>
      <c r="N14" s="189">
        <v>0</v>
      </c>
      <c r="O14" s="189">
        <v>0</v>
      </c>
      <c r="P14" s="189">
        <v>0</v>
      </c>
      <c r="Q14" s="189">
        <v>0</v>
      </c>
    </row>
    <row r="15" spans="1:17" x14ac:dyDescent="0.25">
      <c r="A15" s="108" t="s">
        <v>139</v>
      </c>
      <c r="B15" s="118">
        <v>60</v>
      </c>
      <c r="C15" s="118">
        <v>65</v>
      </c>
      <c r="D15" s="118">
        <v>35</v>
      </c>
      <c r="E15" s="118">
        <v>45</v>
      </c>
      <c r="F15" s="118">
        <v>98</v>
      </c>
      <c r="G15" s="118">
        <v>100</v>
      </c>
      <c r="H15" s="118">
        <v>110</v>
      </c>
      <c r="I15" s="118">
        <v>112.5</v>
      </c>
      <c r="J15" s="118">
        <v>112.5</v>
      </c>
      <c r="K15" s="118">
        <v>95</v>
      </c>
      <c r="L15" s="118">
        <v>100</v>
      </c>
      <c r="M15" s="118">
        <v>100</v>
      </c>
      <c r="N15" s="118">
        <v>100</v>
      </c>
      <c r="O15" s="118">
        <v>100</v>
      </c>
      <c r="P15" s="118">
        <v>85</v>
      </c>
      <c r="Q15" s="118">
        <v>72.25</v>
      </c>
    </row>
    <row r="16" spans="1:17" x14ac:dyDescent="0.25">
      <c r="A16" s="123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17" x14ac:dyDescent="0.25">
      <c r="A17" s="31" t="s">
        <v>142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25">
      <c r="A18" s="110" t="s">
        <v>137</v>
      </c>
      <c r="B18" s="120">
        <v>1379.3103448275863</v>
      </c>
      <c r="C18" s="120">
        <v>1379.3103448275863</v>
      </c>
      <c r="D18" s="120">
        <v>1379.3103448275863</v>
      </c>
      <c r="E18" s="120">
        <v>1379.3103448275863</v>
      </c>
      <c r="F18" s="120">
        <v>1251.4912368877763</v>
      </c>
      <c r="G18" s="120">
        <v>2018.4058845266359</v>
      </c>
      <c r="H18" s="120">
        <v>2018.4058845266359</v>
      </c>
      <c r="I18" s="120">
        <v>2018.4058845266359</v>
      </c>
      <c r="J18" s="120">
        <v>2018.4058845266359</v>
      </c>
      <c r="K18" s="120">
        <v>2018.4058845266359</v>
      </c>
      <c r="L18" s="120">
        <v>2018.4058845266361</v>
      </c>
      <c r="M18" s="120">
        <v>2146.2249924664457</v>
      </c>
      <c r="N18" s="120">
        <v>2146.2249924664457</v>
      </c>
      <c r="O18" s="120">
        <v>2146.2249924664457</v>
      </c>
      <c r="P18" s="120">
        <v>2146.2249924664457</v>
      </c>
      <c r="Q18" s="120">
        <v>2146.2249924664457</v>
      </c>
    </row>
    <row r="19" spans="1:17" x14ac:dyDescent="0.25">
      <c r="A19" s="180" t="s">
        <v>136</v>
      </c>
      <c r="B19" s="189">
        <f t="shared" ref="B19" si="3">SUM(B20:B21)</f>
        <v>0</v>
      </c>
      <c r="C19" s="189">
        <f t="shared" ref="C19" si="4">SUM(C20:C21)</f>
        <v>0</v>
      </c>
      <c r="D19" s="189">
        <f t="shared" ref="D19" si="5">SUM(D20:D21)</f>
        <v>0</v>
      </c>
      <c r="E19" s="189">
        <f t="shared" ref="E19" si="6">SUM(E20:E21)</f>
        <v>0</v>
      </c>
      <c r="F19" s="189">
        <f t="shared" ref="F19" si="7">SUM(F20:F21)</f>
        <v>0</v>
      </c>
      <c r="G19" s="189">
        <f t="shared" ref="G19" si="8">SUM(G20:G21)</f>
        <v>0</v>
      </c>
      <c r="H19" s="189">
        <f t="shared" ref="H19" si="9">SUM(H20:H21)</f>
        <v>0</v>
      </c>
      <c r="I19" s="189">
        <f t="shared" ref="I19" si="10">SUM(I20:I21)</f>
        <v>0</v>
      </c>
      <c r="J19" s="189">
        <f t="shared" ref="J19" si="11">SUM(J20:J21)</f>
        <v>0</v>
      </c>
      <c r="K19" s="189">
        <f t="shared" ref="K19" si="12">SUM(K20:K21)</f>
        <v>0</v>
      </c>
      <c r="L19" s="189">
        <f t="shared" ref="L19" si="13">SUM(L20:L21)</f>
        <v>0</v>
      </c>
      <c r="M19" s="189">
        <f t="shared" ref="M19" si="14">SUM(M20:M21)</f>
        <v>0</v>
      </c>
      <c r="N19" s="189">
        <f t="shared" ref="N19" si="15">SUM(N20:N21)</f>
        <v>0</v>
      </c>
      <c r="O19" s="189">
        <f t="shared" ref="O19" si="16">SUM(O20:O21)</f>
        <v>0</v>
      </c>
      <c r="P19" s="189">
        <f t="shared" ref="P19" si="17">SUM(P20:P21)</f>
        <v>0</v>
      </c>
      <c r="Q19" s="189">
        <f t="shared" ref="Q19" si="18">SUM(Q20:Q21)</f>
        <v>0</v>
      </c>
    </row>
    <row r="20" spans="1:17" x14ac:dyDescent="0.25">
      <c r="A20" s="179" t="s">
        <v>43</v>
      </c>
      <c r="B20" s="189">
        <v>0</v>
      </c>
      <c r="C20" s="189">
        <v>0</v>
      </c>
      <c r="D20" s="189">
        <v>0</v>
      </c>
      <c r="E20" s="189">
        <v>0</v>
      </c>
      <c r="F20" s="189">
        <v>0</v>
      </c>
      <c r="G20" s="189">
        <v>0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189">
        <v>0</v>
      </c>
      <c r="Q20" s="189">
        <v>0</v>
      </c>
    </row>
    <row r="21" spans="1:17" x14ac:dyDescent="0.25">
      <c r="A21" s="179" t="s">
        <v>344</v>
      </c>
      <c r="B21" s="189">
        <v>0</v>
      </c>
      <c r="C21" s="189">
        <v>0</v>
      </c>
      <c r="D21" s="189">
        <v>0</v>
      </c>
      <c r="E21" s="189">
        <v>0</v>
      </c>
      <c r="F21" s="189">
        <v>0</v>
      </c>
      <c r="G21" s="189">
        <v>0</v>
      </c>
      <c r="H21" s="189">
        <v>0</v>
      </c>
      <c r="I21" s="189">
        <v>0</v>
      </c>
      <c r="J21" s="189">
        <v>0</v>
      </c>
      <c r="K21" s="189">
        <v>0</v>
      </c>
      <c r="L21" s="189">
        <v>0</v>
      </c>
      <c r="M21" s="189">
        <v>0</v>
      </c>
      <c r="N21" s="189">
        <v>0</v>
      </c>
      <c r="O21" s="189">
        <v>0</v>
      </c>
      <c r="P21" s="189">
        <v>0</v>
      </c>
      <c r="Q21" s="189">
        <v>0</v>
      </c>
    </row>
    <row r="22" spans="1:17" x14ac:dyDescent="0.25">
      <c r="A22" s="108" t="s">
        <v>139</v>
      </c>
      <c r="B22" s="118">
        <v>68.965517241379317</v>
      </c>
      <c r="C22" s="118">
        <v>68.965517241379317</v>
      </c>
      <c r="D22" s="118">
        <v>68.965517241379317</v>
      </c>
      <c r="E22" s="118">
        <v>61.78567124927811</v>
      </c>
      <c r="F22" s="118">
        <v>104.86474720188534</v>
      </c>
      <c r="G22" s="118">
        <v>112.04459319398657</v>
      </c>
      <c r="H22" s="118">
        <v>119.22443918608776</v>
      </c>
      <c r="I22" s="118">
        <v>119.22443918608776</v>
      </c>
      <c r="J22" s="118">
        <v>119.22443918608776</v>
      </c>
      <c r="K22" s="118">
        <v>112.04459319398656</v>
      </c>
      <c r="L22" s="118">
        <v>112.04459319398657</v>
      </c>
      <c r="M22" s="118">
        <v>112.04459319398657</v>
      </c>
      <c r="N22" s="118">
        <v>112.04459319398657</v>
      </c>
      <c r="O22" s="118">
        <v>112.04459319398657</v>
      </c>
      <c r="P22" s="118">
        <v>112.04459319398654</v>
      </c>
      <c r="Q22" s="118">
        <v>112.04459319398656</v>
      </c>
    </row>
    <row r="23" spans="1:17" x14ac:dyDescent="0.25">
      <c r="A23" s="124" t="s">
        <v>141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25">
      <c r="A24" s="121" t="s">
        <v>137</v>
      </c>
      <c r="B24" s="120"/>
      <c r="C24" s="120">
        <v>0</v>
      </c>
      <c r="D24" s="120">
        <v>0</v>
      </c>
      <c r="E24" s="120">
        <v>0</v>
      </c>
      <c r="F24" s="120">
        <v>0</v>
      </c>
      <c r="G24" s="120">
        <v>766.91464763885961</v>
      </c>
      <c r="H24" s="120">
        <v>0</v>
      </c>
      <c r="I24" s="120">
        <v>0</v>
      </c>
      <c r="J24" s="120">
        <v>127.81910793980992</v>
      </c>
      <c r="K24" s="120">
        <v>0</v>
      </c>
      <c r="L24" s="120">
        <v>2.2737367544323206E-13</v>
      </c>
      <c r="M24" s="120">
        <v>127.81910793980992</v>
      </c>
      <c r="N24" s="120">
        <v>127.81910793980992</v>
      </c>
      <c r="O24" s="120">
        <v>0</v>
      </c>
      <c r="P24" s="120">
        <v>0</v>
      </c>
      <c r="Q24" s="120">
        <v>0</v>
      </c>
    </row>
    <row r="25" spans="1:17" x14ac:dyDescent="0.25">
      <c r="A25" s="179" t="s">
        <v>136</v>
      </c>
      <c r="B25" s="189"/>
      <c r="C25" s="189">
        <f t="shared" ref="C25" si="19">SUM(C26:C27)</f>
        <v>0</v>
      </c>
      <c r="D25" s="189">
        <f t="shared" ref="D25" si="20">SUM(D26:D27)</f>
        <v>0</v>
      </c>
      <c r="E25" s="189">
        <f t="shared" ref="E25" si="21">SUM(E26:E27)</f>
        <v>0</v>
      </c>
      <c r="F25" s="189">
        <f t="shared" ref="F25" si="22">SUM(F26:F27)</f>
        <v>0</v>
      </c>
      <c r="G25" s="189">
        <f t="shared" ref="G25" si="23">SUM(G26:G27)</f>
        <v>0</v>
      </c>
      <c r="H25" s="189">
        <f t="shared" ref="H25" si="24">SUM(H26:H27)</f>
        <v>0</v>
      </c>
      <c r="I25" s="189">
        <f t="shared" ref="I25" si="25">SUM(I26:I27)</f>
        <v>0</v>
      </c>
      <c r="J25" s="189">
        <f t="shared" ref="J25" si="26">SUM(J26:J27)</f>
        <v>0</v>
      </c>
      <c r="K25" s="189">
        <f t="shared" ref="K25" si="27">SUM(K26:K27)</f>
        <v>0</v>
      </c>
      <c r="L25" s="189">
        <f t="shared" ref="L25" si="28">SUM(L26:L27)</f>
        <v>0</v>
      </c>
      <c r="M25" s="189">
        <f t="shared" ref="M25" si="29">SUM(M26:M27)</f>
        <v>0</v>
      </c>
      <c r="N25" s="189">
        <f t="shared" ref="N25" si="30">SUM(N26:N27)</f>
        <v>0</v>
      </c>
      <c r="O25" s="189">
        <f t="shared" ref="O25" si="31">SUM(O26:O27)</f>
        <v>0</v>
      </c>
      <c r="P25" s="189">
        <f t="shared" ref="P25" si="32">SUM(P26:P27)</f>
        <v>0</v>
      </c>
      <c r="Q25" s="189">
        <f t="shared" ref="Q25" si="33">SUM(Q26:Q27)</f>
        <v>0</v>
      </c>
    </row>
    <row r="26" spans="1:17" x14ac:dyDescent="0.25">
      <c r="A26" s="102" t="s">
        <v>43</v>
      </c>
      <c r="B26" s="189"/>
      <c r="C26" s="189">
        <v>0</v>
      </c>
      <c r="D26" s="189">
        <v>0</v>
      </c>
      <c r="E26" s="189">
        <v>0</v>
      </c>
      <c r="F26" s="189">
        <v>0</v>
      </c>
      <c r="G26" s="189">
        <v>0</v>
      </c>
      <c r="H26" s="189">
        <v>0</v>
      </c>
      <c r="I26" s="189">
        <v>0</v>
      </c>
      <c r="J26" s="189">
        <v>0</v>
      </c>
      <c r="K26" s="189">
        <v>0</v>
      </c>
      <c r="L26" s="189">
        <v>0</v>
      </c>
      <c r="M26" s="189">
        <v>0</v>
      </c>
      <c r="N26" s="189">
        <v>0</v>
      </c>
      <c r="O26" s="189">
        <v>0</v>
      </c>
      <c r="P26" s="189">
        <v>0</v>
      </c>
      <c r="Q26" s="189">
        <v>0</v>
      </c>
    </row>
    <row r="27" spans="1:17" x14ac:dyDescent="0.25">
      <c r="A27" s="102" t="s">
        <v>344</v>
      </c>
      <c r="B27" s="189"/>
      <c r="C27" s="189">
        <v>0</v>
      </c>
      <c r="D27" s="189">
        <v>0</v>
      </c>
      <c r="E27" s="189">
        <v>0</v>
      </c>
      <c r="F27" s="189">
        <v>0</v>
      </c>
      <c r="G27" s="189">
        <v>0</v>
      </c>
      <c r="H27" s="189">
        <v>0</v>
      </c>
      <c r="I27" s="189">
        <v>0</v>
      </c>
      <c r="J27" s="189">
        <v>0</v>
      </c>
      <c r="K27" s="189">
        <v>0</v>
      </c>
      <c r="L27" s="189">
        <v>0</v>
      </c>
      <c r="M27" s="189">
        <v>0</v>
      </c>
      <c r="N27" s="189">
        <v>0</v>
      </c>
      <c r="O27" s="189">
        <v>0</v>
      </c>
      <c r="P27" s="189">
        <v>0</v>
      </c>
      <c r="Q27" s="189">
        <v>0</v>
      </c>
    </row>
    <row r="28" spans="1:17" x14ac:dyDescent="0.25">
      <c r="A28" s="119" t="s">
        <v>139</v>
      </c>
      <c r="B28" s="118"/>
      <c r="C28" s="118">
        <v>0</v>
      </c>
      <c r="D28" s="118">
        <v>0</v>
      </c>
      <c r="E28" s="118">
        <v>0</v>
      </c>
      <c r="F28" s="118">
        <v>43.079075952607234</v>
      </c>
      <c r="G28" s="118">
        <v>7.1798459921012352</v>
      </c>
      <c r="H28" s="118">
        <v>14.359691984202414</v>
      </c>
      <c r="I28" s="118">
        <v>0</v>
      </c>
      <c r="J28" s="118">
        <v>0</v>
      </c>
      <c r="K28" s="118">
        <v>0</v>
      </c>
      <c r="L28" s="118">
        <v>1.4210854715202004E-14</v>
      </c>
      <c r="M28" s="118">
        <v>0</v>
      </c>
      <c r="N28" s="118">
        <v>0</v>
      </c>
      <c r="O28" s="118">
        <v>7.1798459921012077</v>
      </c>
      <c r="P28" s="118">
        <v>0</v>
      </c>
      <c r="Q28" s="118">
        <v>1.4210854715202004E-14</v>
      </c>
    </row>
    <row r="29" spans="1:17" x14ac:dyDescent="0.25">
      <c r="A29" s="124" t="s">
        <v>140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25">
      <c r="A30" s="121" t="s">
        <v>137</v>
      </c>
      <c r="B30" s="120"/>
      <c r="C30" s="120">
        <f>B18+C24-C18</f>
        <v>0</v>
      </c>
      <c r="D30" s="120">
        <f t="shared" ref="D30:Q30" si="34">C18+D24-D18</f>
        <v>0</v>
      </c>
      <c r="E30" s="120">
        <f t="shared" si="34"/>
        <v>0</v>
      </c>
      <c r="F30" s="120">
        <f t="shared" si="34"/>
        <v>127.81910793981001</v>
      </c>
      <c r="G30" s="120">
        <f t="shared" si="34"/>
        <v>0</v>
      </c>
      <c r="H30" s="120">
        <f t="shared" si="34"/>
        <v>0</v>
      </c>
      <c r="I30" s="120">
        <f t="shared" si="34"/>
        <v>0</v>
      </c>
      <c r="J30" s="120">
        <f t="shared" si="34"/>
        <v>127.81910793980978</v>
      </c>
      <c r="K30" s="120">
        <f t="shared" si="34"/>
        <v>0</v>
      </c>
      <c r="L30" s="120">
        <f t="shared" si="34"/>
        <v>0</v>
      </c>
      <c r="M30" s="120">
        <f t="shared" si="34"/>
        <v>0</v>
      </c>
      <c r="N30" s="120">
        <f t="shared" si="34"/>
        <v>127.81910793980978</v>
      </c>
      <c r="O30" s="120">
        <f t="shared" si="34"/>
        <v>0</v>
      </c>
      <c r="P30" s="120">
        <f t="shared" si="34"/>
        <v>0</v>
      </c>
      <c r="Q30" s="120">
        <f t="shared" si="34"/>
        <v>0</v>
      </c>
    </row>
    <row r="31" spans="1:17" x14ac:dyDescent="0.25">
      <c r="A31" s="179" t="s">
        <v>136</v>
      </c>
      <c r="B31" s="189"/>
      <c r="C31" s="189">
        <f t="shared" ref="C31:Q31" si="35">SUM(C32:C33)</f>
        <v>0</v>
      </c>
      <c r="D31" s="189">
        <f t="shared" si="35"/>
        <v>0</v>
      </c>
      <c r="E31" s="189">
        <f t="shared" si="35"/>
        <v>0</v>
      </c>
      <c r="F31" s="189">
        <f t="shared" si="35"/>
        <v>0</v>
      </c>
      <c r="G31" s="189">
        <f t="shared" si="35"/>
        <v>0</v>
      </c>
      <c r="H31" s="189">
        <f t="shared" si="35"/>
        <v>0</v>
      </c>
      <c r="I31" s="189">
        <f t="shared" si="35"/>
        <v>0</v>
      </c>
      <c r="J31" s="189">
        <f t="shared" si="35"/>
        <v>0</v>
      </c>
      <c r="K31" s="189">
        <f t="shared" si="35"/>
        <v>0</v>
      </c>
      <c r="L31" s="189">
        <f t="shared" si="35"/>
        <v>0</v>
      </c>
      <c r="M31" s="189">
        <f t="shared" si="35"/>
        <v>0</v>
      </c>
      <c r="N31" s="189">
        <f t="shared" si="35"/>
        <v>0</v>
      </c>
      <c r="O31" s="189">
        <f t="shared" si="35"/>
        <v>0</v>
      </c>
      <c r="P31" s="189">
        <f t="shared" si="35"/>
        <v>0</v>
      </c>
      <c r="Q31" s="189">
        <f t="shared" si="35"/>
        <v>0</v>
      </c>
    </row>
    <row r="32" spans="1:17" x14ac:dyDescent="0.25">
      <c r="A32" s="102" t="s">
        <v>43</v>
      </c>
      <c r="B32" s="189"/>
      <c r="C32" s="189">
        <f t="shared" ref="C32:Q32" si="36">B20+C26-C20</f>
        <v>0</v>
      </c>
      <c r="D32" s="189">
        <f t="shared" si="36"/>
        <v>0</v>
      </c>
      <c r="E32" s="189">
        <f t="shared" si="36"/>
        <v>0</v>
      </c>
      <c r="F32" s="189">
        <f t="shared" si="36"/>
        <v>0</v>
      </c>
      <c r="G32" s="189">
        <f t="shared" si="36"/>
        <v>0</v>
      </c>
      <c r="H32" s="189">
        <f t="shared" si="36"/>
        <v>0</v>
      </c>
      <c r="I32" s="189">
        <f t="shared" si="36"/>
        <v>0</v>
      </c>
      <c r="J32" s="189">
        <f t="shared" si="36"/>
        <v>0</v>
      </c>
      <c r="K32" s="189">
        <f t="shared" si="36"/>
        <v>0</v>
      </c>
      <c r="L32" s="189">
        <f t="shared" si="36"/>
        <v>0</v>
      </c>
      <c r="M32" s="189">
        <f t="shared" si="36"/>
        <v>0</v>
      </c>
      <c r="N32" s="189">
        <f t="shared" si="36"/>
        <v>0</v>
      </c>
      <c r="O32" s="189">
        <f t="shared" si="36"/>
        <v>0</v>
      </c>
      <c r="P32" s="189">
        <f t="shared" si="36"/>
        <v>0</v>
      </c>
      <c r="Q32" s="189">
        <f t="shared" si="36"/>
        <v>0</v>
      </c>
    </row>
    <row r="33" spans="1:17" x14ac:dyDescent="0.25">
      <c r="A33" s="102" t="s">
        <v>344</v>
      </c>
      <c r="B33" s="189"/>
      <c r="C33" s="189">
        <f t="shared" ref="C33:Q33" si="37">B21+C27-C21</f>
        <v>0</v>
      </c>
      <c r="D33" s="189">
        <f t="shared" si="37"/>
        <v>0</v>
      </c>
      <c r="E33" s="189">
        <f t="shared" si="37"/>
        <v>0</v>
      </c>
      <c r="F33" s="189">
        <f t="shared" si="37"/>
        <v>0</v>
      </c>
      <c r="G33" s="189">
        <f t="shared" si="37"/>
        <v>0</v>
      </c>
      <c r="H33" s="189">
        <f t="shared" si="37"/>
        <v>0</v>
      </c>
      <c r="I33" s="189">
        <f t="shared" si="37"/>
        <v>0</v>
      </c>
      <c r="J33" s="189">
        <f t="shared" si="37"/>
        <v>0</v>
      </c>
      <c r="K33" s="189">
        <f t="shared" si="37"/>
        <v>0</v>
      </c>
      <c r="L33" s="189">
        <f t="shared" si="37"/>
        <v>0</v>
      </c>
      <c r="M33" s="189">
        <f t="shared" si="37"/>
        <v>0</v>
      </c>
      <c r="N33" s="189">
        <f t="shared" si="37"/>
        <v>0</v>
      </c>
      <c r="O33" s="189">
        <f t="shared" si="37"/>
        <v>0</v>
      </c>
      <c r="P33" s="189">
        <f t="shared" si="37"/>
        <v>0</v>
      </c>
      <c r="Q33" s="189">
        <f t="shared" si="37"/>
        <v>0</v>
      </c>
    </row>
    <row r="34" spans="1:17" x14ac:dyDescent="0.25">
      <c r="A34" s="119" t="s">
        <v>139</v>
      </c>
      <c r="B34" s="118"/>
      <c r="C34" s="118">
        <f t="shared" ref="C34:Q34" si="38">B22+C28-C22</f>
        <v>0</v>
      </c>
      <c r="D34" s="118">
        <f t="shared" si="38"/>
        <v>0</v>
      </c>
      <c r="E34" s="118">
        <f t="shared" si="38"/>
        <v>7.1798459921012068</v>
      </c>
      <c r="F34" s="118">
        <f t="shared" si="38"/>
        <v>0</v>
      </c>
      <c r="G34" s="118">
        <f t="shared" si="38"/>
        <v>0</v>
      </c>
      <c r="H34" s="118">
        <f t="shared" si="38"/>
        <v>7.179845992101221</v>
      </c>
      <c r="I34" s="118">
        <f t="shared" si="38"/>
        <v>0</v>
      </c>
      <c r="J34" s="118">
        <f t="shared" si="38"/>
        <v>0</v>
      </c>
      <c r="K34" s="118">
        <f t="shared" si="38"/>
        <v>7.1798459921012068</v>
      </c>
      <c r="L34" s="118">
        <f t="shared" si="38"/>
        <v>0</v>
      </c>
      <c r="M34" s="118">
        <f t="shared" si="38"/>
        <v>0</v>
      </c>
      <c r="N34" s="118">
        <f t="shared" si="38"/>
        <v>0</v>
      </c>
      <c r="O34" s="118">
        <f t="shared" si="38"/>
        <v>7.1798459921012068</v>
      </c>
      <c r="P34" s="118">
        <f t="shared" si="38"/>
        <v>0</v>
      </c>
      <c r="Q34" s="118">
        <f t="shared" si="38"/>
        <v>0</v>
      </c>
    </row>
    <row r="35" spans="1:17" x14ac:dyDescent="0.25">
      <c r="A35" s="31" t="s">
        <v>138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110" t="s">
        <v>137</v>
      </c>
      <c r="B36" s="120">
        <f>B18-B11</f>
        <v>179.31034482758628</v>
      </c>
      <c r="C36" s="120">
        <f t="shared" ref="C36:Q36" si="39">C18-C11</f>
        <v>279.31034482758628</v>
      </c>
      <c r="D36" s="120">
        <f t="shared" si="39"/>
        <v>279.31034482758628</v>
      </c>
      <c r="E36" s="120">
        <f t="shared" si="39"/>
        <v>279.31034482758628</v>
      </c>
      <c r="F36" s="120">
        <f t="shared" si="39"/>
        <v>151.49123688777627</v>
      </c>
      <c r="G36" s="120">
        <f t="shared" si="39"/>
        <v>218.40588452663587</v>
      </c>
      <c r="H36" s="120">
        <f t="shared" si="39"/>
        <v>202.40588452663587</v>
      </c>
      <c r="I36" s="120">
        <f t="shared" si="39"/>
        <v>215.40588452663587</v>
      </c>
      <c r="J36" s="120">
        <f t="shared" si="39"/>
        <v>128.40588452663587</v>
      </c>
      <c r="K36" s="120">
        <f t="shared" si="39"/>
        <v>773.40588452663587</v>
      </c>
      <c r="L36" s="120">
        <f t="shared" si="39"/>
        <v>168.4058845266361</v>
      </c>
      <c r="M36" s="120">
        <f t="shared" si="39"/>
        <v>219.22499246644566</v>
      </c>
      <c r="N36" s="120">
        <f t="shared" si="39"/>
        <v>220.22499246644566</v>
      </c>
      <c r="O36" s="120">
        <f t="shared" si="39"/>
        <v>211.22499246644566</v>
      </c>
      <c r="P36" s="120">
        <f t="shared" si="39"/>
        <v>195.22499246644566</v>
      </c>
      <c r="Q36" s="120">
        <f t="shared" si="39"/>
        <v>169.40248493134027</v>
      </c>
    </row>
    <row r="37" spans="1:17" x14ac:dyDescent="0.25">
      <c r="A37" s="180" t="s">
        <v>136</v>
      </c>
      <c r="B37" s="189">
        <f>SUM(B38:B39)</f>
        <v>0</v>
      </c>
      <c r="C37" s="189">
        <f t="shared" ref="C37:Q37" si="40">SUM(C38:C39)</f>
        <v>0</v>
      </c>
      <c r="D37" s="189">
        <f t="shared" si="40"/>
        <v>0</v>
      </c>
      <c r="E37" s="189">
        <f t="shared" si="40"/>
        <v>0</v>
      </c>
      <c r="F37" s="189">
        <f t="shared" si="40"/>
        <v>0</v>
      </c>
      <c r="G37" s="189">
        <f t="shared" si="40"/>
        <v>0</v>
      </c>
      <c r="H37" s="189">
        <f t="shared" si="40"/>
        <v>0</v>
      </c>
      <c r="I37" s="189">
        <f t="shared" si="40"/>
        <v>0</v>
      </c>
      <c r="J37" s="189">
        <f t="shared" si="40"/>
        <v>0</v>
      </c>
      <c r="K37" s="189">
        <f t="shared" si="40"/>
        <v>0</v>
      </c>
      <c r="L37" s="189">
        <f t="shared" si="40"/>
        <v>0</v>
      </c>
      <c r="M37" s="189">
        <f t="shared" si="40"/>
        <v>0</v>
      </c>
      <c r="N37" s="189">
        <f t="shared" si="40"/>
        <v>0</v>
      </c>
      <c r="O37" s="189">
        <f t="shared" si="40"/>
        <v>0</v>
      </c>
      <c r="P37" s="189">
        <f t="shared" si="40"/>
        <v>0</v>
      </c>
      <c r="Q37" s="189">
        <f t="shared" si="40"/>
        <v>0</v>
      </c>
    </row>
    <row r="38" spans="1:17" x14ac:dyDescent="0.25">
      <c r="A38" s="179" t="s">
        <v>43</v>
      </c>
      <c r="B38" s="189">
        <f t="shared" ref="B38:Q38" si="41">B20-B13</f>
        <v>0</v>
      </c>
      <c r="C38" s="189">
        <f t="shared" si="41"/>
        <v>0</v>
      </c>
      <c r="D38" s="189">
        <f t="shared" si="41"/>
        <v>0</v>
      </c>
      <c r="E38" s="189">
        <f t="shared" si="41"/>
        <v>0</v>
      </c>
      <c r="F38" s="189">
        <f t="shared" si="41"/>
        <v>0</v>
      </c>
      <c r="G38" s="189">
        <f t="shared" si="41"/>
        <v>0</v>
      </c>
      <c r="H38" s="189">
        <f t="shared" si="41"/>
        <v>0</v>
      </c>
      <c r="I38" s="189">
        <f t="shared" si="41"/>
        <v>0</v>
      </c>
      <c r="J38" s="189">
        <f t="shared" si="41"/>
        <v>0</v>
      </c>
      <c r="K38" s="189">
        <f t="shared" si="41"/>
        <v>0</v>
      </c>
      <c r="L38" s="189">
        <f t="shared" si="41"/>
        <v>0</v>
      </c>
      <c r="M38" s="189">
        <f t="shared" si="41"/>
        <v>0</v>
      </c>
      <c r="N38" s="189">
        <f t="shared" si="41"/>
        <v>0</v>
      </c>
      <c r="O38" s="189">
        <f t="shared" si="41"/>
        <v>0</v>
      </c>
      <c r="P38" s="189">
        <f t="shared" si="41"/>
        <v>0</v>
      </c>
      <c r="Q38" s="189">
        <f t="shared" si="41"/>
        <v>0</v>
      </c>
    </row>
    <row r="39" spans="1:17" x14ac:dyDescent="0.25">
      <c r="A39" s="179" t="s">
        <v>344</v>
      </c>
      <c r="B39" s="189">
        <f t="shared" ref="B39:Q39" si="42">B21-B14</f>
        <v>0</v>
      </c>
      <c r="C39" s="189">
        <f t="shared" si="42"/>
        <v>0</v>
      </c>
      <c r="D39" s="189">
        <f t="shared" si="42"/>
        <v>0</v>
      </c>
      <c r="E39" s="189">
        <f t="shared" si="42"/>
        <v>0</v>
      </c>
      <c r="F39" s="189">
        <f t="shared" si="42"/>
        <v>0</v>
      </c>
      <c r="G39" s="189">
        <f t="shared" si="42"/>
        <v>0</v>
      </c>
      <c r="H39" s="189">
        <f t="shared" si="42"/>
        <v>0</v>
      </c>
      <c r="I39" s="189">
        <f t="shared" si="42"/>
        <v>0</v>
      </c>
      <c r="J39" s="189">
        <f t="shared" si="42"/>
        <v>0</v>
      </c>
      <c r="K39" s="189">
        <f t="shared" si="42"/>
        <v>0</v>
      </c>
      <c r="L39" s="189">
        <f t="shared" si="42"/>
        <v>0</v>
      </c>
      <c r="M39" s="189">
        <f t="shared" si="42"/>
        <v>0</v>
      </c>
      <c r="N39" s="189">
        <f t="shared" si="42"/>
        <v>0</v>
      </c>
      <c r="O39" s="189">
        <f t="shared" si="42"/>
        <v>0</v>
      </c>
      <c r="P39" s="189">
        <f t="shared" si="42"/>
        <v>0</v>
      </c>
      <c r="Q39" s="189">
        <f t="shared" si="42"/>
        <v>0</v>
      </c>
    </row>
    <row r="40" spans="1:17" x14ac:dyDescent="0.25">
      <c r="A40" s="108" t="s">
        <v>139</v>
      </c>
      <c r="B40" s="118">
        <f t="shared" ref="B40:Q40" si="43">B22-B15</f>
        <v>8.9655172413793167</v>
      </c>
      <c r="C40" s="118">
        <f t="shared" si="43"/>
        <v>3.9655172413793167</v>
      </c>
      <c r="D40" s="118">
        <f t="shared" si="43"/>
        <v>33.965517241379317</v>
      </c>
      <c r="E40" s="118">
        <f t="shared" si="43"/>
        <v>16.78567124927811</v>
      </c>
      <c r="F40" s="118">
        <f t="shared" si="43"/>
        <v>6.8647472018853364</v>
      </c>
      <c r="G40" s="118">
        <f t="shared" si="43"/>
        <v>12.044593193986572</v>
      </c>
      <c r="H40" s="118">
        <f t="shared" si="43"/>
        <v>9.2244391860877641</v>
      </c>
      <c r="I40" s="118">
        <f t="shared" si="43"/>
        <v>6.7244391860877641</v>
      </c>
      <c r="J40" s="118">
        <f t="shared" si="43"/>
        <v>6.7244391860877641</v>
      </c>
      <c r="K40" s="118">
        <f t="shared" si="43"/>
        <v>17.044593193986557</v>
      </c>
      <c r="L40" s="118">
        <f t="shared" si="43"/>
        <v>12.044593193986572</v>
      </c>
      <c r="M40" s="118">
        <f t="shared" si="43"/>
        <v>12.044593193986572</v>
      </c>
      <c r="N40" s="118">
        <f t="shared" si="43"/>
        <v>12.044593193986572</v>
      </c>
      <c r="O40" s="118">
        <f t="shared" si="43"/>
        <v>12.044593193986572</v>
      </c>
      <c r="P40" s="118">
        <f t="shared" si="43"/>
        <v>27.044593193986543</v>
      </c>
      <c r="Q40" s="118">
        <f t="shared" si="43"/>
        <v>39.794593193986557</v>
      </c>
    </row>
    <row r="41" spans="1:17" x14ac:dyDescent="0.25">
      <c r="A41" s="123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1:17" x14ac:dyDescent="0.25">
      <c r="A42" s="31" t="s">
        <v>77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7" x14ac:dyDescent="0.25">
      <c r="A43" s="50" t="s">
        <v>69</v>
      </c>
      <c r="B43" s="38">
        <v>410.79416297419641</v>
      </c>
      <c r="C43" s="38">
        <v>360.15006000000005</v>
      </c>
      <c r="D43" s="38">
        <v>367.23648999999989</v>
      </c>
      <c r="E43" s="38">
        <v>365.00233000000014</v>
      </c>
      <c r="F43" s="38">
        <v>386.73482000000035</v>
      </c>
      <c r="G43" s="38">
        <v>383.73470864949758</v>
      </c>
      <c r="H43" s="38">
        <v>552.7389300000001</v>
      </c>
      <c r="I43" s="38">
        <v>411.5602100000001</v>
      </c>
      <c r="J43" s="38">
        <v>424.57958000000008</v>
      </c>
      <c r="K43" s="38">
        <v>339.91835999999984</v>
      </c>
      <c r="L43" s="38">
        <v>423.5338201554539</v>
      </c>
      <c r="M43" s="38">
        <v>465.06800041790956</v>
      </c>
      <c r="N43" s="38">
        <v>502.33137333417744</v>
      </c>
      <c r="O43" s="38">
        <v>486.07375567006056</v>
      </c>
      <c r="P43" s="38">
        <v>474.93166414976025</v>
      </c>
      <c r="Q43" s="38">
        <v>521.23722726572169</v>
      </c>
    </row>
    <row r="44" spans="1:17" x14ac:dyDescent="0.25">
      <c r="A44" s="55" t="s">
        <v>33</v>
      </c>
      <c r="B44" s="54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</row>
    <row r="45" spans="1:17" x14ac:dyDescent="0.25">
      <c r="A45" s="52" t="s">
        <v>32</v>
      </c>
      <c r="B45" s="51">
        <v>364.95801309094713</v>
      </c>
      <c r="C45" s="51">
        <v>320.94185000000004</v>
      </c>
      <c r="D45" s="51">
        <v>318.82748999999973</v>
      </c>
      <c r="E45" s="51">
        <v>317.79596000000032</v>
      </c>
      <c r="F45" s="51">
        <v>338.21553</v>
      </c>
      <c r="G45" s="51">
        <v>337.25626461580316</v>
      </c>
      <c r="H45" s="51">
        <v>351.14753999999999</v>
      </c>
      <c r="I45" s="51">
        <v>184.79143999999988</v>
      </c>
      <c r="J45" s="51">
        <v>190.94282999999999</v>
      </c>
      <c r="K45" s="51">
        <v>128.71078</v>
      </c>
      <c r="L45" s="51">
        <v>183.76847094885738</v>
      </c>
      <c r="M45" s="51">
        <v>139.81372839021077</v>
      </c>
      <c r="N45" s="51">
        <v>110.19795902939339</v>
      </c>
      <c r="O45" s="51">
        <v>102.13057887742499</v>
      </c>
      <c r="P45" s="51">
        <v>28.375807809132137</v>
      </c>
      <c r="Q45" s="51">
        <v>32.910058319723809</v>
      </c>
    </row>
    <row r="46" spans="1:17" x14ac:dyDescent="0.25">
      <c r="A46" s="53" t="s">
        <v>31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30</v>
      </c>
      <c r="B47" s="51">
        <v>0</v>
      </c>
      <c r="C47" s="51">
        <v>0</v>
      </c>
      <c r="D47" s="51">
        <v>4.4932099999999906</v>
      </c>
      <c r="E47" s="51">
        <v>3.398869999999981</v>
      </c>
      <c r="F47" s="51">
        <v>0</v>
      </c>
      <c r="G47" s="51">
        <v>0</v>
      </c>
      <c r="H47" s="51">
        <v>2.2977400000000188</v>
      </c>
      <c r="I47" s="51">
        <v>2.2955399999998747</v>
      </c>
      <c r="J47" s="51">
        <v>6.710569999999989</v>
      </c>
      <c r="K47" s="51">
        <v>5.6037299999999872</v>
      </c>
      <c r="L47" s="51">
        <v>2.2458858891020625</v>
      </c>
      <c r="M47" s="51">
        <v>2.2457339129025651</v>
      </c>
      <c r="N47" s="51">
        <v>2.2458084174489938</v>
      </c>
      <c r="O47" s="51">
        <v>5.636601746443973</v>
      </c>
      <c r="P47" s="51">
        <v>4.4918852131849141</v>
      </c>
      <c r="Q47" s="51">
        <v>9.0232066390833499</v>
      </c>
    </row>
    <row r="48" spans="1:17" x14ac:dyDescent="0.25">
      <c r="A48" s="53" t="s">
        <v>76</v>
      </c>
      <c r="B48" s="51">
        <v>0</v>
      </c>
      <c r="C48" s="51">
        <v>0</v>
      </c>
      <c r="D48" s="51">
        <v>0.99966999999975314</v>
      </c>
      <c r="E48" s="51">
        <v>1.0001600000002782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3" t="s">
        <v>29</v>
      </c>
      <c r="B49" s="51">
        <v>364.95801309094713</v>
      </c>
      <c r="C49" s="51">
        <v>320.94185000000004</v>
      </c>
      <c r="D49" s="51">
        <v>313.33461</v>
      </c>
      <c r="E49" s="51">
        <v>313.39693000000005</v>
      </c>
      <c r="F49" s="51">
        <v>338.21553</v>
      </c>
      <c r="G49" s="51">
        <v>337.25626461580316</v>
      </c>
      <c r="H49" s="51">
        <v>348.84979999999996</v>
      </c>
      <c r="I49" s="51">
        <v>182.49590000000001</v>
      </c>
      <c r="J49" s="51">
        <v>184.23226</v>
      </c>
      <c r="K49" s="51">
        <v>123.10705000000002</v>
      </c>
      <c r="L49" s="51">
        <v>181.52258505975533</v>
      </c>
      <c r="M49" s="51">
        <v>137.56799447730822</v>
      </c>
      <c r="N49" s="51">
        <v>107.95215061194439</v>
      </c>
      <c r="O49" s="51">
        <v>96.493977130981023</v>
      </c>
      <c r="P49" s="51">
        <v>23.883922595947222</v>
      </c>
      <c r="Q49" s="51">
        <v>23.886851680640461</v>
      </c>
    </row>
    <row r="50" spans="1:17" x14ac:dyDescent="0.25">
      <c r="A50" s="53" t="s">
        <v>28</v>
      </c>
      <c r="B50" s="51">
        <v>0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</row>
    <row r="51" spans="1:17" x14ac:dyDescent="0.25">
      <c r="A51" s="52" t="s">
        <v>27</v>
      </c>
      <c r="B51" s="51">
        <v>0</v>
      </c>
      <c r="C51" s="51">
        <v>0</v>
      </c>
      <c r="D51" s="51">
        <v>6.9995699999999488</v>
      </c>
      <c r="E51" s="51">
        <v>9.3983399999999619</v>
      </c>
      <c r="F51" s="51">
        <v>12.704220000000021</v>
      </c>
      <c r="G51" s="51">
        <v>6.6637885387854112</v>
      </c>
      <c r="H51" s="51">
        <v>151.79491999999999</v>
      </c>
      <c r="I51" s="51">
        <v>176.66707999999994</v>
      </c>
      <c r="J51" s="51">
        <v>183.4327100000001</v>
      </c>
      <c r="K51" s="51">
        <v>167.30261999999988</v>
      </c>
      <c r="L51" s="51">
        <v>177.08896990603318</v>
      </c>
      <c r="M51" s="51">
        <v>261.53369074609441</v>
      </c>
      <c r="N51" s="51">
        <v>328.1648245151008</v>
      </c>
      <c r="O51" s="51">
        <v>320.22148127738598</v>
      </c>
      <c r="P51" s="51">
        <v>382.32908089089904</v>
      </c>
      <c r="Q51" s="51">
        <v>420.83136669992922</v>
      </c>
    </row>
    <row r="52" spans="1:17" x14ac:dyDescent="0.25">
      <c r="A52" s="53" t="s">
        <v>66</v>
      </c>
      <c r="B52" s="51">
        <v>0</v>
      </c>
      <c r="C52" s="51">
        <v>0</v>
      </c>
      <c r="D52" s="51">
        <v>6.9995699999999488</v>
      </c>
      <c r="E52" s="51">
        <v>9.3983399999999619</v>
      </c>
      <c r="F52" s="51">
        <v>12.704220000000021</v>
      </c>
      <c r="G52" s="51">
        <v>6.6637885387854112</v>
      </c>
      <c r="H52" s="51">
        <v>151.79491999999999</v>
      </c>
      <c r="I52" s="51">
        <v>176.66707999999994</v>
      </c>
      <c r="J52" s="51">
        <v>183.4327100000001</v>
      </c>
      <c r="K52" s="51">
        <v>167.30261999999988</v>
      </c>
      <c r="L52" s="51">
        <v>177.08896990603318</v>
      </c>
      <c r="M52" s="51">
        <v>261.53369074609441</v>
      </c>
      <c r="N52" s="51">
        <v>328.1648245151008</v>
      </c>
      <c r="O52" s="51">
        <v>320.22148127738598</v>
      </c>
      <c r="P52" s="51">
        <v>382.32908089089904</v>
      </c>
      <c r="Q52" s="51">
        <v>420.83136669992922</v>
      </c>
    </row>
    <row r="53" spans="1:17" x14ac:dyDescent="0.25">
      <c r="A53" s="53" t="s">
        <v>25</v>
      </c>
      <c r="B53" s="51">
        <v>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</row>
    <row r="54" spans="1:17" x14ac:dyDescent="0.25">
      <c r="A54" s="52" t="s">
        <v>24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</row>
    <row r="55" spans="1:17" x14ac:dyDescent="0.25">
      <c r="A55" s="53" t="s">
        <v>23</v>
      </c>
      <c r="B55" s="51">
        <v>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</row>
    <row r="56" spans="1:17" x14ac:dyDescent="0.25">
      <c r="A56" s="53" t="s">
        <v>74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</row>
    <row r="57" spans="1:17" x14ac:dyDescent="0.25">
      <c r="A57" s="53" t="s">
        <v>73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25">
      <c r="A58" s="53" t="s">
        <v>72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</row>
    <row r="59" spans="1:17" x14ac:dyDescent="0.25">
      <c r="A59" s="53" t="s">
        <v>71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2" t="s">
        <v>22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63" t="s">
        <v>21</v>
      </c>
      <c r="B61" s="62">
        <v>45.836149883249291</v>
      </c>
      <c r="C61" s="62">
        <v>39.208210000000001</v>
      </c>
      <c r="D61" s="62">
        <v>41.409430000000228</v>
      </c>
      <c r="E61" s="62">
        <v>37.808029999999874</v>
      </c>
      <c r="F61" s="62">
        <v>35.815070000000304</v>
      </c>
      <c r="G61" s="62">
        <v>39.814655494908983</v>
      </c>
      <c r="H61" s="62">
        <v>49.796470000000149</v>
      </c>
      <c r="I61" s="62">
        <v>50.101690000000303</v>
      </c>
      <c r="J61" s="62">
        <v>50.204039999999964</v>
      </c>
      <c r="K61" s="62">
        <v>43.90495999999996</v>
      </c>
      <c r="L61" s="62">
        <v>62.676379300563326</v>
      </c>
      <c r="M61" s="62">
        <v>63.720581281604382</v>
      </c>
      <c r="N61" s="62">
        <v>63.968589789683278</v>
      </c>
      <c r="O61" s="62">
        <v>63.721695515249621</v>
      </c>
      <c r="P61" s="62">
        <v>64.226775449729075</v>
      </c>
      <c r="Q61" s="62">
        <v>67.495802246068706</v>
      </c>
    </row>
    <row r="62" spans="1:17" x14ac:dyDescent="0.25">
      <c r="A62" s="191" t="s">
        <v>105</v>
      </c>
      <c r="B62" s="190">
        <f>SUM(B63:B64,B67)</f>
        <v>410.79416297419641</v>
      </c>
      <c r="C62" s="190">
        <f t="shared" ref="C62:Q62" si="44">SUM(C63:C64,C67)</f>
        <v>360.15006000000005</v>
      </c>
      <c r="D62" s="190">
        <f t="shared" si="44"/>
        <v>367.23648999999989</v>
      </c>
      <c r="E62" s="190">
        <f t="shared" si="44"/>
        <v>365.00233000000014</v>
      </c>
      <c r="F62" s="190">
        <f t="shared" si="44"/>
        <v>386.73482000000035</v>
      </c>
      <c r="G62" s="190">
        <f t="shared" si="44"/>
        <v>383.73470864949758</v>
      </c>
      <c r="H62" s="190">
        <f t="shared" si="44"/>
        <v>552.7389300000001</v>
      </c>
      <c r="I62" s="190">
        <f t="shared" si="44"/>
        <v>411.5602100000001</v>
      </c>
      <c r="J62" s="190">
        <f t="shared" si="44"/>
        <v>424.57958000000008</v>
      </c>
      <c r="K62" s="190">
        <f t="shared" si="44"/>
        <v>339.91835999999984</v>
      </c>
      <c r="L62" s="190">
        <f t="shared" si="44"/>
        <v>423.5338201554539</v>
      </c>
      <c r="M62" s="190">
        <f t="shared" si="44"/>
        <v>465.06800041790956</v>
      </c>
      <c r="N62" s="190">
        <f t="shared" si="44"/>
        <v>502.33137333417744</v>
      </c>
      <c r="O62" s="190">
        <f t="shared" si="44"/>
        <v>486.07375567006056</v>
      </c>
      <c r="P62" s="190">
        <f t="shared" si="44"/>
        <v>474.93166414976025</v>
      </c>
      <c r="Q62" s="190">
        <f t="shared" si="44"/>
        <v>521.23722726572169</v>
      </c>
    </row>
    <row r="63" spans="1:17" x14ac:dyDescent="0.25">
      <c r="A63" s="121" t="s">
        <v>44</v>
      </c>
      <c r="B63" s="120">
        <v>391.23253616590131</v>
      </c>
      <c r="C63" s="120">
        <v>340.05585064377686</v>
      </c>
      <c r="D63" s="120">
        <v>355.91201674008801</v>
      </c>
      <c r="E63" s="120">
        <v>350.65726026200889</v>
      </c>
      <c r="F63" s="120">
        <v>358.09988526670674</v>
      </c>
      <c r="G63" s="120">
        <v>363.59508572679351</v>
      </c>
      <c r="H63" s="120">
        <v>520.71735635028483</v>
      </c>
      <c r="I63" s="120">
        <v>387.0425358714981</v>
      </c>
      <c r="J63" s="120">
        <v>400.43353617069232</v>
      </c>
      <c r="K63" s="120">
        <v>315.52806401774893</v>
      </c>
      <c r="L63" s="120">
        <v>401.54570126527426</v>
      </c>
      <c r="M63" s="120">
        <v>441.78751026521093</v>
      </c>
      <c r="N63" s="120">
        <v>477.01048726174281</v>
      </c>
      <c r="O63" s="120">
        <v>462.00931874669357</v>
      </c>
      <c r="P63" s="120">
        <v>454.95442414914709</v>
      </c>
      <c r="Q63" s="120">
        <v>502.71891765913279</v>
      </c>
    </row>
    <row r="64" spans="1:17" x14ac:dyDescent="0.25">
      <c r="A64" s="179" t="s">
        <v>59</v>
      </c>
      <c r="B64" s="189">
        <f>SUM(B65:B66)</f>
        <v>0</v>
      </c>
      <c r="C64" s="189">
        <f t="shared" ref="C64:Q64" si="45">SUM(C65:C66)</f>
        <v>0</v>
      </c>
      <c r="D64" s="189">
        <f t="shared" si="45"/>
        <v>0</v>
      </c>
      <c r="E64" s="189">
        <f t="shared" si="45"/>
        <v>0</v>
      </c>
      <c r="F64" s="189">
        <f t="shared" si="45"/>
        <v>0</v>
      </c>
      <c r="G64" s="189">
        <f t="shared" si="45"/>
        <v>0</v>
      </c>
      <c r="H64" s="189">
        <f t="shared" si="45"/>
        <v>0</v>
      </c>
      <c r="I64" s="189">
        <f t="shared" si="45"/>
        <v>0</v>
      </c>
      <c r="J64" s="189">
        <f t="shared" si="45"/>
        <v>0</v>
      </c>
      <c r="K64" s="189">
        <f t="shared" si="45"/>
        <v>0</v>
      </c>
      <c r="L64" s="189">
        <f t="shared" si="45"/>
        <v>0</v>
      </c>
      <c r="M64" s="189">
        <f t="shared" si="45"/>
        <v>0</v>
      </c>
      <c r="N64" s="189">
        <f t="shared" si="45"/>
        <v>0</v>
      </c>
      <c r="O64" s="189">
        <f t="shared" si="45"/>
        <v>0</v>
      </c>
      <c r="P64" s="189">
        <f t="shared" si="45"/>
        <v>0</v>
      </c>
      <c r="Q64" s="189">
        <f t="shared" si="45"/>
        <v>0</v>
      </c>
    </row>
    <row r="65" spans="1:17" x14ac:dyDescent="0.25">
      <c r="A65" s="102" t="s">
        <v>43</v>
      </c>
      <c r="B65" s="189">
        <v>0</v>
      </c>
      <c r="C65" s="189">
        <v>0</v>
      </c>
      <c r="D65" s="189">
        <v>0</v>
      </c>
      <c r="E65" s="189">
        <v>0</v>
      </c>
      <c r="F65" s="189">
        <v>0</v>
      </c>
      <c r="G65" s="189">
        <v>0</v>
      </c>
      <c r="H65" s="189">
        <v>0</v>
      </c>
      <c r="I65" s="189">
        <v>0</v>
      </c>
      <c r="J65" s="189">
        <v>0</v>
      </c>
      <c r="K65" s="189">
        <v>0</v>
      </c>
      <c r="L65" s="189">
        <v>0</v>
      </c>
      <c r="M65" s="189">
        <v>0</v>
      </c>
      <c r="N65" s="189">
        <v>0</v>
      </c>
      <c r="O65" s="189">
        <v>0</v>
      </c>
      <c r="P65" s="189">
        <v>0</v>
      </c>
      <c r="Q65" s="189">
        <v>0</v>
      </c>
    </row>
    <row r="66" spans="1:17" x14ac:dyDescent="0.25">
      <c r="A66" s="102" t="s">
        <v>344</v>
      </c>
      <c r="B66" s="189">
        <v>0</v>
      </c>
      <c r="C66" s="189">
        <v>0</v>
      </c>
      <c r="D66" s="189">
        <v>0</v>
      </c>
      <c r="E66" s="189">
        <v>0</v>
      </c>
      <c r="F66" s="189">
        <v>0</v>
      </c>
      <c r="G66" s="189">
        <v>0</v>
      </c>
      <c r="H66" s="189">
        <v>0</v>
      </c>
      <c r="I66" s="189">
        <v>0</v>
      </c>
      <c r="J66" s="189">
        <v>0</v>
      </c>
      <c r="K66" s="189">
        <v>0</v>
      </c>
      <c r="L66" s="189">
        <v>0</v>
      </c>
      <c r="M66" s="189">
        <v>0</v>
      </c>
      <c r="N66" s="189">
        <v>0</v>
      </c>
      <c r="O66" s="189">
        <v>0</v>
      </c>
      <c r="P66" s="189">
        <v>0</v>
      </c>
      <c r="Q66" s="189">
        <v>0</v>
      </c>
    </row>
    <row r="67" spans="1:17" x14ac:dyDescent="0.25">
      <c r="A67" s="119" t="s">
        <v>42</v>
      </c>
      <c r="B67" s="118">
        <v>19.561626808295102</v>
      </c>
      <c r="C67" s="118">
        <v>20.094209356223189</v>
      </c>
      <c r="D67" s="118">
        <v>11.324473259911883</v>
      </c>
      <c r="E67" s="118">
        <v>14.345069737991253</v>
      </c>
      <c r="F67" s="118">
        <v>28.634934733293619</v>
      </c>
      <c r="G67" s="118">
        <v>20.139622922704064</v>
      </c>
      <c r="H67" s="118">
        <v>32.021573649715265</v>
      </c>
      <c r="I67" s="118">
        <v>24.517674128501994</v>
      </c>
      <c r="J67" s="118">
        <v>24.146043829307757</v>
      </c>
      <c r="K67" s="118">
        <v>24.390295982250905</v>
      </c>
      <c r="L67" s="118">
        <v>21.988118890179635</v>
      </c>
      <c r="M67" s="118">
        <v>23.280490152698633</v>
      </c>
      <c r="N67" s="118">
        <v>25.320886072434632</v>
      </c>
      <c r="O67" s="118">
        <v>24.064436923366998</v>
      </c>
      <c r="P67" s="118">
        <v>19.977240000613165</v>
      </c>
      <c r="Q67" s="118">
        <v>18.5183096065889</v>
      </c>
    </row>
    <row r="68" spans="1:17" x14ac:dyDescent="0.25">
      <c r="A68" s="123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</row>
    <row r="69" spans="1:17" x14ac:dyDescent="0.25">
      <c r="A69" s="31" t="s">
        <v>63</v>
      </c>
      <c r="B69" s="70">
        <f t="shared" ref="B69:Q69" si="46">SUM(B70:B71)</f>
        <v>1182.6768059279036</v>
      </c>
      <c r="C69" s="70">
        <f t="shared" si="46"/>
        <v>1040.0387672869203</v>
      </c>
      <c r="D69" s="70">
        <f t="shared" si="46"/>
        <v>1046.7993020618514</v>
      </c>
      <c r="E69" s="70">
        <f t="shared" si="46"/>
        <v>1049.7458890032131</v>
      </c>
      <c r="F69" s="70">
        <f t="shared" si="46"/>
        <v>1125.8551703711523</v>
      </c>
      <c r="G69" s="70">
        <f t="shared" si="46"/>
        <v>1108.5588570769251</v>
      </c>
      <c r="H69" s="70">
        <f t="shared" si="46"/>
        <v>1493.0822521777682</v>
      </c>
      <c r="I69" s="70">
        <f t="shared" si="46"/>
        <v>1012.4123865402958</v>
      </c>
      <c r="J69" s="70">
        <f t="shared" si="46"/>
        <v>1045.5942209862965</v>
      </c>
      <c r="K69" s="70">
        <f t="shared" si="46"/>
        <v>806.70249257201988</v>
      </c>
      <c r="L69" s="70">
        <f t="shared" si="46"/>
        <v>1010.1180315684123</v>
      </c>
      <c r="M69" s="70">
        <f t="shared" si="46"/>
        <v>1066.0224434591596</v>
      </c>
      <c r="N69" s="70">
        <f t="shared" si="46"/>
        <v>1126.5528947213709</v>
      </c>
      <c r="O69" s="70">
        <f t="shared" si="46"/>
        <v>1079.7224848296223</v>
      </c>
      <c r="P69" s="70">
        <f t="shared" si="46"/>
        <v>987.27737578151505</v>
      </c>
      <c r="Q69" s="70">
        <f t="shared" si="46"/>
        <v>1089.6920021810226</v>
      </c>
    </row>
    <row r="70" spans="1:17" x14ac:dyDescent="0.25">
      <c r="A70" s="55" t="s">
        <v>343</v>
      </c>
      <c r="B70" s="54">
        <v>1182.6768059279036</v>
      </c>
      <c r="C70" s="54">
        <v>1040.0387672869203</v>
      </c>
      <c r="D70" s="54">
        <v>1046.7993020618514</v>
      </c>
      <c r="E70" s="54">
        <v>1049.7458890032131</v>
      </c>
      <c r="F70" s="54">
        <v>1125.8551703711523</v>
      </c>
      <c r="G70" s="54">
        <v>1108.5588570769251</v>
      </c>
      <c r="H70" s="54">
        <v>1493.0822521777682</v>
      </c>
      <c r="I70" s="54">
        <v>1012.4123865402958</v>
      </c>
      <c r="J70" s="54">
        <v>1045.5942209862965</v>
      </c>
      <c r="K70" s="54">
        <v>806.70249257201988</v>
      </c>
      <c r="L70" s="54">
        <v>1010.1180315684123</v>
      </c>
      <c r="M70" s="54">
        <v>1066.0224434591596</v>
      </c>
      <c r="N70" s="54">
        <v>1126.5528947213709</v>
      </c>
      <c r="O70" s="54">
        <v>1079.7224848296223</v>
      </c>
      <c r="P70" s="54">
        <v>987.27737578151505</v>
      </c>
      <c r="Q70" s="54">
        <v>1089.6920021810226</v>
      </c>
    </row>
    <row r="71" spans="1:17" x14ac:dyDescent="0.25">
      <c r="A71" s="52" t="s">
        <v>106</v>
      </c>
      <c r="B71" s="51">
        <v>0</v>
      </c>
      <c r="C71" s="51">
        <v>0</v>
      </c>
      <c r="D71" s="51">
        <v>0</v>
      </c>
      <c r="E71" s="51">
        <v>0</v>
      </c>
      <c r="F71" s="51">
        <v>0</v>
      </c>
      <c r="G71" s="51">
        <v>0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1">
        <v>0</v>
      </c>
      <c r="O71" s="51">
        <v>0</v>
      </c>
      <c r="P71" s="51">
        <v>0</v>
      </c>
      <c r="Q71" s="51">
        <v>0</v>
      </c>
    </row>
    <row r="72" spans="1:17" x14ac:dyDescent="0.25">
      <c r="A72" s="50" t="s">
        <v>105</v>
      </c>
      <c r="B72" s="38">
        <f t="shared" ref="B72:Q72" si="47">SUM(B73:B74,B77)</f>
        <v>1182.6768004726259</v>
      </c>
      <c r="C72" s="38">
        <f t="shared" si="47"/>
        <v>1040.0387616831181</v>
      </c>
      <c r="D72" s="38">
        <f t="shared" si="47"/>
        <v>1046.7993020618512</v>
      </c>
      <c r="E72" s="38">
        <f t="shared" si="47"/>
        <v>1049.7458890032131</v>
      </c>
      <c r="F72" s="38">
        <f t="shared" si="47"/>
        <v>1125.8551703711523</v>
      </c>
      <c r="G72" s="38">
        <f t="shared" si="47"/>
        <v>1108.5588570769251</v>
      </c>
      <c r="H72" s="38">
        <f t="shared" si="47"/>
        <v>1493.0822521777679</v>
      </c>
      <c r="I72" s="38">
        <f t="shared" si="47"/>
        <v>1012.4123865402956</v>
      </c>
      <c r="J72" s="38">
        <f t="shared" si="47"/>
        <v>1045.5942209862962</v>
      </c>
      <c r="K72" s="38">
        <f t="shared" si="47"/>
        <v>806.70249257201976</v>
      </c>
      <c r="L72" s="38">
        <f t="shared" si="47"/>
        <v>1010.1180315684123</v>
      </c>
      <c r="M72" s="38">
        <f t="shared" si="47"/>
        <v>1066.0224434591596</v>
      </c>
      <c r="N72" s="38">
        <f t="shared" si="47"/>
        <v>1126.5528947213706</v>
      </c>
      <c r="O72" s="38">
        <f t="shared" si="47"/>
        <v>1079.7224848296223</v>
      </c>
      <c r="P72" s="38">
        <f t="shared" si="47"/>
        <v>987.27737578151505</v>
      </c>
      <c r="Q72" s="38">
        <f t="shared" si="47"/>
        <v>1089.6920021810224</v>
      </c>
    </row>
    <row r="73" spans="1:17" x14ac:dyDescent="0.25">
      <c r="A73" s="121" t="s">
        <v>44</v>
      </c>
      <c r="B73" s="120">
        <f>NFM_emi!B$5</f>
        <v>1120.2909982611559</v>
      </c>
      <c r="C73" s="120">
        <f>NFM_emi!C$5</f>
        <v>975.95445096711853</v>
      </c>
      <c r="D73" s="120">
        <f>NFM_emi!D$5</f>
        <v>1018.3870095609673</v>
      </c>
      <c r="E73" s="120">
        <f>NFM_emi!E$5</f>
        <v>1014.0330966350436</v>
      </c>
      <c r="F73" s="120">
        <f>NFM_emi!F$5</f>
        <v>1045.7249974047529</v>
      </c>
      <c r="G73" s="120">
        <f>NFM_emi!G$5</f>
        <v>1050.1428298038022</v>
      </c>
      <c r="H73" s="120">
        <f>NFM_emi!H$5</f>
        <v>1416.7433994473913</v>
      </c>
      <c r="I73" s="120">
        <f>NFM_emi!I$5</f>
        <v>953.96269462130647</v>
      </c>
      <c r="J73" s="120">
        <f>NFM_emi!J$5</f>
        <v>988.03048898266547</v>
      </c>
      <c r="K73" s="120">
        <f>NFM_emi!K$5</f>
        <v>748.83793751717565</v>
      </c>
      <c r="L73" s="120">
        <f>NFM_emi!L$5</f>
        <v>974.36401483057853</v>
      </c>
      <c r="M73" s="120">
        <f>NFM_emi!M$5</f>
        <v>1016.5900340391298</v>
      </c>
      <c r="N73" s="120">
        <f>NFM_emi!N$5</f>
        <v>1066.663513554513</v>
      </c>
      <c r="O73" s="120">
        <f>NFM_emi!O$5</f>
        <v>1022.9026893273049</v>
      </c>
      <c r="P73" s="120">
        <f>NFM_emi!P$5</f>
        <v>943.96020205070977</v>
      </c>
      <c r="Q73" s="120">
        <f>NFM_emi!Q$5</f>
        <v>1046.6648212551704</v>
      </c>
    </row>
    <row r="74" spans="1:17" x14ac:dyDescent="0.25">
      <c r="A74" s="179" t="s">
        <v>59</v>
      </c>
      <c r="B74" s="189">
        <f>SUM(B75:B76)</f>
        <v>0</v>
      </c>
      <c r="C74" s="189">
        <f t="shared" ref="C74:Q74" si="48">SUM(C75:C76)</f>
        <v>0</v>
      </c>
      <c r="D74" s="189">
        <f t="shared" si="48"/>
        <v>0</v>
      </c>
      <c r="E74" s="189">
        <f t="shared" si="48"/>
        <v>0</v>
      </c>
      <c r="F74" s="189">
        <f t="shared" si="48"/>
        <v>0</v>
      </c>
      <c r="G74" s="189">
        <f t="shared" si="48"/>
        <v>0</v>
      </c>
      <c r="H74" s="189">
        <f t="shared" si="48"/>
        <v>0</v>
      </c>
      <c r="I74" s="189">
        <f t="shared" si="48"/>
        <v>0</v>
      </c>
      <c r="J74" s="189">
        <f t="shared" si="48"/>
        <v>0</v>
      </c>
      <c r="K74" s="189">
        <f t="shared" si="48"/>
        <v>0</v>
      </c>
      <c r="L74" s="189">
        <f t="shared" si="48"/>
        <v>0</v>
      </c>
      <c r="M74" s="189">
        <f t="shared" si="48"/>
        <v>0</v>
      </c>
      <c r="N74" s="189">
        <f t="shared" si="48"/>
        <v>0</v>
      </c>
      <c r="O74" s="189">
        <f t="shared" si="48"/>
        <v>0</v>
      </c>
      <c r="P74" s="189">
        <f t="shared" si="48"/>
        <v>0</v>
      </c>
      <c r="Q74" s="189">
        <f t="shared" si="48"/>
        <v>0</v>
      </c>
    </row>
    <row r="75" spans="1:17" x14ac:dyDescent="0.25">
      <c r="A75" s="102" t="s">
        <v>43</v>
      </c>
      <c r="B75" s="189">
        <f>NFM_emi!B$33</f>
        <v>0</v>
      </c>
      <c r="C75" s="189">
        <f>NFM_emi!C$33</f>
        <v>0</v>
      </c>
      <c r="D75" s="189">
        <f>NFM_emi!D$33</f>
        <v>0</v>
      </c>
      <c r="E75" s="189">
        <f>NFM_emi!E$33</f>
        <v>0</v>
      </c>
      <c r="F75" s="189">
        <f>NFM_emi!F$33</f>
        <v>0</v>
      </c>
      <c r="G75" s="189">
        <f>NFM_emi!G$33</f>
        <v>0</v>
      </c>
      <c r="H75" s="189">
        <f>NFM_emi!H$33</f>
        <v>0</v>
      </c>
      <c r="I75" s="189">
        <f>NFM_emi!I$33</f>
        <v>0</v>
      </c>
      <c r="J75" s="189">
        <f>NFM_emi!J$33</f>
        <v>0</v>
      </c>
      <c r="K75" s="189">
        <f>NFM_emi!K$33</f>
        <v>0</v>
      </c>
      <c r="L75" s="189">
        <f>NFM_emi!L$33</f>
        <v>0</v>
      </c>
      <c r="M75" s="189">
        <f>NFM_emi!M$33</f>
        <v>0</v>
      </c>
      <c r="N75" s="189">
        <f>NFM_emi!N$33</f>
        <v>0</v>
      </c>
      <c r="O75" s="189">
        <f>NFM_emi!O$33</f>
        <v>0</v>
      </c>
      <c r="P75" s="189">
        <f>NFM_emi!P$33</f>
        <v>0</v>
      </c>
      <c r="Q75" s="189">
        <f>NFM_emi!Q$33</f>
        <v>0</v>
      </c>
    </row>
    <row r="76" spans="1:17" x14ac:dyDescent="0.25">
      <c r="A76" s="102" t="s">
        <v>344</v>
      </c>
      <c r="B76" s="189">
        <f>NFM_emi!B$70</f>
        <v>0</v>
      </c>
      <c r="C76" s="189">
        <f>NFM_emi!C$70</f>
        <v>0</v>
      </c>
      <c r="D76" s="189">
        <f>NFM_emi!D$70</f>
        <v>0</v>
      </c>
      <c r="E76" s="189">
        <f>NFM_emi!E$70</f>
        <v>0</v>
      </c>
      <c r="F76" s="189">
        <f>NFM_emi!F$70</f>
        <v>0</v>
      </c>
      <c r="G76" s="189">
        <f>NFM_emi!G$70</f>
        <v>0</v>
      </c>
      <c r="H76" s="189">
        <f>NFM_emi!H$70</f>
        <v>0</v>
      </c>
      <c r="I76" s="189">
        <f>NFM_emi!I$70</f>
        <v>0</v>
      </c>
      <c r="J76" s="189">
        <f>NFM_emi!J$70</f>
        <v>0</v>
      </c>
      <c r="K76" s="189">
        <f>NFM_emi!K$70</f>
        <v>0</v>
      </c>
      <c r="L76" s="189">
        <f>NFM_emi!L$70</f>
        <v>0</v>
      </c>
      <c r="M76" s="189">
        <f>NFM_emi!M$70</f>
        <v>0</v>
      </c>
      <c r="N76" s="189">
        <f>NFM_emi!N$70</f>
        <v>0</v>
      </c>
      <c r="O76" s="189">
        <f>NFM_emi!O$70</f>
        <v>0</v>
      </c>
      <c r="P76" s="189">
        <f>NFM_emi!P$70</f>
        <v>0</v>
      </c>
      <c r="Q76" s="189">
        <f>NFM_emi!Q$70</f>
        <v>0</v>
      </c>
    </row>
    <row r="77" spans="1:17" x14ac:dyDescent="0.25">
      <c r="A77" s="119" t="s">
        <v>42</v>
      </c>
      <c r="B77" s="118">
        <f>NFM_emi!B$112</f>
        <v>62.385802211470001</v>
      </c>
      <c r="C77" s="118">
        <f>NFM_emi!C$112</f>
        <v>64.08431071599955</v>
      </c>
      <c r="D77" s="118">
        <f>NFM_emi!D$112</f>
        <v>28.412292500883872</v>
      </c>
      <c r="E77" s="118">
        <f>NFM_emi!E$112</f>
        <v>35.71279236816946</v>
      </c>
      <c r="F77" s="118">
        <f>NFM_emi!F$112</f>
        <v>80.130172966399329</v>
      </c>
      <c r="G77" s="118">
        <f>NFM_emi!G$112</f>
        <v>58.416027273122836</v>
      </c>
      <c r="H77" s="118">
        <f>NFM_emi!H$112</f>
        <v>76.33885273037663</v>
      </c>
      <c r="I77" s="118">
        <f>NFM_emi!I$112</f>
        <v>58.449691918989181</v>
      </c>
      <c r="J77" s="118">
        <f>NFM_emi!J$112</f>
        <v>57.563732003630875</v>
      </c>
      <c r="K77" s="118">
        <f>NFM_emi!K$112</f>
        <v>57.864555054844111</v>
      </c>
      <c r="L77" s="118">
        <f>NFM_emi!L$112</f>
        <v>35.754016737833766</v>
      </c>
      <c r="M77" s="118">
        <f>NFM_emi!M$112</f>
        <v>49.432409420029849</v>
      </c>
      <c r="N77" s="118">
        <f>NFM_emi!N$112</f>
        <v>59.889381166857589</v>
      </c>
      <c r="O77" s="118">
        <f>NFM_emi!O$112</f>
        <v>56.819795502317383</v>
      </c>
      <c r="P77" s="118">
        <f>NFM_emi!P$112</f>
        <v>43.31717373080528</v>
      </c>
      <c r="Q77" s="118">
        <f>NFM_emi!Q$112</f>
        <v>43.027180925851994</v>
      </c>
    </row>
    <row r="78" spans="1:17" x14ac:dyDescent="0.25">
      <c r="A78" s="117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25">
      <c r="A79" s="39" t="s">
        <v>104</v>
      </c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</row>
    <row r="80" spans="1:17" x14ac:dyDescent="0.25">
      <c r="A80" s="110" t="s">
        <v>44</v>
      </c>
      <c r="B80" s="187">
        <f t="shared" ref="B80:Q80" si="49">IF(B$4=0,"",B$4/B$11*1000)</f>
        <v>142.4243048095704</v>
      </c>
      <c r="C80" s="187">
        <f t="shared" si="49"/>
        <v>172.95802702135009</v>
      </c>
      <c r="D80" s="187">
        <f t="shared" si="49"/>
        <v>150.73582500886073</v>
      </c>
      <c r="E80" s="187">
        <f t="shared" si="49"/>
        <v>162.75148164034908</v>
      </c>
      <c r="F80" s="187">
        <f t="shared" si="49"/>
        <v>196.78619149388513</v>
      </c>
      <c r="G80" s="187">
        <f t="shared" si="49"/>
        <v>108.29944898063678</v>
      </c>
      <c r="H80" s="187">
        <f t="shared" si="49"/>
        <v>154.98331494840903</v>
      </c>
      <c r="I80" s="187">
        <f t="shared" si="49"/>
        <v>117.4680515068184</v>
      </c>
      <c r="J80" s="187">
        <f t="shared" si="49"/>
        <v>100.9235711055323</v>
      </c>
      <c r="K80" s="187">
        <f t="shared" si="49"/>
        <v>37.826392712754178</v>
      </c>
      <c r="L80" s="187">
        <f t="shared" si="49"/>
        <v>86.264891446533298</v>
      </c>
      <c r="M80" s="187">
        <f t="shared" si="49"/>
        <v>96.456990845203947</v>
      </c>
      <c r="N80" s="187">
        <f t="shared" si="49"/>
        <v>100.10953335179465</v>
      </c>
      <c r="O80" s="187">
        <f t="shared" si="49"/>
        <v>83.611862684948051</v>
      </c>
      <c r="P80" s="187">
        <f t="shared" si="49"/>
        <v>81.756663205835267</v>
      </c>
      <c r="Q80" s="187">
        <f t="shared" si="49"/>
        <v>86.104317907380363</v>
      </c>
    </row>
    <row r="81" spans="1:17" x14ac:dyDescent="0.25">
      <c r="A81" s="180" t="s">
        <v>59</v>
      </c>
      <c r="B81" s="186" t="str">
        <f t="shared" ref="B81:Q81" si="50">IF(B$5=0,"",B$5/B$12*1000)</f>
        <v/>
      </c>
      <c r="C81" s="186" t="str">
        <f t="shared" si="50"/>
        <v/>
      </c>
      <c r="D81" s="186" t="str">
        <f t="shared" si="50"/>
        <v/>
      </c>
      <c r="E81" s="186" t="str">
        <f t="shared" si="50"/>
        <v/>
      </c>
      <c r="F81" s="186" t="str">
        <f t="shared" si="50"/>
        <v/>
      </c>
      <c r="G81" s="186" t="str">
        <f t="shared" si="50"/>
        <v/>
      </c>
      <c r="H81" s="186" t="str">
        <f t="shared" si="50"/>
        <v/>
      </c>
      <c r="I81" s="186" t="str">
        <f t="shared" si="50"/>
        <v/>
      </c>
      <c r="J81" s="186" t="str">
        <f t="shared" si="50"/>
        <v/>
      </c>
      <c r="K81" s="186" t="str">
        <f t="shared" si="50"/>
        <v/>
      </c>
      <c r="L81" s="186" t="str">
        <f t="shared" si="50"/>
        <v/>
      </c>
      <c r="M81" s="186" t="str">
        <f t="shared" si="50"/>
        <v/>
      </c>
      <c r="N81" s="186" t="str">
        <f t="shared" si="50"/>
        <v/>
      </c>
      <c r="O81" s="186" t="str">
        <f t="shared" si="50"/>
        <v/>
      </c>
      <c r="P81" s="186" t="str">
        <f t="shared" si="50"/>
        <v/>
      </c>
      <c r="Q81" s="186" t="str">
        <f t="shared" si="50"/>
        <v/>
      </c>
    </row>
    <row r="82" spans="1:17" x14ac:dyDescent="0.25">
      <c r="A82" s="108" t="s">
        <v>42</v>
      </c>
      <c r="B82" s="185">
        <f t="shared" ref="B82:Q82" si="51">IF(B$8=0,"",B$8/B$15*1000)</f>
        <v>584.86119529090718</v>
      </c>
      <c r="C82" s="185">
        <f t="shared" si="51"/>
        <v>600.97824978531878</v>
      </c>
      <c r="D82" s="185">
        <f t="shared" si="51"/>
        <v>566.59605689099851</v>
      </c>
      <c r="E82" s="185">
        <f t="shared" si="51"/>
        <v>475.81436243484001</v>
      </c>
      <c r="F82" s="185">
        <f t="shared" si="51"/>
        <v>264.17617933436577</v>
      </c>
      <c r="G82" s="185">
        <f t="shared" si="51"/>
        <v>233.14772217579048</v>
      </c>
      <c r="H82" s="185">
        <f t="shared" si="51"/>
        <v>306.01346015948513</v>
      </c>
      <c r="I82" s="185">
        <f t="shared" si="51"/>
        <v>225.16215365220106</v>
      </c>
      <c r="J82" s="185">
        <f t="shared" si="51"/>
        <v>202.78429431240914</v>
      </c>
      <c r="K82" s="185">
        <f t="shared" si="51"/>
        <v>855.17256570314896</v>
      </c>
      <c r="L82" s="185">
        <f t="shared" si="51"/>
        <v>230.09950823913414</v>
      </c>
      <c r="M82" s="185">
        <f t="shared" si="51"/>
        <v>524.30945474376585</v>
      </c>
      <c r="N82" s="185">
        <f t="shared" si="51"/>
        <v>535.41038445927791</v>
      </c>
      <c r="O82" s="185">
        <f t="shared" si="51"/>
        <v>952.58813911360107</v>
      </c>
      <c r="P82" s="185">
        <f t="shared" si="51"/>
        <v>1351.9495375599929</v>
      </c>
      <c r="Q82" s="185">
        <f t="shared" si="51"/>
        <v>1801.6231764929355</v>
      </c>
    </row>
    <row r="83" spans="1:17" x14ac:dyDescent="0.25">
      <c r="A83" s="184" t="s">
        <v>103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 spans="1:17" x14ac:dyDescent="0.25">
      <c r="A84" s="110" t="s">
        <v>44</v>
      </c>
      <c r="B84" s="113">
        <f t="shared" ref="B84:Q84" si="52">IF(B$63=0,"",B$63/B$11)</f>
        <v>0.32602711347158442</v>
      </c>
      <c r="C84" s="113">
        <f t="shared" si="52"/>
        <v>0.30914168240343354</v>
      </c>
      <c r="D84" s="113">
        <f t="shared" si="52"/>
        <v>0.32355637885462546</v>
      </c>
      <c r="E84" s="113">
        <f t="shared" si="52"/>
        <v>0.3187793275109172</v>
      </c>
      <c r="F84" s="113">
        <f t="shared" si="52"/>
        <v>0.32554535024246067</v>
      </c>
      <c r="G84" s="113">
        <f t="shared" si="52"/>
        <v>0.20199726984821861</v>
      </c>
      <c r="H84" s="113">
        <f t="shared" si="52"/>
        <v>0.28673863235147845</v>
      </c>
      <c r="I84" s="113">
        <f t="shared" si="52"/>
        <v>0.21466585461536222</v>
      </c>
      <c r="J84" s="113">
        <f t="shared" si="52"/>
        <v>0.21186959585750917</v>
      </c>
      <c r="K84" s="113">
        <f t="shared" si="52"/>
        <v>0.25343619599819189</v>
      </c>
      <c r="L84" s="113">
        <f t="shared" si="52"/>
        <v>0.21705173041366177</v>
      </c>
      <c r="M84" s="113">
        <f t="shared" si="52"/>
        <v>0.22926181124297401</v>
      </c>
      <c r="N84" s="113">
        <f t="shared" si="52"/>
        <v>0.2476689965014241</v>
      </c>
      <c r="O84" s="113">
        <f t="shared" si="52"/>
        <v>0.23876450581224473</v>
      </c>
      <c r="P84" s="113">
        <f t="shared" si="52"/>
        <v>0.23319037629377093</v>
      </c>
      <c r="Q84" s="113">
        <f t="shared" si="52"/>
        <v>0.25430655293679938</v>
      </c>
    </row>
    <row r="85" spans="1:17" x14ac:dyDescent="0.25">
      <c r="A85" s="180" t="s">
        <v>59</v>
      </c>
      <c r="B85" s="182" t="str">
        <f t="shared" ref="B85:Q85" si="53">IF(B$64=0,"",B$64/B$12)</f>
        <v/>
      </c>
      <c r="C85" s="182" t="str">
        <f t="shared" si="53"/>
        <v/>
      </c>
      <c r="D85" s="182" t="str">
        <f t="shared" si="53"/>
        <v/>
      </c>
      <c r="E85" s="182" t="str">
        <f t="shared" si="53"/>
        <v/>
      </c>
      <c r="F85" s="182" t="str">
        <f t="shared" si="53"/>
        <v/>
      </c>
      <c r="G85" s="182" t="str">
        <f t="shared" si="53"/>
        <v/>
      </c>
      <c r="H85" s="182" t="str">
        <f t="shared" si="53"/>
        <v/>
      </c>
      <c r="I85" s="182" t="str">
        <f t="shared" si="53"/>
        <v/>
      </c>
      <c r="J85" s="182" t="str">
        <f t="shared" si="53"/>
        <v/>
      </c>
      <c r="K85" s="182" t="str">
        <f t="shared" si="53"/>
        <v/>
      </c>
      <c r="L85" s="182" t="str">
        <f t="shared" si="53"/>
        <v/>
      </c>
      <c r="M85" s="182" t="str">
        <f t="shared" si="53"/>
        <v/>
      </c>
      <c r="N85" s="182" t="str">
        <f t="shared" si="53"/>
        <v/>
      </c>
      <c r="O85" s="182" t="str">
        <f t="shared" si="53"/>
        <v/>
      </c>
      <c r="P85" s="182" t="str">
        <f t="shared" si="53"/>
        <v/>
      </c>
      <c r="Q85" s="182" t="str">
        <f t="shared" si="53"/>
        <v/>
      </c>
    </row>
    <row r="86" spans="1:17" x14ac:dyDescent="0.25">
      <c r="A86" s="179" t="s">
        <v>43</v>
      </c>
      <c r="B86" s="182" t="str">
        <f t="shared" ref="B86:Q86" si="54">IF(B$65=0,"",B$65/B$13)</f>
        <v/>
      </c>
      <c r="C86" s="182" t="str">
        <f t="shared" si="54"/>
        <v/>
      </c>
      <c r="D86" s="182" t="str">
        <f t="shared" si="54"/>
        <v/>
      </c>
      <c r="E86" s="182" t="str">
        <f t="shared" si="54"/>
        <v/>
      </c>
      <c r="F86" s="182" t="str">
        <f t="shared" si="54"/>
        <v/>
      </c>
      <c r="G86" s="182" t="str">
        <f t="shared" si="54"/>
        <v/>
      </c>
      <c r="H86" s="182" t="str">
        <f t="shared" si="54"/>
        <v/>
      </c>
      <c r="I86" s="182" t="str">
        <f t="shared" si="54"/>
        <v/>
      </c>
      <c r="J86" s="182" t="str">
        <f t="shared" si="54"/>
        <v/>
      </c>
      <c r="K86" s="182" t="str">
        <f t="shared" si="54"/>
        <v/>
      </c>
      <c r="L86" s="182" t="str">
        <f t="shared" si="54"/>
        <v/>
      </c>
      <c r="M86" s="182" t="str">
        <f t="shared" si="54"/>
        <v/>
      </c>
      <c r="N86" s="182" t="str">
        <f t="shared" si="54"/>
        <v/>
      </c>
      <c r="O86" s="182" t="str">
        <f t="shared" si="54"/>
        <v/>
      </c>
      <c r="P86" s="182" t="str">
        <f t="shared" si="54"/>
        <v/>
      </c>
      <c r="Q86" s="182" t="str">
        <f t="shared" si="54"/>
        <v/>
      </c>
    </row>
    <row r="87" spans="1:17" x14ac:dyDescent="0.25">
      <c r="A87" s="179" t="s">
        <v>344</v>
      </c>
      <c r="B87" s="182" t="str">
        <f t="shared" ref="B87:Q87" si="55">IF(B$66=0,"",B$66/B$14)</f>
        <v/>
      </c>
      <c r="C87" s="182" t="str">
        <f t="shared" si="55"/>
        <v/>
      </c>
      <c r="D87" s="182" t="str">
        <f t="shared" si="55"/>
        <v/>
      </c>
      <c r="E87" s="182" t="str">
        <f t="shared" si="55"/>
        <v/>
      </c>
      <c r="F87" s="182" t="str">
        <f t="shared" si="55"/>
        <v/>
      </c>
      <c r="G87" s="182" t="str">
        <f t="shared" si="55"/>
        <v/>
      </c>
      <c r="H87" s="182" t="str">
        <f t="shared" si="55"/>
        <v/>
      </c>
      <c r="I87" s="182" t="str">
        <f t="shared" si="55"/>
        <v/>
      </c>
      <c r="J87" s="182" t="str">
        <f t="shared" si="55"/>
        <v/>
      </c>
      <c r="K87" s="182" t="str">
        <f t="shared" si="55"/>
        <v/>
      </c>
      <c r="L87" s="182" t="str">
        <f t="shared" si="55"/>
        <v/>
      </c>
      <c r="M87" s="182" t="str">
        <f t="shared" si="55"/>
        <v/>
      </c>
      <c r="N87" s="182" t="str">
        <f t="shared" si="55"/>
        <v/>
      </c>
      <c r="O87" s="182" t="str">
        <f t="shared" si="55"/>
        <v/>
      </c>
      <c r="P87" s="182" t="str">
        <f t="shared" si="55"/>
        <v/>
      </c>
      <c r="Q87" s="182" t="str">
        <f t="shared" si="55"/>
        <v/>
      </c>
    </row>
    <row r="88" spans="1:17" x14ac:dyDescent="0.25">
      <c r="A88" s="108" t="s">
        <v>42</v>
      </c>
      <c r="B88" s="112">
        <f t="shared" ref="B88:Q88" si="56">IF(B$67=0,"",B$67/B$15)</f>
        <v>0.32602711347158503</v>
      </c>
      <c r="C88" s="112">
        <f t="shared" si="56"/>
        <v>0.30914168240343365</v>
      </c>
      <c r="D88" s="112">
        <f t="shared" si="56"/>
        <v>0.32355637885462524</v>
      </c>
      <c r="E88" s="112">
        <f t="shared" si="56"/>
        <v>0.3187793275109167</v>
      </c>
      <c r="F88" s="112">
        <f t="shared" si="56"/>
        <v>0.29219321156422062</v>
      </c>
      <c r="G88" s="112">
        <f t="shared" si="56"/>
        <v>0.20139622922704065</v>
      </c>
      <c r="H88" s="112">
        <f t="shared" si="56"/>
        <v>0.29110521499741149</v>
      </c>
      <c r="I88" s="112">
        <f t="shared" si="56"/>
        <v>0.21793488114223994</v>
      </c>
      <c r="J88" s="112">
        <f t="shared" si="56"/>
        <v>0.21463150070495784</v>
      </c>
      <c r="K88" s="112">
        <f t="shared" si="56"/>
        <v>0.25673995770790425</v>
      </c>
      <c r="L88" s="112">
        <f t="shared" si="56"/>
        <v>0.21988118890179634</v>
      </c>
      <c r="M88" s="112">
        <f t="shared" si="56"/>
        <v>0.23280490152698632</v>
      </c>
      <c r="N88" s="112">
        <f t="shared" si="56"/>
        <v>0.25320886072434634</v>
      </c>
      <c r="O88" s="112">
        <f t="shared" si="56"/>
        <v>0.24064436923366997</v>
      </c>
      <c r="P88" s="112">
        <f t="shared" si="56"/>
        <v>0.23502635294839017</v>
      </c>
      <c r="Q88" s="112">
        <f t="shared" si="56"/>
        <v>0.25630878348219932</v>
      </c>
    </row>
    <row r="89" spans="1:17" x14ac:dyDescent="0.25">
      <c r="A89" s="184" t="s">
        <v>102</v>
      </c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 spans="1:17" x14ac:dyDescent="0.25">
      <c r="A90" s="110" t="s">
        <v>44</v>
      </c>
      <c r="B90" s="113">
        <f>IF(NFM_ued!B$5=0,"",NFM_ued!B$5/B$11)</f>
        <v>0.10542489088178938</v>
      </c>
      <c r="C90" s="113">
        <f>IF(NFM_ued!C$5=0,"",NFM_ued!C$5/C$11)</f>
        <v>9.9887787329975247E-2</v>
      </c>
      <c r="D90" s="113">
        <f>IF(NFM_ued!D$5=0,"",NFM_ued!D$5/D$11)</f>
        <v>0.10466333593797893</v>
      </c>
      <c r="E90" s="113">
        <f>IF(NFM_ued!E$5=0,"",NFM_ued!E$5/E$11)</f>
        <v>0.10273105995536864</v>
      </c>
      <c r="F90" s="113">
        <f>IF(NFM_ued!F$5=0,"",NFM_ued!F$5/F$11)</f>
        <v>0.10455554619616972</v>
      </c>
      <c r="G90" s="113">
        <f>IF(NFM_ued!G$5=0,"",NFM_ued!G$5/G$11)</f>
        <v>6.8012002738332397E-2</v>
      </c>
      <c r="H90" s="113">
        <f>IF(NFM_ued!H$5=0,"",NFM_ued!H$5/H$11)</f>
        <v>9.9276675336035902E-2</v>
      </c>
      <c r="I90" s="113">
        <f>IF(NFM_ued!I$5=0,"",NFM_ued!I$5/I$11)</f>
        <v>7.6940570488173862E-2</v>
      </c>
      <c r="J90" s="113">
        <f>IF(NFM_ued!J$5=0,"",NFM_ued!J$5/J$11)</f>
        <v>7.6639679217304468E-2</v>
      </c>
      <c r="K90" s="113">
        <f>IF(NFM_ued!K$5=0,"",NFM_ued!K$5/K$11)</f>
        <v>9.2814638142580591E-2</v>
      </c>
      <c r="L90" s="113">
        <f>IF(NFM_ued!L$5=0,"",NFM_ued!L$5/L$11)</f>
        <v>7.8858156676739802E-2</v>
      </c>
      <c r="M90" s="113">
        <f>IF(NFM_ued!M$5=0,"",NFM_ued!M$5/M$11)</f>
        <v>8.5899186151016035E-2</v>
      </c>
      <c r="N90" s="113">
        <f>IF(NFM_ued!N$5=0,"",NFM_ued!N$5/N$11)</f>
        <v>9.5334734758978509E-2</v>
      </c>
      <c r="O90" s="113">
        <f>IF(NFM_ued!O$5=0,"",NFM_ued!O$5/O$11)</f>
        <v>9.2244676253927668E-2</v>
      </c>
      <c r="P90" s="113">
        <f>IF(NFM_ued!P$5=0,"",NFM_ued!P$5/P$11)</f>
        <v>9.2571042063732165E-2</v>
      </c>
      <c r="Q90" s="113">
        <f>IF(NFM_ued!Q$5=0,"",NFM_ued!Q$5/Q$11)</f>
        <v>0.10092931772883798</v>
      </c>
    </row>
    <row r="91" spans="1:17" x14ac:dyDescent="0.25">
      <c r="A91" s="180" t="s">
        <v>59</v>
      </c>
      <c r="B91" s="182" t="str">
        <f>IF(SUM(NFM_ued!B$33,NFM_ued!B$70)=0,"",SUM(NFM_ued!B$33,NFM_ued!B$70)/B$12)</f>
        <v/>
      </c>
      <c r="C91" s="182" t="str">
        <f>IF(SUM(NFM_ued!C$33,NFM_ued!C$70)=0,"",SUM(NFM_ued!C$33,NFM_ued!C$70)/C$12)</f>
        <v/>
      </c>
      <c r="D91" s="182" t="str">
        <f>IF(SUM(NFM_ued!D$33,NFM_ued!D$70)=0,"",SUM(NFM_ued!D$33,NFM_ued!D$70)/D$12)</f>
        <v/>
      </c>
      <c r="E91" s="182" t="str">
        <f>IF(SUM(NFM_ued!E$33,NFM_ued!E$70)=0,"",SUM(NFM_ued!E$33,NFM_ued!E$70)/E$12)</f>
        <v/>
      </c>
      <c r="F91" s="182" t="str">
        <f>IF(SUM(NFM_ued!F$33,NFM_ued!F$70)=0,"",SUM(NFM_ued!F$33,NFM_ued!F$70)/F$12)</f>
        <v/>
      </c>
      <c r="G91" s="182" t="str">
        <f>IF(SUM(NFM_ued!G$33,NFM_ued!G$70)=0,"",SUM(NFM_ued!G$33,NFM_ued!G$70)/G$12)</f>
        <v/>
      </c>
      <c r="H91" s="182" t="str">
        <f>IF(SUM(NFM_ued!H$33,NFM_ued!H$70)=0,"",SUM(NFM_ued!H$33,NFM_ued!H$70)/H$12)</f>
        <v/>
      </c>
      <c r="I91" s="182" t="str">
        <f>IF(SUM(NFM_ued!I$33,NFM_ued!I$70)=0,"",SUM(NFM_ued!I$33,NFM_ued!I$70)/I$12)</f>
        <v/>
      </c>
      <c r="J91" s="182" t="str">
        <f>IF(SUM(NFM_ued!J$33,NFM_ued!J$70)=0,"",SUM(NFM_ued!J$33,NFM_ued!J$70)/J$12)</f>
        <v/>
      </c>
      <c r="K91" s="182" t="str">
        <f>IF(SUM(NFM_ued!K$33,NFM_ued!K$70)=0,"",SUM(NFM_ued!K$33,NFM_ued!K$70)/K$12)</f>
        <v/>
      </c>
      <c r="L91" s="182" t="str">
        <f>IF(SUM(NFM_ued!L$33,NFM_ued!L$70)=0,"",SUM(NFM_ued!L$33,NFM_ued!L$70)/L$12)</f>
        <v/>
      </c>
      <c r="M91" s="182" t="str">
        <f>IF(SUM(NFM_ued!M$33,NFM_ued!M$70)=0,"",SUM(NFM_ued!M$33,NFM_ued!M$70)/M$12)</f>
        <v/>
      </c>
      <c r="N91" s="182" t="str">
        <f>IF(SUM(NFM_ued!N$33,NFM_ued!N$70)=0,"",SUM(NFM_ued!N$33,NFM_ued!N$70)/N$12)</f>
        <v/>
      </c>
      <c r="O91" s="182" t="str">
        <f>IF(SUM(NFM_ued!O$33,NFM_ued!O$70)=0,"",SUM(NFM_ued!O$33,NFM_ued!O$70)/O$12)</f>
        <v/>
      </c>
      <c r="P91" s="182" t="str">
        <f>IF(SUM(NFM_ued!P$33,NFM_ued!P$70)=0,"",SUM(NFM_ued!P$33,NFM_ued!P$70)/P$12)</f>
        <v/>
      </c>
      <c r="Q91" s="182" t="str">
        <f>IF(SUM(NFM_ued!Q$33,NFM_ued!Q$70)=0,"",SUM(NFM_ued!Q$33,NFM_ued!Q$70)/Q$12)</f>
        <v/>
      </c>
    </row>
    <row r="92" spans="1:17" x14ac:dyDescent="0.25">
      <c r="A92" s="179" t="s">
        <v>43</v>
      </c>
      <c r="B92" s="182" t="str">
        <f>IF(NFM_ued!B$33=0,"",NFM_ued!B$33/B$13)</f>
        <v/>
      </c>
      <c r="C92" s="182" t="str">
        <f>IF(NFM_ued!C$33=0,"",NFM_ued!C$33/C$13)</f>
        <v/>
      </c>
      <c r="D92" s="182" t="str">
        <f>IF(NFM_ued!D$33=0,"",NFM_ued!D$33/D$13)</f>
        <v/>
      </c>
      <c r="E92" s="182" t="str">
        <f>IF(NFM_ued!E$33=0,"",NFM_ued!E$33/E$13)</f>
        <v/>
      </c>
      <c r="F92" s="182" t="str">
        <f>IF(NFM_ued!F$33=0,"",NFM_ued!F$33/F$13)</f>
        <v/>
      </c>
      <c r="G92" s="182" t="str">
        <f>IF(NFM_ued!G$33=0,"",NFM_ued!G$33/G$13)</f>
        <v/>
      </c>
      <c r="H92" s="182" t="str">
        <f>IF(NFM_ued!H$33=0,"",NFM_ued!H$33/H$13)</f>
        <v/>
      </c>
      <c r="I92" s="182" t="str">
        <f>IF(NFM_ued!I$33=0,"",NFM_ued!I$33/I$13)</f>
        <v/>
      </c>
      <c r="J92" s="182" t="str">
        <f>IF(NFM_ued!J$33=0,"",NFM_ued!J$33/J$13)</f>
        <v/>
      </c>
      <c r="K92" s="182" t="str">
        <f>IF(NFM_ued!K$33=0,"",NFM_ued!K$33/K$13)</f>
        <v/>
      </c>
      <c r="L92" s="182" t="str">
        <f>IF(NFM_ued!L$33=0,"",NFM_ued!L$33/L$13)</f>
        <v/>
      </c>
      <c r="M92" s="182" t="str">
        <f>IF(NFM_ued!M$33=0,"",NFM_ued!M$33/M$13)</f>
        <v/>
      </c>
      <c r="N92" s="182" t="str">
        <f>IF(NFM_ued!N$33=0,"",NFM_ued!N$33/N$13)</f>
        <v/>
      </c>
      <c r="O92" s="182" t="str">
        <f>IF(NFM_ued!O$33=0,"",NFM_ued!O$33/O$13)</f>
        <v/>
      </c>
      <c r="P92" s="182" t="str">
        <f>IF(NFM_ued!P$33=0,"",NFM_ued!P$33/P$13)</f>
        <v/>
      </c>
      <c r="Q92" s="182" t="str">
        <f>IF(NFM_ued!Q$33=0,"",NFM_ued!Q$33/Q$13)</f>
        <v/>
      </c>
    </row>
    <row r="93" spans="1:17" x14ac:dyDescent="0.25">
      <c r="A93" s="179" t="s">
        <v>344</v>
      </c>
      <c r="B93" s="182" t="str">
        <f>IF(NFM_ued!B$70=0,"",NFM_ued!B$70/B$14)</f>
        <v/>
      </c>
      <c r="C93" s="182" t="str">
        <f>IF(NFM_ued!C$70=0,"",NFM_ued!C$70/C$14)</f>
        <v/>
      </c>
      <c r="D93" s="182" t="str">
        <f>IF(NFM_ued!D$70=0,"",NFM_ued!D$70/D$14)</f>
        <v/>
      </c>
      <c r="E93" s="182" t="str">
        <f>IF(NFM_ued!E$70=0,"",NFM_ued!E$70/E$14)</f>
        <v/>
      </c>
      <c r="F93" s="182" t="str">
        <f>IF(NFM_ued!F$70=0,"",NFM_ued!F$70/F$14)</f>
        <v/>
      </c>
      <c r="G93" s="182" t="str">
        <f>IF(NFM_ued!G$70=0,"",NFM_ued!G$70/G$14)</f>
        <v/>
      </c>
      <c r="H93" s="182" t="str">
        <f>IF(NFM_ued!H$70=0,"",NFM_ued!H$70/H$14)</f>
        <v/>
      </c>
      <c r="I93" s="182" t="str">
        <f>IF(NFM_ued!I$70=0,"",NFM_ued!I$70/I$14)</f>
        <v/>
      </c>
      <c r="J93" s="182" t="str">
        <f>IF(NFM_ued!J$70=0,"",NFM_ued!J$70/J$14)</f>
        <v/>
      </c>
      <c r="K93" s="182" t="str">
        <f>IF(NFM_ued!K$70=0,"",NFM_ued!K$70/K$14)</f>
        <v/>
      </c>
      <c r="L93" s="182" t="str">
        <f>IF(NFM_ued!L$70=0,"",NFM_ued!L$70/L$14)</f>
        <v/>
      </c>
      <c r="M93" s="182" t="str">
        <f>IF(NFM_ued!M$70=0,"",NFM_ued!M$70/M$14)</f>
        <v/>
      </c>
      <c r="N93" s="182" t="str">
        <f>IF(NFM_ued!N$70=0,"",NFM_ued!N$70/N$14)</f>
        <v/>
      </c>
      <c r="O93" s="182" t="str">
        <f>IF(NFM_ued!O$70=0,"",NFM_ued!O$70/O$14)</f>
        <v/>
      </c>
      <c r="P93" s="182" t="str">
        <f>IF(NFM_ued!P$70=0,"",NFM_ued!P$70/P$14)</f>
        <v/>
      </c>
      <c r="Q93" s="182" t="str">
        <f>IF(NFM_ued!Q$70=0,"",NFM_ued!Q$70/Q$14)</f>
        <v/>
      </c>
    </row>
    <row r="94" spans="1:17" x14ac:dyDescent="0.25">
      <c r="A94" s="108" t="s">
        <v>42</v>
      </c>
      <c r="B94" s="112">
        <f>IF(NFM_ued!B$112=0,"",NFM_ued!B$112/B$15)</f>
        <v>9.3362201404405709E-2</v>
      </c>
      <c r="C94" s="112">
        <f>IF(NFM_ued!C$112=0,"",NFM_ued!C$112/C$15)</f>
        <v>8.8526833574415847E-2</v>
      </c>
      <c r="D94" s="112">
        <f>IF(NFM_ued!D$112=0,"",NFM_ued!D$112/D$15)</f>
        <v>0.10405993663253124</v>
      </c>
      <c r="E94" s="112">
        <f>IF(NFM_ued!E$112=0,"",NFM_ued!E$112/E$15)</f>
        <v>0.10273134226636731</v>
      </c>
      <c r="F94" s="112">
        <f>IF(NFM_ued!F$112=0,"",NFM_ued!F$112/F$15)</f>
        <v>9.3116156717143711E-2</v>
      </c>
      <c r="G94" s="112">
        <f>IF(NFM_ued!G$112=0,"",NFM_ued!G$112/G$15)</f>
        <v>6.3513550360636245E-2</v>
      </c>
      <c r="H94" s="112">
        <f>IF(NFM_ued!H$112=0,"",NFM_ued!H$112/H$15)</f>
        <v>9.9760725210156095E-2</v>
      </c>
      <c r="I94" s="112">
        <f>IF(NFM_ued!I$112=0,"",NFM_ued!I$112/I$15)</f>
        <v>7.468551118719173E-2</v>
      </c>
      <c r="J94" s="112">
        <f>IF(NFM_ued!J$112=0,"",NFM_ued!J$112/J$15)</f>
        <v>7.3553454421835113E-2</v>
      </c>
      <c r="K94" s="112">
        <f>IF(NFM_ued!K$112=0,"",NFM_ued!K$112/K$15)</f>
        <v>8.8104802931248213E-2</v>
      </c>
      <c r="L94" s="112">
        <f>IF(NFM_ued!L$112=0,"",NFM_ued!L$112/L$15)</f>
        <v>8.2715757230813716E-2</v>
      </c>
      <c r="M94" s="112">
        <f>IF(NFM_ued!M$112=0,"",NFM_ued!M$112/M$15)</f>
        <v>8.2258037681916779E-2</v>
      </c>
      <c r="N94" s="112">
        <f>IF(NFM_ued!N$112=0,"",NFM_ued!N$112/N$15)</f>
        <v>8.7152632921543419E-2</v>
      </c>
      <c r="O94" s="112">
        <f>IF(NFM_ued!O$112=0,"",NFM_ued!O$112/O$15)</f>
        <v>8.421186608551956E-2</v>
      </c>
      <c r="P94" s="112">
        <f>IF(NFM_ued!P$112=0,"",NFM_ued!P$112/P$15)</f>
        <v>8.4463959064070379E-2</v>
      </c>
      <c r="Q94" s="112">
        <f>IF(NFM_ued!Q$112=0,"",NFM_ued!Q$112/Q$15)</f>
        <v>9.047523432949503E-2</v>
      </c>
    </row>
    <row r="95" spans="1:17" x14ac:dyDescent="0.25">
      <c r="A95" s="39" t="s">
        <v>60</v>
      </c>
      <c r="B95" s="181">
        <f t="shared" ref="B95:Q95" si="57">IF(B$62=0,"",B$72/B$62)</f>
        <v>2.879000986552271</v>
      </c>
      <c r="C95" s="181">
        <f t="shared" si="57"/>
        <v>2.8877928319187784</v>
      </c>
      <c r="D95" s="181">
        <f t="shared" si="57"/>
        <v>2.850477364223396</v>
      </c>
      <c r="E95" s="181">
        <f t="shared" si="57"/>
        <v>2.875997775146292</v>
      </c>
      <c r="F95" s="181">
        <f t="shared" si="57"/>
        <v>2.911181285334357</v>
      </c>
      <c r="G95" s="181">
        <f t="shared" si="57"/>
        <v>2.8888678352248824</v>
      </c>
      <c r="H95" s="181">
        <f t="shared" si="57"/>
        <v>2.7012431568331321</v>
      </c>
      <c r="I95" s="181">
        <f t="shared" si="57"/>
        <v>2.459937481663486</v>
      </c>
      <c r="J95" s="181">
        <f t="shared" si="57"/>
        <v>2.4626578154943206</v>
      </c>
      <c r="K95" s="181">
        <f t="shared" si="57"/>
        <v>2.3732242429388637</v>
      </c>
      <c r="L95" s="181">
        <f t="shared" si="57"/>
        <v>2.3849760833684037</v>
      </c>
      <c r="M95" s="181">
        <f t="shared" si="57"/>
        <v>2.2921861803031667</v>
      </c>
      <c r="N95" s="181">
        <f t="shared" si="57"/>
        <v>2.2426488858220845</v>
      </c>
      <c r="O95" s="181">
        <f t="shared" si="57"/>
        <v>2.2213140953088639</v>
      </c>
      <c r="P95" s="181">
        <f t="shared" si="57"/>
        <v>2.0787777491083363</v>
      </c>
      <c r="Q95" s="181">
        <f t="shared" si="57"/>
        <v>2.0905874430674691</v>
      </c>
    </row>
    <row r="96" spans="1:17" x14ac:dyDescent="0.25">
      <c r="A96" s="110" t="s">
        <v>44</v>
      </c>
      <c r="B96" s="109">
        <f t="shared" ref="B96:Q96" si="58">IF(B$63=0,"",B$73/B$63)</f>
        <v>2.8634913886254565</v>
      </c>
      <c r="C96" s="109">
        <f t="shared" si="58"/>
        <v>2.8699828252314732</v>
      </c>
      <c r="D96" s="109">
        <f t="shared" si="58"/>
        <v>2.8613448314802619</v>
      </c>
      <c r="E96" s="109">
        <f t="shared" si="58"/>
        <v>2.8918069338628967</v>
      </c>
      <c r="F96" s="109">
        <f t="shared" si="58"/>
        <v>2.9202047820426267</v>
      </c>
      <c r="G96" s="109">
        <f t="shared" si="58"/>
        <v>2.8882206361636111</v>
      </c>
      <c r="H96" s="109">
        <f t="shared" si="58"/>
        <v>2.720753172848636</v>
      </c>
      <c r="I96" s="109">
        <f t="shared" si="58"/>
        <v>2.46474897771451</v>
      </c>
      <c r="J96" s="109">
        <f t="shared" si="58"/>
        <v>2.4674019524715805</v>
      </c>
      <c r="K96" s="109">
        <f t="shared" si="58"/>
        <v>2.3732847341118042</v>
      </c>
      <c r="L96" s="109">
        <f t="shared" si="58"/>
        <v>2.4265332981036738</v>
      </c>
      <c r="M96" s="109">
        <f t="shared" si="58"/>
        <v>2.3010836893710671</v>
      </c>
      <c r="N96" s="109">
        <f t="shared" si="58"/>
        <v>2.236142688764867</v>
      </c>
      <c r="O96" s="109">
        <f t="shared" si="58"/>
        <v>2.214030427139789</v>
      </c>
      <c r="P96" s="109">
        <f t="shared" si="58"/>
        <v>2.0748456371560695</v>
      </c>
      <c r="Q96" s="109">
        <f t="shared" si="58"/>
        <v>2.0820080257350861</v>
      </c>
    </row>
    <row r="97" spans="1:17" x14ac:dyDescent="0.25">
      <c r="A97" s="180" t="s">
        <v>59</v>
      </c>
      <c r="B97" s="178" t="str">
        <f t="shared" ref="B97:Q97" si="59">IF(B$64=0,"",B$74/B$64)</f>
        <v/>
      </c>
      <c r="C97" s="178" t="str">
        <f t="shared" si="59"/>
        <v/>
      </c>
      <c r="D97" s="178" t="str">
        <f t="shared" si="59"/>
        <v/>
      </c>
      <c r="E97" s="178" t="str">
        <f t="shared" si="59"/>
        <v/>
      </c>
      <c r="F97" s="178" t="str">
        <f t="shared" si="59"/>
        <v/>
      </c>
      <c r="G97" s="178" t="str">
        <f t="shared" si="59"/>
        <v/>
      </c>
      <c r="H97" s="178" t="str">
        <f t="shared" si="59"/>
        <v/>
      </c>
      <c r="I97" s="178" t="str">
        <f t="shared" si="59"/>
        <v/>
      </c>
      <c r="J97" s="178" t="str">
        <f t="shared" si="59"/>
        <v/>
      </c>
      <c r="K97" s="178" t="str">
        <f t="shared" si="59"/>
        <v/>
      </c>
      <c r="L97" s="178" t="str">
        <f t="shared" si="59"/>
        <v/>
      </c>
      <c r="M97" s="178" t="str">
        <f t="shared" si="59"/>
        <v/>
      </c>
      <c r="N97" s="178" t="str">
        <f t="shared" si="59"/>
        <v/>
      </c>
      <c r="O97" s="178" t="str">
        <f t="shared" si="59"/>
        <v/>
      </c>
      <c r="P97" s="178" t="str">
        <f t="shared" si="59"/>
        <v/>
      </c>
      <c r="Q97" s="178" t="str">
        <f t="shared" si="59"/>
        <v/>
      </c>
    </row>
    <row r="98" spans="1:17" x14ac:dyDescent="0.25">
      <c r="A98" s="179" t="s">
        <v>43</v>
      </c>
      <c r="B98" s="178" t="str">
        <f t="shared" ref="B98:Q98" si="60">IF(B$65=0,"",B$75/B$65)</f>
        <v/>
      </c>
      <c r="C98" s="178" t="str">
        <f t="shared" si="60"/>
        <v/>
      </c>
      <c r="D98" s="178" t="str">
        <f t="shared" si="60"/>
        <v/>
      </c>
      <c r="E98" s="178" t="str">
        <f t="shared" si="60"/>
        <v/>
      </c>
      <c r="F98" s="178" t="str">
        <f t="shared" si="60"/>
        <v/>
      </c>
      <c r="G98" s="178" t="str">
        <f t="shared" si="60"/>
        <v/>
      </c>
      <c r="H98" s="178" t="str">
        <f t="shared" si="60"/>
        <v/>
      </c>
      <c r="I98" s="178" t="str">
        <f t="shared" si="60"/>
        <v/>
      </c>
      <c r="J98" s="178" t="str">
        <f t="shared" si="60"/>
        <v/>
      </c>
      <c r="K98" s="178" t="str">
        <f t="shared" si="60"/>
        <v/>
      </c>
      <c r="L98" s="178" t="str">
        <f t="shared" si="60"/>
        <v/>
      </c>
      <c r="M98" s="178" t="str">
        <f t="shared" si="60"/>
        <v/>
      </c>
      <c r="N98" s="178" t="str">
        <f t="shared" si="60"/>
        <v/>
      </c>
      <c r="O98" s="178" t="str">
        <f t="shared" si="60"/>
        <v/>
      </c>
      <c r="P98" s="178" t="str">
        <f t="shared" si="60"/>
        <v/>
      </c>
      <c r="Q98" s="178" t="str">
        <f t="shared" si="60"/>
        <v/>
      </c>
    </row>
    <row r="99" spans="1:17" x14ac:dyDescent="0.25">
      <c r="A99" s="179" t="s">
        <v>344</v>
      </c>
      <c r="B99" s="178" t="str">
        <f t="shared" ref="B99:Q99" si="61">IF(B$66=0,"",B$76/B$66)</f>
        <v/>
      </c>
      <c r="C99" s="178" t="str">
        <f t="shared" si="61"/>
        <v/>
      </c>
      <c r="D99" s="178" t="str">
        <f t="shared" si="61"/>
        <v/>
      </c>
      <c r="E99" s="178" t="str">
        <f t="shared" si="61"/>
        <v/>
      </c>
      <c r="F99" s="178" t="str">
        <f t="shared" si="61"/>
        <v/>
      </c>
      <c r="G99" s="178" t="str">
        <f t="shared" si="61"/>
        <v/>
      </c>
      <c r="H99" s="178" t="str">
        <f t="shared" si="61"/>
        <v/>
      </c>
      <c r="I99" s="178" t="str">
        <f t="shared" si="61"/>
        <v/>
      </c>
      <c r="J99" s="178" t="str">
        <f t="shared" si="61"/>
        <v/>
      </c>
      <c r="K99" s="178" t="str">
        <f t="shared" si="61"/>
        <v/>
      </c>
      <c r="L99" s="178" t="str">
        <f t="shared" si="61"/>
        <v/>
      </c>
      <c r="M99" s="178" t="str">
        <f t="shared" si="61"/>
        <v/>
      </c>
      <c r="N99" s="178" t="str">
        <f t="shared" si="61"/>
        <v/>
      </c>
      <c r="O99" s="178" t="str">
        <f t="shared" si="61"/>
        <v/>
      </c>
      <c r="P99" s="178" t="str">
        <f t="shared" si="61"/>
        <v/>
      </c>
      <c r="Q99" s="178" t="str">
        <f t="shared" si="61"/>
        <v/>
      </c>
    </row>
    <row r="100" spans="1:17" x14ac:dyDescent="0.25">
      <c r="A100" s="108" t="s">
        <v>42</v>
      </c>
      <c r="B100" s="107">
        <f t="shared" ref="B100:Q100" si="62">IF(B$67=0,"",B$77/B$67)</f>
        <v>3.1891929450885605</v>
      </c>
      <c r="C100" s="107">
        <f t="shared" si="62"/>
        <v>3.189192945088561</v>
      </c>
      <c r="D100" s="107">
        <f t="shared" si="62"/>
        <v>2.5089283932933188</v>
      </c>
      <c r="E100" s="107">
        <f t="shared" si="62"/>
        <v>2.4895516731848484</v>
      </c>
      <c r="F100" s="107">
        <f t="shared" si="62"/>
        <v>2.7983361482305944</v>
      </c>
      <c r="G100" s="107">
        <f t="shared" si="62"/>
        <v>2.9005521849800133</v>
      </c>
      <c r="H100" s="107">
        <f t="shared" si="62"/>
        <v>2.3839819231074997</v>
      </c>
      <c r="I100" s="107">
        <f t="shared" si="62"/>
        <v>2.3839819231075001</v>
      </c>
      <c r="J100" s="107">
        <f t="shared" si="62"/>
        <v>2.3839819231074912</v>
      </c>
      <c r="K100" s="107">
        <f t="shared" si="62"/>
        <v>2.372441691439612</v>
      </c>
      <c r="L100" s="107">
        <f t="shared" si="62"/>
        <v>1.6260607338175834</v>
      </c>
      <c r="M100" s="107">
        <f t="shared" si="62"/>
        <v>2.1233405781321033</v>
      </c>
      <c r="N100" s="107">
        <f t="shared" si="62"/>
        <v>2.3652166435066291</v>
      </c>
      <c r="O100" s="107">
        <f t="shared" si="62"/>
        <v>2.3611520885886321</v>
      </c>
      <c r="P100" s="107">
        <f t="shared" si="62"/>
        <v>2.1683262417368834</v>
      </c>
      <c r="Q100" s="107">
        <f t="shared" si="62"/>
        <v>2.3234939818990132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127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391.23253616590137</v>
      </c>
      <c r="C5" s="96">
        <v>340.05585064377686</v>
      </c>
      <c r="D5" s="96">
        <v>355.91201674008801</v>
      </c>
      <c r="E5" s="96">
        <v>350.65726026200889</v>
      </c>
      <c r="F5" s="96">
        <v>358.09988526670668</v>
      </c>
      <c r="G5" s="96">
        <v>363.59508572679351</v>
      </c>
      <c r="H5" s="96">
        <v>520.71735635028483</v>
      </c>
      <c r="I5" s="96">
        <v>387.0425358714981</v>
      </c>
      <c r="J5" s="96">
        <v>400.43353617069238</v>
      </c>
      <c r="K5" s="96">
        <v>315.52806401774887</v>
      </c>
      <c r="L5" s="96">
        <v>401.54570126527426</v>
      </c>
      <c r="M5" s="96">
        <v>441.78751026521093</v>
      </c>
      <c r="N5" s="96">
        <v>477.0104872617427</v>
      </c>
      <c r="O5" s="96">
        <v>462.00931874669357</v>
      </c>
      <c r="P5" s="96">
        <v>454.95442414914703</v>
      </c>
      <c r="Q5" s="96">
        <v>502.71891765913279</v>
      </c>
    </row>
    <row r="6" spans="1:17" x14ac:dyDescent="0.25">
      <c r="A6" s="132" t="s">
        <v>83</v>
      </c>
      <c r="B6" s="160">
        <v>0.64773921424065195</v>
      </c>
      <c r="C6" s="160">
        <v>0.56300918030123293</v>
      </c>
      <c r="D6" s="160">
        <v>0.58926124171909666</v>
      </c>
      <c r="E6" s="160">
        <v>0.58056127042965966</v>
      </c>
      <c r="F6" s="160">
        <v>0.59288355865158437</v>
      </c>
      <c r="G6" s="160">
        <v>0.60198161798732963</v>
      </c>
      <c r="H6" s="160">
        <v>0.86211912370390476</v>
      </c>
      <c r="I6" s="160">
        <v>0.64080209309791059</v>
      </c>
      <c r="J6" s="160">
        <v>0.66297273385468614</v>
      </c>
      <c r="K6" s="160">
        <v>0.52240005972065673</v>
      </c>
      <c r="L6" s="160">
        <v>0.66481407596679742</v>
      </c>
      <c r="M6" s="160">
        <v>0.73143991950397202</v>
      </c>
      <c r="N6" s="160">
        <v>0.78975639713270207</v>
      </c>
      <c r="O6" s="160">
        <v>0.76491990167694301</v>
      </c>
      <c r="P6" s="160">
        <v>0.75323955441352508</v>
      </c>
      <c r="Q6" s="160">
        <v>0.832320235682941</v>
      </c>
    </row>
    <row r="7" spans="1:17" x14ac:dyDescent="0.25">
      <c r="A7" s="76" t="s">
        <v>82</v>
      </c>
      <c r="B7" s="159">
        <v>0.32386960712032598</v>
      </c>
      <c r="C7" s="159">
        <v>0.28150459015061646</v>
      </c>
      <c r="D7" s="159">
        <v>0.29463062085954833</v>
      </c>
      <c r="E7" s="159">
        <v>0.29028063521482983</v>
      </c>
      <c r="F7" s="159">
        <v>0.29644177932579219</v>
      </c>
      <c r="G7" s="159">
        <v>0.30099080899366482</v>
      </c>
      <c r="H7" s="159">
        <v>0.43105956185195238</v>
      </c>
      <c r="I7" s="159">
        <v>0.32040104654895529</v>
      </c>
      <c r="J7" s="159">
        <v>0.33148636692734307</v>
      </c>
      <c r="K7" s="159">
        <v>0.26120002986032836</v>
      </c>
      <c r="L7" s="159">
        <v>0.33240703798339871</v>
      </c>
      <c r="M7" s="159">
        <v>0.36571995975198607</v>
      </c>
      <c r="N7" s="159">
        <v>0.39487819856635115</v>
      </c>
      <c r="O7" s="159">
        <v>0.38245995083847145</v>
      </c>
      <c r="P7" s="159">
        <v>0.37661977720676248</v>
      </c>
      <c r="Q7" s="159">
        <v>0.41616011784147056</v>
      </c>
    </row>
    <row r="8" spans="1:17" x14ac:dyDescent="0.25">
      <c r="A8" s="76" t="s">
        <v>81</v>
      </c>
      <c r="B8" s="159">
        <v>4.2614711627551429</v>
      </c>
      <c r="C8" s="159">
        <v>3.7040329402208032</v>
      </c>
      <c r="D8" s="159">
        <v>3.8767450444682692</v>
      </c>
      <c r="E8" s="159">
        <v>3.8195080022271322</v>
      </c>
      <c r="F8" s="159">
        <v>3.9005762388915564</v>
      </c>
      <c r="G8" s="159">
        <v>3.9604322992379495</v>
      </c>
      <c r="H8" s="159">
        <v>5.6718748900062366</v>
      </c>
      <c r="I8" s="159">
        <v>4.215831897673767</v>
      </c>
      <c r="J8" s="159">
        <v>4.3616923677019113</v>
      </c>
      <c r="K8" s="159">
        <v>3.4368658573974411</v>
      </c>
      <c r="L8" s="159">
        <v>4.3738065428807724</v>
      </c>
      <c r="M8" s="159">
        <v>4.8121374400779597</v>
      </c>
      <c r="N8" s="159">
        <v>5.1958010847433878</v>
      </c>
      <c r="O8" s="159">
        <v>5.0324019777544819</v>
      </c>
      <c r="P8" s="159">
        <v>4.9555570655742418</v>
      </c>
      <c r="Q8" s="159">
        <v>5.4758282416149164</v>
      </c>
    </row>
    <row r="9" spans="1:17" x14ac:dyDescent="0.25">
      <c r="A9" s="76" t="s">
        <v>80</v>
      </c>
      <c r="B9" s="159">
        <v>0.21591307141355065</v>
      </c>
      <c r="C9" s="159">
        <v>0.18766972676707763</v>
      </c>
      <c r="D9" s="159">
        <v>0.19642041390636553</v>
      </c>
      <c r="E9" s="159">
        <v>0.19352042347655318</v>
      </c>
      <c r="F9" s="159">
        <v>0.19762785288386145</v>
      </c>
      <c r="G9" s="159">
        <v>0.20066053932910988</v>
      </c>
      <c r="H9" s="159">
        <v>0.28737304123463492</v>
      </c>
      <c r="I9" s="159">
        <v>0.21360069769930351</v>
      </c>
      <c r="J9" s="159">
        <v>0.22099091128489537</v>
      </c>
      <c r="K9" s="159">
        <v>0.17413335324021889</v>
      </c>
      <c r="L9" s="159">
        <v>0.22160469198893246</v>
      </c>
      <c r="M9" s="159">
        <v>0.24381330650132402</v>
      </c>
      <c r="N9" s="159">
        <v>0.26325213237756739</v>
      </c>
      <c r="O9" s="159">
        <v>0.25497330055898093</v>
      </c>
      <c r="P9" s="159">
        <v>0.25107985147117501</v>
      </c>
      <c r="Q9" s="159">
        <v>0.2774400785609803</v>
      </c>
    </row>
    <row r="10" spans="1:17" x14ac:dyDescent="0.25">
      <c r="A10" s="129" t="s">
        <v>79</v>
      </c>
      <c r="B10" s="158">
        <v>0.4318261428271013</v>
      </c>
      <c r="C10" s="158">
        <v>0.37533945353415527</v>
      </c>
      <c r="D10" s="158">
        <v>0.39284082781273111</v>
      </c>
      <c r="E10" s="158">
        <v>0.38704084695310648</v>
      </c>
      <c r="F10" s="158">
        <v>0.3952557057677229</v>
      </c>
      <c r="G10" s="158">
        <v>0.40132107865821975</v>
      </c>
      <c r="H10" s="158">
        <v>0.57474608246926984</v>
      </c>
      <c r="I10" s="158">
        <v>0.42720139539860702</v>
      </c>
      <c r="J10" s="158">
        <v>0.44198182256979068</v>
      </c>
      <c r="K10" s="158">
        <v>0.34826670648043773</v>
      </c>
      <c r="L10" s="158">
        <v>0.44320938397786491</v>
      </c>
      <c r="M10" s="158">
        <v>0.48762661300264803</v>
      </c>
      <c r="N10" s="158">
        <v>0.52650426475513479</v>
      </c>
      <c r="O10" s="158">
        <v>0.50994660111796186</v>
      </c>
      <c r="P10" s="158">
        <v>0.50215970294235002</v>
      </c>
      <c r="Q10" s="158">
        <v>0.55488015712196059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7.8568165562546227E-2</v>
      </c>
      <c r="E11" s="91">
        <v>7.7408169390621284E-2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0.1178522483438193</v>
      </c>
      <c r="E12" s="91">
        <v>0.11611225408593193</v>
      </c>
      <c r="F12" s="91">
        <v>0.11857671173031685</v>
      </c>
      <c r="G12" s="91">
        <v>0.12039632359746592</v>
      </c>
      <c r="H12" s="91">
        <v>0.17242382474078097</v>
      </c>
      <c r="I12" s="91">
        <v>0.12816041861958211</v>
      </c>
      <c r="J12" s="91">
        <v>0.13259454677093721</v>
      </c>
      <c r="K12" s="91">
        <v>0.10448001194413133</v>
      </c>
      <c r="L12" s="91">
        <v>0.13296281519335948</v>
      </c>
      <c r="M12" s="91">
        <v>0.14628798390079439</v>
      </c>
      <c r="N12" s="91">
        <v>0.15795127942654044</v>
      </c>
      <c r="O12" s="91">
        <v>0.15298398033538857</v>
      </c>
      <c r="P12" s="91">
        <v>0.15064791088270499</v>
      </c>
      <c r="Q12" s="91">
        <v>0.16646404713658819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0.4318261428271013</v>
      </c>
      <c r="C14" s="157">
        <v>0.37533945353415527</v>
      </c>
      <c r="D14" s="157">
        <v>0.19642041390636555</v>
      </c>
      <c r="E14" s="157">
        <v>0.19352042347655324</v>
      </c>
      <c r="F14" s="157">
        <v>0.27667899403740603</v>
      </c>
      <c r="G14" s="157">
        <v>0.28092475506075382</v>
      </c>
      <c r="H14" s="157">
        <v>0.4023222577284889</v>
      </c>
      <c r="I14" s="157">
        <v>0.29904097677902491</v>
      </c>
      <c r="J14" s="157">
        <v>0.3093872757988535</v>
      </c>
      <c r="K14" s="157">
        <v>0.24378669453630641</v>
      </c>
      <c r="L14" s="157">
        <v>0.31024656878450541</v>
      </c>
      <c r="M14" s="157">
        <v>0.34133862910185364</v>
      </c>
      <c r="N14" s="157">
        <v>0.36855298532859437</v>
      </c>
      <c r="O14" s="157">
        <v>0.35696262078257324</v>
      </c>
      <c r="P14" s="157">
        <v>0.351511792059645</v>
      </c>
      <c r="Q14" s="157">
        <v>0.3884161099853724</v>
      </c>
    </row>
    <row r="15" spans="1:17" x14ac:dyDescent="0.25">
      <c r="A15" s="156" t="s">
        <v>152</v>
      </c>
      <c r="B15" s="206">
        <v>118.29676652879343</v>
      </c>
      <c r="C15" s="206">
        <v>102.82250030784438</v>
      </c>
      <c r="D15" s="206">
        <v>107.61692051920861</v>
      </c>
      <c r="E15" s="206">
        <v>106.02804269645668</v>
      </c>
      <c r="F15" s="206">
        <v>108.27846512085534</v>
      </c>
      <c r="G15" s="206">
        <v>109.94004585804674</v>
      </c>
      <c r="H15" s="206">
        <v>157.44902030729668</v>
      </c>
      <c r="I15" s="206">
        <v>117.02983844699297</v>
      </c>
      <c r="J15" s="206">
        <v>121.07886783372334</v>
      </c>
      <c r="K15" s="206">
        <v>95.406046971926287</v>
      </c>
      <c r="L15" s="206">
        <v>121.4151525809598</v>
      </c>
      <c r="M15" s="206">
        <v>133.58304620917056</v>
      </c>
      <c r="N15" s="206">
        <v>144.23339836812517</v>
      </c>
      <c r="O15" s="206">
        <v>139.69750330460377</v>
      </c>
      <c r="P15" s="206">
        <v>137.56431870991224</v>
      </c>
      <c r="Q15" s="206">
        <v>152.00684231107002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118.29676652879343</v>
      </c>
      <c r="C20" s="87">
        <v>102.82250030784438</v>
      </c>
      <c r="D20" s="87">
        <v>107.61692051920861</v>
      </c>
      <c r="E20" s="87">
        <v>106.02804269645668</v>
      </c>
      <c r="F20" s="87">
        <v>108.27846512085534</v>
      </c>
      <c r="G20" s="87">
        <v>109.94004585804674</v>
      </c>
      <c r="H20" s="87">
        <v>157.44902030729668</v>
      </c>
      <c r="I20" s="87">
        <v>117.02983844699297</v>
      </c>
      <c r="J20" s="87">
        <v>121.07886783372334</v>
      </c>
      <c r="K20" s="87">
        <v>95.406046971926287</v>
      </c>
      <c r="L20" s="87">
        <v>121.4151525809598</v>
      </c>
      <c r="M20" s="87">
        <v>133.58304620917056</v>
      </c>
      <c r="N20" s="87">
        <v>106.4509735137089</v>
      </c>
      <c r="O20" s="87">
        <v>95.176969886582214</v>
      </c>
      <c r="P20" s="87">
        <v>23.608520220596233</v>
      </c>
      <c r="Q20" s="87">
        <v>23.655359151673256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37.782424854416263</v>
      </c>
      <c r="O22" s="87">
        <v>44.52053341802155</v>
      </c>
      <c r="P22" s="87">
        <v>113.95579848931601</v>
      </c>
      <c r="Q22" s="87">
        <v>128.35148315939676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267.05495043875112</v>
      </c>
      <c r="C26" s="204">
        <v>232.1217944449586</v>
      </c>
      <c r="D26" s="204">
        <v>242.94519807211339</v>
      </c>
      <c r="E26" s="204">
        <v>239.35830638725091</v>
      </c>
      <c r="F26" s="204">
        <v>244.43863501033087</v>
      </c>
      <c r="G26" s="204">
        <v>248.18965352454046</v>
      </c>
      <c r="H26" s="204">
        <v>355.44116334372217</v>
      </c>
      <c r="I26" s="204">
        <v>264.1948602940866</v>
      </c>
      <c r="J26" s="204">
        <v>273.33554413463042</v>
      </c>
      <c r="K26" s="204">
        <v>215.37915103912354</v>
      </c>
      <c r="L26" s="204">
        <v>274.09470695151674</v>
      </c>
      <c r="M26" s="204">
        <v>301.56372681720245</v>
      </c>
      <c r="N26" s="204">
        <v>325.60689681604242</v>
      </c>
      <c r="O26" s="204">
        <v>315.36711371014297</v>
      </c>
      <c r="P26" s="204">
        <v>310.55144948762677</v>
      </c>
      <c r="Q26" s="204">
        <v>343.15544651724048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2.0543996685791512</v>
      </c>
      <c r="E27" s="208">
        <v>0.63045187179184836</v>
      </c>
      <c r="F27" s="208">
        <v>0</v>
      </c>
      <c r="G27" s="208">
        <v>0</v>
      </c>
      <c r="H27" s="208">
        <v>2.2977400000000188</v>
      </c>
      <c r="I27" s="208">
        <v>2.2955399999998747</v>
      </c>
      <c r="J27" s="208">
        <v>6.710569999999989</v>
      </c>
      <c r="K27" s="208">
        <v>5.6037299999999872</v>
      </c>
      <c r="L27" s="208">
        <v>2.2458858891020625</v>
      </c>
      <c r="M27" s="208">
        <v>2.2457339129025651</v>
      </c>
      <c r="N27" s="208">
        <v>2.2458084174489938</v>
      </c>
      <c r="O27" s="208">
        <v>5.636601746443973</v>
      </c>
      <c r="P27" s="208">
        <v>4.4918852131849141</v>
      </c>
      <c r="Q27" s="208">
        <v>9.0232066390833499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227.40983290712163</v>
      </c>
      <c r="C29" s="208">
        <v>198.3437993159759</v>
      </c>
      <c r="D29" s="208">
        <v>204.80801242589126</v>
      </c>
      <c r="E29" s="208">
        <v>206.2165705032744</v>
      </c>
      <c r="F29" s="208">
        <v>214.33213319392931</v>
      </c>
      <c r="G29" s="208">
        <v>214.0325167180344</v>
      </c>
      <c r="H29" s="208">
        <v>188.82853724553732</v>
      </c>
      <c r="I29" s="208">
        <v>63.496595505242198</v>
      </c>
      <c r="J29" s="208">
        <v>61.213778593618045</v>
      </c>
      <c r="K29" s="208">
        <v>25.741769065658985</v>
      </c>
      <c r="L29" s="208">
        <v>58.341161608995392</v>
      </c>
      <c r="M29" s="208">
        <v>2.1148632555563722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1.4210854715202004E-14</v>
      </c>
      <c r="E30" s="208">
        <v>0</v>
      </c>
      <c r="F30" s="208">
        <v>0</v>
      </c>
      <c r="G30" s="208">
        <v>1.4210854715202004E-14</v>
      </c>
      <c r="H30" s="208">
        <v>122.67007893141833</v>
      </c>
      <c r="I30" s="208">
        <v>154.37117920166216</v>
      </c>
      <c r="J30" s="208">
        <v>161.4683859017241</v>
      </c>
      <c r="K30" s="208">
        <v>145.26540478642232</v>
      </c>
      <c r="L30" s="208">
        <v>164.17061220214626</v>
      </c>
      <c r="M30" s="208">
        <v>242.9216588216471</v>
      </c>
      <c r="N30" s="208">
        <v>266.79767143075935</v>
      </c>
      <c r="O30" s="208">
        <v>253.17396852113723</v>
      </c>
      <c r="P30" s="208">
        <v>250.16030336666904</v>
      </c>
      <c r="Q30" s="208">
        <v>274.31397138257938</v>
      </c>
    </row>
    <row r="31" spans="1:17" x14ac:dyDescent="0.25">
      <c r="A31" s="82" t="s">
        <v>21</v>
      </c>
      <c r="B31" s="207">
        <v>39.645117531629495</v>
      </c>
      <c r="C31" s="207">
        <v>33.777995128982695</v>
      </c>
      <c r="D31" s="207">
        <v>36.082785977642956</v>
      </c>
      <c r="E31" s="207">
        <v>32.51128401218466</v>
      </c>
      <c r="F31" s="207">
        <v>30.106501816401561</v>
      </c>
      <c r="G31" s="207">
        <v>34.157136806506074</v>
      </c>
      <c r="H31" s="207">
        <v>41.644807166766483</v>
      </c>
      <c r="I31" s="207">
        <v>44.031545587182343</v>
      </c>
      <c r="J31" s="207">
        <v>43.942809639288271</v>
      </c>
      <c r="K31" s="207">
        <v>38.768247187042235</v>
      </c>
      <c r="L31" s="207">
        <v>49.337047251272999</v>
      </c>
      <c r="M31" s="207">
        <v>54.281470827096442</v>
      </c>
      <c r="N31" s="207">
        <v>56.563416967834115</v>
      </c>
      <c r="O31" s="207">
        <v>56.556543442561747</v>
      </c>
      <c r="P31" s="207">
        <v>55.899260907772813</v>
      </c>
      <c r="Q31" s="207">
        <v>59.818268495577719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0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0</v>
      </c>
      <c r="C51" s="206">
        <v>0</v>
      </c>
      <c r="D51" s="206">
        <v>0</v>
      </c>
      <c r="E51" s="206">
        <v>0</v>
      </c>
      <c r="F51" s="206">
        <v>0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</v>
      </c>
      <c r="C55" s="153">
        <v>0</v>
      </c>
      <c r="D55" s="153">
        <v>0</v>
      </c>
      <c r="E55" s="153">
        <v>0</v>
      </c>
      <c r="F55" s="153">
        <v>0</v>
      </c>
      <c r="G55" s="153">
        <v>0</v>
      </c>
      <c r="H55" s="153">
        <v>0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</v>
      </c>
      <c r="C67" s="148">
        <v>0</v>
      </c>
      <c r="D67" s="148">
        <v>0</v>
      </c>
      <c r="E67" s="148">
        <v>0</v>
      </c>
      <c r="F67" s="148">
        <v>0</v>
      </c>
      <c r="G67" s="148">
        <v>0</v>
      </c>
      <c r="H67" s="148">
        <v>0</v>
      </c>
      <c r="I67" s="148">
        <v>0</v>
      </c>
      <c r="J67" s="148">
        <v>0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0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0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19.561625124870478</v>
      </c>
      <c r="C112" s="96">
        <v>20.094207626965844</v>
      </c>
      <c r="D112" s="96">
        <v>11.324473259911882</v>
      </c>
      <c r="E112" s="96">
        <v>14.345069737991253</v>
      </c>
      <c r="F112" s="96">
        <v>28.634934733293591</v>
      </c>
      <c r="G112" s="96">
        <v>20.13962292270406</v>
      </c>
      <c r="H112" s="96">
        <v>32.021573649715265</v>
      </c>
      <c r="I112" s="96">
        <v>24.517674128501994</v>
      </c>
      <c r="J112" s="96">
        <v>24.146043829307661</v>
      </c>
      <c r="K112" s="96">
        <v>24.390295982250905</v>
      </c>
      <c r="L112" s="96">
        <v>21.988118890179631</v>
      </c>
      <c r="M112" s="96">
        <v>23.280490152698633</v>
      </c>
      <c r="N112" s="96">
        <v>25.320886072434632</v>
      </c>
      <c r="O112" s="96">
        <v>24.064436923366998</v>
      </c>
      <c r="P112" s="96">
        <v>19.977240000613154</v>
      </c>
      <c r="Q112" s="96">
        <v>18.5183096065889</v>
      </c>
    </row>
    <row r="113" spans="1:17" x14ac:dyDescent="0.25">
      <c r="A113" s="132" t="s">
        <v>83</v>
      </c>
      <c r="B113" s="160">
        <v>3.3269432752732093E-2</v>
      </c>
      <c r="C113" s="160">
        <v>3.4175222411088044E-2</v>
      </c>
      <c r="D113" s="160">
        <v>1.926009555713366E-2</v>
      </c>
      <c r="E113" s="160">
        <v>2.4397374393165167E-2</v>
      </c>
      <c r="F113" s="160">
        <v>4.8700859331607629E-2</v>
      </c>
      <c r="G113" s="160">
        <v>3.4252459524897846E-2</v>
      </c>
      <c r="H113" s="160">
        <v>5.4460684769024575E-2</v>
      </c>
      <c r="I113" s="160">
        <v>4.1698429208643514E-2</v>
      </c>
      <c r="J113" s="160">
        <v>4.1066379054068562E-2</v>
      </c>
      <c r="K113" s="160">
        <v>4.1481790852723584E-2</v>
      </c>
      <c r="L113" s="160">
        <v>3.7396288659678527E-2</v>
      </c>
      <c r="M113" s="160">
        <v>3.9594288817400923E-2</v>
      </c>
      <c r="N113" s="160">
        <v>4.3064491756341555E-2</v>
      </c>
      <c r="O113" s="160">
        <v>4.0927586125649985E-2</v>
      </c>
      <c r="P113" s="160">
        <v>3.397628680370042E-2</v>
      </c>
      <c r="Q113" s="160">
        <v>3.1495011237481933E-2</v>
      </c>
    </row>
    <row r="114" spans="1:17" x14ac:dyDescent="0.25">
      <c r="A114" s="76" t="s">
        <v>82</v>
      </c>
      <c r="B114" s="159">
        <v>1.6583795949961386E-2</v>
      </c>
      <c r="C114" s="159">
        <v>1.7035304425606398E-2</v>
      </c>
      <c r="D114" s="159">
        <v>9.6005692994580085E-3</v>
      </c>
      <c r="E114" s="159">
        <v>1.216134587139416E-2</v>
      </c>
      <c r="F114" s="159">
        <v>2.4275890717638696E-2</v>
      </c>
      <c r="G114" s="159">
        <v>1.7073804767487957E-2</v>
      </c>
      <c r="H114" s="159">
        <v>2.7146987753510932E-2</v>
      </c>
      <c r="I114" s="159">
        <v>2.0785393203713889E-2</v>
      </c>
      <c r="J114" s="159">
        <v>2.047033550881671E-2</v>
      </c>
      <c r="K114" s="159">
        <v>2.0677405600913051E-2</v>
      </c>
      <c r="L114" s="159">
        <v>1.8640907557013725E-2</v>
      </c>
      <c r="M114" s="159">
        <v>1.9736543493597519E-2</v>
      </c>
      <c r="N114" s="159">
        <v>2.1466333654796527E-2</v>
      </c>
      <c r="O114" s="159">
        <v>2.0401151473690583E-2</v>
      </c>
      <c r="P114" s="159">
        <v>1.6936141102185231E-2</v>
      </c>
      <c r="Q114" s="159">
        <v>1.5699301027645243E-2</v>
      </c>
    </row>
    <row r="115" spans="1:17" x14ac:dyDescent="0.25">
      <c r="A115" s="76" t="s">
        <v>81</v>
      </c>
      <c r="B115" s="159">
        <v>0.22709049180760066</v>
      </c>
      <c r="C115" s="159">
        <v>0.23327323079564061</v>
      </c>
      <c r="D115" s="159">
        <v>0.13146555893627884</v>
      </c>
      <c r="E115" s="159">
        <v>0.16653159646381588</v>
      </c>
      <c r="F115" s="159">
        <v>0.33242232229400859</v>
      </c>
      <c r="G115" s="159">
        <v>0.23380043588179969</v>
      </c>
      <c r="H115" s="159">
        <v>0.37173773837069329</v>
      </c>
      <c r="I115" s="159">
        <v>0.28462513523972399</v>
      </c>
      <c r="J115" s="159">
        <v>0.28031088733786558</v>
      </c>
      <c r="K115" s="159">
        <v>0.28314640516470613</v>
      </c>
      <c r="L115" s="159">
        <v>0.25525958457491288</v>
      </c>
      <c r="M115" s="159">
        <v>0.27026269390112684</v>
      </c>
      <c r="N115" s="159">
        <v>0.29394960488434752</v>
      </c>
      <c r="O115" s="159">
        <v>0.279363514576561</v>
      </c>
      <c r="P115" s="159">
        <v>0.23191533614034363</v>
      </c>
      <c r="Q115" s="159">
        <v>0.21497864555019622</v>
      </c>
    </row>
    <row r="116" spans="1:17" x14ac:dyDescent="0.25">
      <c r="A116" s="76" t="s">
        <v>80</v>
      </c>
      <c r="B116" s="159">
        <v>1.1089810917577362E-2</v>
      </c>
      <c r="C116" s="159">
        <v>1.139174080369601E-2</v>
      </c>
      <c r="D116" s="159">
        <v>6.4200318523778858E-3</v>
      </c>
      <c r="E116" s="159">
        <v>8.1324581310550544E-3</v>
      </c>
      <c r="F116" s="159">
        <v>1.623361977720254E-2</v>
      </c>
      <c r="G116" s="159">
        <v>1.141748650829928E-2</v>
      </c>
      <c r="H116" s="159">
        <v>1.8153561589674856E-2</v>
      </c>
      <c r="I116" s="159">
        <v>1.389947640288117E-2</v>
      </c>
      <c r="J116" s="159">
        <v>1.3688793018022853E-2</v>
      </c>
      <c r="K116" s="159">
        <v>1.3827263617574527E-2</v>
      </c>
      <c r="L116" s="159">
        <v>1.2465429553226173E-2</v>
      </c>
      <c r="M116" s="159">
        <v>1.3198096272466972E-2</v>
      </c>
      <c r="N116" s="159">
        <v>1.4354830585447186E-2</v>
      </c>
      <c r="O116" s="159">
        <v>1.3642528708549994E-2</v>
      </c>
      <c r="P116" s="159">
        <v>1.1325428934566806E-2</v>
      </c>
      <c r="Q116" s="159">
        <v>1.0498337079160643E-2</v>
      </c>
    </row>
    <row r="117" spans="1:17" x14ac:dyDescent="0.25">
      <c r="A117" s="129" t="s">
        <v>79</v>
      </c>
      <c r="B117" s="158">
        <v>2.2179621835154723E-2</v>
      </c>
      <c r="C117" s="158">
        <v>2.278348160739202E-2</v>
      </c>
      <c r="D117" s="158">
        <v>1.2840063704755773E-2</v>
      </c>
      <c r="E117" s="158">
        <v>1.6264916262110109E-2</v>
      </c>
      <c r="F117" s="158">
        <v>3.2467239554405079E-2</v>
      </c>
      <c r="G117" s="158">
        <v>2.2834973016598557E-2</v>
      </c>
      <c r="H117" s="158">
        <v>3.6307123179349712E-2</v>
      </c>
      <c r="I117" s="158">
        <v>2.7798952805762341E-2</v>
      </c>
      <c r="J117" s="158">
        <v>2.7377586036045704E-2</v>
      </c>
      <c r="K117" s="158">
        <v>2.7654527235149051E-2</v>
      </c>
      <c r="L117" s="158">
        <v>2.4930859106452347E-2</v>
      </c>
      <c r="M117" s="158">
        <v>2.6396192544933948E-2</v>
      </c>
      <c r="N117" s="158">
        <v>2.8709661170894372E-2</v>
      </c>
      <c r="O117" s="158">
        <v>2.7285057417099988E-2</v>
      </c>
      <c r="P117" s="158">
        <v>2.2650857869133612E-2</v>
      </c>
      <c r="Q117" s="158">
        <v>2.0996674158321287E-2</v>
      </c>
    </row>
    <row r="118" spans="1:17" x14ac:dyDescent="0.25">
      <c r="A118" s="92" t="s">
        <v>125</v>
      </c>
      <c r="B118" s="91">
        <v>0</v>
      </c>
      <c r="C118" s="91">
        <v>0</v>
      </c>
      <c r="D118" s="91">
        <v>2.5680127409511548E-3</v>
      </c>
      <c r="E118" s="91">
        <v>3.2529832524220217E-3</v>
      </c>
      <c r="F118" s="91">
        <v>0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0</v>
      </c>
      <c r="C119" s="91">
        <v>0</v>
      </c>
      <c r="D119" s="91">
        <v>3.8520191114267315E-3</v>
      </c>
      <c r="E119" s="91">
        <v>4.8794748786330326E-3</v>
      </c>
      <c r="F119" s="91">
        <v>9.7401718663215221E-3</v>
      </c>
      <c r="G119" s="91">
        <v>6.8504919049795681E-3</v>
      </c>
      <c r="H119" s="91">
        <v>1.0892136953804914E-2</v>
      </c>
      <c r="I119" s="91">
        <v>8.3396858417287018E-3</v>
      </c>
      <c r="J119" s="91">
        <v>8.2132758108137121E-3</v>
      </c>
      <c r="K119" s="91">
        <v>8.2963581705447157E-3</v>
      </c>
      <c r="L119" s="91">
        <v>7.4792577319357043E-3</v>
      </c>
      <c r="M119" s="91">
        <v>7.9188577634801832E-3</v>
      </c>
      <c r="N119" s="91">
        <v>8.6128983512683121E-3</v>
      </c>
      <c r="O119" s="91">
        <v>8.185517225129996E-3</v>
      </c>
      <c r="P119" s="91">
        <v>6.7952573607400826E-3</v>
      </c>
      <c r="Q119" s="91">
        <v>6.299002247496386E-3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2.2179621835154723E-2</v>
      </c>
      <c r="C121" s="157">
        <v>2.278348160739202E-2</v>
      </c>
      <c r="D121" s="157">
        <v>6.4200318523778867E-3</v>
      </c>
      <c r="E121" s="157">
        <v>8.1324581310550561E-3</v>
      </c>
      <c r="F121" s="157">
        <v>2.2727067688083556E-2</v>
      </c>
      <c r="G121" s="157">
        <v>1.598448111161899E-2</v>
      </c>
      <c r="H121" s="157">
        <v>2.5414986225544799E-2</v>
      </c>
      <c r="I121" s="157">
        <v>1.9459266964033637E-2</v>
      </c>
      <c r="J121" s="157">
        <v>1.9164310225231993E-2</v>
      </c>
      <c r="K121" s="157">
        <v>1.9358169064604337E-2</v>
      </c>
      <c r="L121" s="157">
        <v>1.7451601374516641E-2</v>
      </c>
      <c r="M121" s="157">
        <v>1.8477334781453764E-2</v>
      </c>
      <c r="N121" s="157">
        <v>2.0096762819626062E-2</v>
      </c>
      <c r="O121" s="157">
        <v>1.909954019196999E-2</v>
      </c>
      <c r="P121" s="157">
        <v>1.585560050839353E-2</v>
      </c>
      <c r="Q121" s="157">
        <v>1.4697671910824901E-2</v>
      </c>
    </row>
    <row r="122" spans="1:17" x14ac:dyDescent="0.25">
      <c r="A122" s="156" t="s">
        <v>146</v>
      </c>
      <c r="B122" s="206">
        <v>11.188814930794358</v>
      </c>
      <c r="C122" s="206">
        <v>11.493440288518256</v>
      </c>
      <c r="D122" s="206">
        <v>6.4773465282628377</v>
      </c>
      <c r="E122" s="206">
        <v>8.2050604502720095</v>
      </c>
      <c r="F122" s="206">
        <v>16.37854501703999</v>
      </c>
      <c r="G122" s="206">
        <v>11.519415837263841</v>
      </c>
      <c r="H122" s="206">
        <v>18.315627062649785</v>
      </c>
      <c r="I122" s="206">
        <v>14.023563635362207</v>
      </c>
      <c r="J122" s="206">
        <v>13.810999379786244</v>
      </c>
      <c r="K122" s="206">
        <v>13.950706172197295</v>
      </c>
      <c r="L122" s="206">
        <v>12.576714367856063</v>
      </c>
      <c r="M122" s="206">
        <v>13.315921951147159</v>
      </c>
      <c r="N122" s="206">
        <v>14.482982981152759</v>
      </c>
      <c r="O122" s="206">
        <v>13.764322046832589</v>
      </c>
      <c r="P122" s="206">
        <v>11.426536421814292</v>
      </c>
      <c r="Q122" s="206">
        <v>10.592060724285583</v>
      </c>
    </row>
    <row r="123" spans="1:17" x14ac:dyDescent="0.25">
      <c r="A123" s="152" t="s">
        <v>159</v>
      </c>
      <c r="B123" s="151">
        <v>11.188814930794358</v>
      </c>
      <c r="C123" s="151">
        <v>11.493440288518256</v>
      </c>
      <c r="D123" s="151">
        <v>6.4773465282628377</v>
      </c>
      <c r="E123" s="151">
        <v>8.2050604502720095</v>
      </c>
      <c r="F123" s="151">
        <v>16.37854501703999</v>
      </c>
      <c r="G123" s="151">
        <v>11.519415837263841</v>
      </c>
      <c r="H123" s="151">
        <v>18.315627062649785</v>
      </c>
      <c r="I123" s="151">
        <v>14.023563635362207</v>
      </c>
      <c r="J123" s="151">
        <v>13.810999379786244</v>
      </c>
      <c r="K123" s="151">
        <v>13.950706172197295</v>
      </c>
      <c r="L123" s="151">
        <v>12.576714367856063</v>
      </c>
      <c r="M123" s="151">
        <v>13.315921951147159</v>
      </c>
      <c r="N123" s="151">
        <v>14.482982981152759</v>
      </c>
      <c r="O123" s="151">
        <v>13.764322046832589</v>
      </c>
      <c r="P123" s="151">
        <v>11.426536421814292</v>
      </c>
      <c r="Q123" s="151">
        <v>10.592060724285583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1.5433996771722283</v>
      </c>
      <c r="E125" s="153">
        <v>1.7519917766072763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0.58129358630847261</v>
      </c>
      <c r="E126" s="153">
        <v>0.58190430222779965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11.188814930794358</v>
      </c>
      <c r="C127" s="153">
        <v>11.493440288518256</v>
      </c>
      <c r="D127" s="153">
        <v>0</v>
      </c>
      <c r="E127" s="153">
        <v>0</v>
      </c>
      <c r="F127" s="153">
        <v>13.304732594485785</v>
      </c>
      <c r="G127" s="153">
        <v>11.519415837263841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</v>
      </c>
      <c r="C128" s="153">
        <v>0</v>
      </c>
      <c r="D128" s="153">
        <v>4.3526532647821368</v>
      </c>
      <c r="E128" s="153">
        <v>5.871164371436933</v>
      </c>
      <c r="F128" s="153">
        <v>3.0738124225542052</v>
      </c>
      <c r="G128" s="153">
        <v>0</v>
      </c>
      <c r="H128" s="153">
        <v>18.315627062649785</v>
      </c>
      <c r="I128" s="153">
        <v>14.023563635362207</v>
      </c>
      <c r="J128" s="153">
        <v>13.810999379786244</v>
      </c>
      <c r="K128" s="153">
        <v>13.950706172197295</v>
      </c>
      <c r="L128" s="153">
        <v>12.576714367856063</v>
      </c>
      <c r="M128" s="153">
        <v>13.315921951147159</v>
      </c>
      <c r="N128" s="153">
        <v>14.482982981152759</v>
      </c>
      <c r="O128" s="153">
        <v>13.764322046832589</v>
      </c>
      <c r="P128" s="153">
        <v>11.426536421814292</v>
      </c>
      <c r="Q128" s="153">
        <v>10.592060724285583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6.3791741004714915</v>
      </c>
      <c r="C130" s="206">
        <v>6.5528527433267616</v>
      </c>
      <c r="D130" s="206">
        <v>3.6929845983197143</v>
      </c>
      <c r="E130" s="206">
        <v>4.6780208128317069</v>
      </c>
      <c r="F130" s="206">
        <v>9.3380389989782557</v>
      </c>
      <c r="G130" s="206">
        <v>6.5676624035837499</v>
      </c>
      <c r="H130" s="206">
        <v>10.442444040287224</v>
      </c>
      <c r="I130" s="206">
        <v>7.9953734593289258</v>
      </c>
      <c r="J130" s="206">
        <v>7.8741823946591385</v>
      </c>
      <c r="K130" s="206">
        <v>7.9538346149631574</v>
      </c>
      <c r="L130" s="206">
        <v>6.1704689961083448</v>
      </c>
      <c r="M130" s="206">
        <v>7.5919196948078458</v>
      </c>
      <c r="N130" s="206">
        <v>8.2573061135063224</v>
      </c>
      <c r="O130" s="206">
        <v>7.8475698503192088</v>
      </c>
      <c r="P130" s="206">
        <v>6.5147082734844117</v>
      </c>
      <c r="Q130" s="206">
        <v>6.0389415555546071</v>
      </c>
    </row>
    <row r="131" spans="1:17" x14ac:dyDescent="0.25">
      <c r="A131" s="152" t="s">
        <v>157</v>
      </c>
      <c r="B131" s="151">
        <v>6.3791741004714915</v>
      </c>
      <c r="C131" s="151">
        <v>6.5528527433267616</v>
      </c>
      <c r="D131" s="151">
        <v>3.6929845983197143</v>
      </c>
      <c r="E131" s="151">
        <v>4.6780208128317069</v>
      </c>
      <c r="F131" s="151">
        <v>9.3380389989782522</v>
      </c>
      <c r="G131" s="151">
        <v>6.5676624035837499</v>
      </c>
      <c r="H131" s="151">
        <v>10.442444040287224</v>
      </c>
      <c r="I131" s="151">
        <v>7.9953734593289258</v>
      </c>
      <c r="J131" s="151">
        <v>7.8741823946591385</v>
      </c>
      <c r="K131" s="151">
        <v>7.8399906202560237</v>
      </c>
      <c r="L131" s="151">
        <v>0</v>
      </c>
      <c r="M131" s="151">
        <v>5.1376970646182887</v>
      </c>
      <c r="N131" s="151">
        <v>8.2573061135063153</v>
      </c>
      <c r="O131" s="151">
        <v>7.8475698503192017</v>
      </c>
      <c r="P131" s="151">
        <v>5.2516854511297755</v>
      </c>
      <c r="Q131" s="151">
        <v>6.0389415555546071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0.87995156843604572</v>
      </c>
      <c r="E132" s="205">
        <v>0.99887795398352397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0</v>
      </c>
      <c r="C133" s="205">
        <v>0</v>
      </c>
      <c r="D133" s="205">
        <v>0.33141785019103304</v>
      </c>
      <c r="E133" s="205">
        <v>0.33176604284587752</v>
      </c>
      <c r="F133" s="205">
        <v>0</v>
      </c>
      <c r="G133" s="205">
        <v>0</v>
      </c>
      <c r="H133" s="205">
        <v>0</v>
      </c>
      <c r="I133" s="205">
        <v>0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6.3791741004714915</v>
      </c>
      <c r="C134" s="205">
        <v>6.5528527433267616</v>
      </c>
      <c r="D134" s="205">
        <v>0</v>
      </c>
      <c r="E134" s="205">
        <v>0</v>
      </c>
      <c r="F134" s="205">
        <v>0</v>
      </c>
      <c r="G134" s="205">
        <v>0.14650209483184007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0</v>
      </c>
      <c r="C135" s="205">
        <v>0</v>
      </c>
      <c r="D135" s="205">
        <v>2.4816151796926356</v>
      </c>
      <c r="E135" s="205">
        <v>3.3473768160023054</v>
      </c>
      <c r="F135" s="205">
        <v>9.3380389989782522</v>
      </c>
      <c r="G135" s="205">
        <v>6.4211603087519098</v>
      </c>
      <c r="H135" s="205">
        <v>10.442444040287224</v>
      </c>
      <c r="I135" s="205">
        <v>7.9953734593289258</v>
      </c>
      <c r="J135" s="205">
        <v>7.8741823946591385</v>
      </c>
      <c r="K135" s="205">
        <v>7.8399906202560237</v>
      </c>
      <c r="L135" s="205">
        <v>0</v>
      </c>
      <c r="M135" s="205">
        <v>5.1376970646182887</v>
      </c>
      <c r="N135" s="205">
        <v>8.2573061135063153</v>
      </c>
      <c r="O135" s="205">
        <v>7.8475698503192017</v>
      </c>
      <c r="P135" s="205">
        <v>5.2516854511297755</v>
      </c>
      <c r="Q135" s="205">
        <v>6.0389415555546071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3.3750779948604761E-15</v>
      </c>
      <c r="G136" s="151">
        <v>0</v>
      </c>
      <c r="H136" s="151">
        <v>0</v>
      </c>
      <c r="I136" s="151">
        <v>0</v>
      </c>
      <c r="J136" s="151">
        <v>0</v>
      </c>
      <c r="K136" s="151">
        <v>0.11384399470713404</v>
      </c>
      <c r="L136" s="151">
        <v>6.1704689961083448</v>
      </c>
      <c r="M136" s="151">
        <v>2.4542226301895567</v>
      </c>
      <c r="N136" s="151">
        <v>6.7501559897209515E-15</v>
      </c>
      <c r="O136" s="151">
        <v>6.7501559897209522E-15</v>
      </c>
      <c r="P136" s="151">
        <v>1.2630228223546365</v>
      </c>
      <c r="Q136" s="151">
        <v>0</v>
      </c>
    </row>
    <row r="137" spans="1:17" x14ac:dyDescent="0.25">
      <c r="A137" s="156" t="s">
        <v>144</v>
      </c>
      <c r="B137" s="204">
        <v>1.6834229403416023</v>
      </c>
      <c r="C137" s="204">
        <v>1.7292556150774037</v>
      </c>
      <c r="D137" s="204">
        <v>0.97455581397932667</v>
      </c>
      <c r="E137" s="204">
        <v>1.2345007837659949</v>
      </c>
      <c r="F137" s="204">
        <v>2.4642507856004867</v>
      </c>
      <c r="G137" s="204">
        <v>1.7331655221573885</v>
      </c>
      <c r="H137" s="204">
        <v>2.7556964511160005</v>
      </c>
      <c r="I137" s="204">
        <v>2.1099296469501363</v>
      </c>
      <c r="J137" s="204">
        <v>2.0779480739074616</v>
      </c>
      <c r="K137" s="204">
        <v>2.0989678026193852</v>
      </c>
      <c r="L137" s="204">
        <v>2.8922424567639418</v>
      </c>
      <c r="M137" s="204">
        <v>2.0034606917141025</v>
      </c>
      <c r="N137" s="204">
        <v>2.1790520557237238</v>
      </c>
      <c r="O137" s="204">
        <v>2.0709251879136477</v>
      </c>
      <c r="P137" s="204">
        <v>1.719191254464522</v>
      </c>
      <c r="Q137" s="204">
        <v>1.5936393576959056</v>
      </c>
    </row>
    <row r="138" spans="1:17" x14ac:dyDescent="0.25">
      <c r="A138" s="152" t="s">
        <v>155</v>
      </c>
      <c r="B138" s="151">
        <v>0</v>
      </c>
      <c r="C138" s="151">
        <v>0</v>
      </c>
      <c r="D138" s="151">
        <v>6.4878759079177062E-2</v>
      </c>
      <c r="E138" s="151">
        <v>8.2183983497027491E-2</v>
      </c>
      <c r="F138" s="151">
        <v>0.16405169487092586</v>
      </c>
      <c r="G138" s="151">
        <v>0.11538141453104143</v>
      </c>
      <c r="H138" s="151">
        <v>0.18345400395004052</v>
      </c>
      <c r="I138" s="151">
        <v>0.14046359918529472</v>
      </c>
      <c r="J138" s="151">
        <v>0.13833450124884905</v>
      </c>
      <c r="K138" s="151">
        <v>0.13374205100953029</v>
      </c>
      <c r="L138" s="151">
        <v>0.20120126310557662</v>
      </c>
      <c r="M138" s="151">
        <v>4.20606701756987E-3</v>
      </c>
      <c r="N138" s="151">
        <v>0.14506526082587587</v>
      </c>
      <c r="O138" s="151">
        <v>0.13786696914672433</v>
      </c>
      <c r="P138" s="151">
        <v>4.7976225169616527E-2</v>
      </c>
      <c r="Q138" s="151">
        <v>0.10609278859552362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1.5459085812565389E-2</v>
      </c>
      <c r="E139" s="153">
        <v>1.754839761733229E-2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0</v>
      </c>
      <c r="C140" s="153">
        <v>0</v>
      </c>
      <c r="D140" s="153">
        <v>5.8223851967501017E-3</v>
      </c>
      <c r="E140" s="153">
        <v>5.8285022835576905E-3</v>
      </c>
      <c r="F140" s="153">
        <v>0</v>
      </c>
      <c r="G140" s="153">
        <v>0</v>
      </c>
      <c r="H140" s="153">
        <v>0</v>
      </c>
      <c r="I140" s="153">
        <v>0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</v>
      </c>
      <c r="C141" s="153">
        <v>0</v>
      </c>
      <c r="D141" s="153">
        <v>4.3597288069861573E-2</v>
      </c>
      <c r="E141" s="153">
        <v>5.880708359613751E-2</v>
      </c>
      <c r="F141" s="153">
        <v>0.16405169487092586</v>
      </c>
      <c r="G141" s="153">
        <v>0.11538141453104143</v>
      </c>
      <c r="H141" s="153">
        <v>0.18345400395004052</v>
      </c>
      <c r="I141" s="153">
        <v>0.14046359918529472</v>
      </c>
      <c r="J141" s="153">
        <v>0.13833450124884905</v>
      </c>
      <c r="K141" s="153">
        <v>0.13374205100953029</v>
      </c>
      <c r="L141" s="153">
        <v>0.20120126310557662</v>
      </c>
      <c r="M141" s="153">
        <v>4.20606701756987E-3</v>
      </c>
      <c r="N141" s="153">
        <v>0.14506526082587587</v>
      </c>
      <c r="O141" s="153">
        <v>0.13786696914672433</v>
      </c>
      <c r="P141" s="153">
        <v>4.7976225169616527E-2</v>
      </c>
      <c r="Q141" s="153">
        <v>0.10609278859552362</v>
      </c>
    </row>
    <row r="142" spans="1:17" x14ac:dyDescent="0.25">
      <c r="A142" s="152" t="s">
        <v>154</v>
      </c>
      <c r="B142" s="151">
        <v>1.6834229403416023</v>
      </c>
      <c r="C142" s="151">
        <v>1.7292556150774037</v>
      </c>
      <c r="D142" s="151">
        <v>0.90967705490014961</v>
      </c>
      <c r="E142" s="151">
        <v>1.1523168002689674</v>
      </c>
      <c r="F142" s="151">
        <v>2.3001990907295609</v>
      </c>
      <c r="G142" s="151">
        <v>1.6177841076263471</v>
      </c>
      <c r="H142" s="151">
        <v>2.57224244716596</v>
      </c>
      <c r="I142" s="151">
        <v>1.9694660477648416</v>
      </c>
      <c r="J142" s="151">
        <v>1.9396135726586126</v>
      </c>
      <c r="K142" s="151">
        <v>1.9592339624147426</v>
      </c>
      <c r="L142" s="151">
        <v>1.7662708698001373</v>
      </c>
      <c r="M142" s="151">
        <v>1.8700850125812927</v>
      </c>
      <c r="N142" s="151">
        <v>2.0339867948978476</v>
      </c>
      <c r="O142" s="151">
        <v>1.9330582187669227</v>
      </c>
      <c r="P142" s="151">
        <v>1.6047401439078193</v>
      </c>
      <c r="Q142" s="151">
        <v>1.487546569100382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1.6834229403416023</v>
      </c>
      <c r="C147" s="87">
        <v>1.7292556150774037</v>
      </c>
      <c r="D147" s="87">
        <v>0.90967705490014961</v>
      </c>
      <c r="E147" s="87">
        <v>1.1523168002689674</v>
      </c>
      <c r="F147" s="87">
        <v>2.3001990907295609</v>
      </c>
      <c r="G147" s="87">
        <v>1.6177841076263471</v>
      </c>
      <c r="H147" s="87">
        <v>2.57224244716596</v>
      </c>
      <c r="I147" s="87">
        <v>1.9694660477648416</v>
      </c>
      <c r="J147" s="87">
        <v>1.9396135726586126</v>
      </c>
      <c r="K147" s="87">
        <v>1.9592339624147426</v>
      </c>
      <c r="L147" s="87">
        <v>1.7662708698001373</v>
      </c>
      <c r="M147" s="87">
        <v>1.8700850125812927</v>
      </c>
      <c r="N147" s="87">
        <v>1.501177098235482</v>
      </c>
      <c r="O147" s="87">
        <v>1.3170072443988086</v>
      </c>
      <c r="P147" s="87">
        <v>0.27540237535098849</v>
      </c>
      <c r="Q147" s="87">
        <v>0.2314925289672059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0.53280969666236555</v>
      </c>
      <c r="O149" s="87">
        <v>0.61605097436811407</v>
      </c>
      <c r="P149" s="87">
        <v>1.3293377685568308</v>
      </c>
      <c r="Q149" s="87">
        <v>1.2560540401331761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0</v>
      </c>
      <c r="C153" s="148">
        <v>0</v>
      </c>
      <c r="D153" s="148">
        <v>0</v>
      </c>
      <c r="E153" s="148">
        <v>0</v>
      </c>
      <c r="F153" s="148">
        <v>1.7763568394002518E-16</v>
      </c>
      <c r="G153" s="148">
        <v>0</v>
      </c>
      <c r="H153" s="148">
        <v>0</v>
      </c>
      <c r="I153" s="148">
        <v>0</v>
      </c>
      <c r="J153" s="148">
        <v>0</v>
      </c>
      <c r="K153" s="148">
        <v>5.9917891951123264E-3</v>
      </c>
      <c r="L153" s="148">
        <v>0.92477032385822788</v>
      </c>
      <c r="M153" s="148">
        <v>0.12916961211523992</v>
      </c>
      <c r="N153" s="148">
        <v>3.5527136788005041E-16</v>
      </c>
      <c r="O153" s="148">
        <v>3.5527136788005041E-16</v>
      </c>
      <c r="P153" s="148">
        <v>6.6474885387086236E-2</v>
      </c>
      <c r="Q153" s="148">
        <v>0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SUM(B159:B165)</f>
        <v>0.99999999999999978</v>
      </c>
      <c r="C158" s="77">
        <f t="shared" si="0"/>
        <v>1</v>
      </c>
      <c r="D158" s="77">
        <f t="shared" si="0"/>
        <v>1</v>
      </c>
      <c r="E158" s="77">
        <f t="shared" si="0"/>
        <v>1</v>
      </c>
      <c r="F158" s="77">
        <f t="shared" si="0"/>
        <v>1.0000000000000002</v>
      </c>
      <c r="G158" s="77">
        <f t="shared" si="0"/>
        <v>0.99999999999999989</v>
      </c>
      <c r="H158" s="77">
        <f t="shared" si="0"/>
        <v>1</v>
      </c>
      <c r="I158" s="77">
        <f t="shared" si="0"/>
        <v>1</v>
      </c>
      <c r="J158" s="77">
        <f t="shared" si="0"/>
        <v>1</v>
      </c>
      <c r="K158" s="77">
        <f t="shared" si="0"/>
        <v>1.0000000000000002</v>
      </c>
      <c r="L158" s="77">
        <f t="shared" si="0"/>
        <v>1</v>
      </c>
      <c r="M158" s="77">
        <f t="shared" si="0"/>
        <v>1</v>
      </c>
      <c r="N158" s="77">
        <f t="shared" si="0"/>
        <v>1</v>
      </c>
      <c r="O158" s="77">
        <f t="shared" si="0"/>
        <v>1</v>
      </c>
      <c r="P158" s="77">
        <f t="shared" si="0"/>
        <v>1</v>
      </c>
      <c r="Q158" s="77">
        <f t="shared" si="0"/>
        <v>1</v>
      </c>
    </row>
    <row r="159" spans="1:17" x14ac:dyDescent="0.25">
      <c r="A159" s="132" t="s">
        <v>83</v>
      </c>
      <c r="B159" s="203">
        <f t="shared" ref="B159:Q159" si="1">IF(B6=0,0,B6/B$5)</f>
        <v>1.6556373879036978E-3</v>
      </c>
      <c r="C159" s="203">
        <f t="shared" si="1"/>
        <v>1.6556373879036985E-3</v>
      </c>
      <c r="D159" s="203">
        <f t="shared" si="1"/>
        <v>1.6556373879036983E-3</v>
      </c>
      <c r="E159" s="203">
        <f t="shared" si="1"/>
        <v>1.6556373879036983E-3</v>
      </c>
      <c r="F159" s="203">
        <f t="shared" si="1"/>
        <v>1.6556373879036985E-3</v>
      </c>
      <c r="G159" s="203">
        <f t="shared" si="1"/>
        <v>1.6556373879036983E-3</v>
      </c>
      <c r="H159" s="203">
        <f t="shared" si="1"/>
        <v>1.6556373879036983E-3</v>
      </c>
      <c r="I159" s="203">
        <f t="shared" si="1"/>
        <v>1.6556373879036983E-3</v>
      </c>
      <c r="J159" s="203">
        <f t="shared" si="1"/>
        <v>1.655637387903698E-3</v>
      </c>
      <c r="K159" s="203">
        <f t="shared" si="1"/>
        <v>1.6556373879036985E-3</v>
      </c>
      <c r="L159" s="203">
        <f t="shared" si="1"/>
        <v>1.6556373879036983E-3</v>
      </c>
      <c r="M159" s="203">
        <f t="shared" si="1"/>
        <v>1.655637387903698E-3</v>
      </c>
      <c r="N159" s="203">
        <f t="shared" si="1"/>
        <v>1.6556373879036985E-3</v>
      </c>
      <c r="O159" s="203">
        <f t="shared" si="1"/>
        <v>1.6556373879036985E-3</v>
      </c>
      <c r="P159" s="203">
        <f t="shared" si="1"/>
        <v>1.6556373879036985E-3</v>
      </c>
      <c r="Q159" s="203">
        <f t="shared" si="1"/>
        <v>1.6556373879036983E-3</v>
      </c>
    </row>
    <row r="160" spans="1:17" x14ac:dyDescent="0.25">
      <c r="A160" s="76" t="s">
        <v>82</v>
      </c>
      <c r="B160" s="202">
        <f t="shared" ref="B160:Q160" si="2">IF(B7=0,0,B7/B$5)</f>
        <v>8.2781869395184891E-4</v>
      </c>
      <c r="C160" s="202">
        <f t="shared" si="2"/>
        <v>8.2781869395184924E-4</v>
      </c>
      <c r="D160" s="202">
        <f t="shared" si="2"/>
        <v>8.2781869395184913E-4</v>
      </c>
      <c r="E160" s="202">
        <f t="shared" si="2"/>
        <v>8.2781869395184913E-4</v>
      </c>
      <c r="F160" s="202">
        <f t="shared" si="2"/>
        <v>8.2781869395184924E-4</v>
      </c>
      <c r="G160" s="202">
        <f t="shared" si="2"/>
        <v>8.2781869395184913E-4</v>
      </c>
      <c r="H160" s="202">
        <f t="shared" si="2"/>
        <v>8.2781869395184913E-4</v>
      </c>
      <c r="I160" s="202">
        <f t="shared" si="2"/>
        <v>8.2781869395184913E-4</v>
      </c>
      <c r="J160" s="202">
        <f t="shared" si="2"/>
        <v>8.2781869395184902E-4</v>
      </c>
      <c r="K160" s="202">
        <f t="shared" si="2"/>
        <v>8.2781869395184924E-4</v>
      </c>
      <c r="L160" s="202">
        <f t="shared" si="2"/>
        <v>8.2781869395184913E-4</v>
      </c>
      <c r="M160" s="202">
        <f t="shared" si="2"/>
        <v>8.2781869395184913E-4</v>
      </c>
      <c r="N160" s="202">
        <f t="shared" si="2"/>
        <v>8.2781869395184946E-4</v>
      </c>
      <c r="O160" s="202">
        <f t="shared" si="2"/>
        <v>8.2781869395184913E-4</v>
      </c>
      <c r="P160" s="202">
        <f t="shared" si="2"/>
        <v>8.2781869395184913E-4</v>
      </c>
      <c r="Q160" s="202">
        <f t="shared" si="2"/>
        <v>8.2781869395184924E-4</v>
      </c>
    </row>
    <row r="161" spans="1:17" x14ac:dyDescent="0.25">
      <c r="A161" s="76" t="s">
        <v>81</v>
      </c>
      <c r="B161" s="202">
        <f t="shared" ref="B161:Q161" si="3">IF(B8=0,0,B8/B$5)</f>
        <v>1.0892425268403737E-2</v>
      </c>
      <c r="C161" s="202">
        <f t="shared" si="3"/>
        <v>1.0892425268403739E-2</v>
      </c>
      <c r="D161" s="202">
        <f t="shared" si="3"/>
        <v>1.0892425268403739E-2</v>
      </c>
      <c r="E161" s="202">
        <f t="shared" si="3"/>
        <v>1.0892425268403739E-2</v>
      </c>
      <c r="F161" s="202">
        <f t="shared" si="3"/>
        <v>1.0892425268403741E-2</v>
      </c>
      <c r="G161" s="202">
        <f t="shared" si="3"/>
        <v>1.0892425268403739E-2</v>
      </c>
      <c r="H161" s="202">
        <f t="shared" si="3"/>
        <v>1.0892425268403739E-2</v>
      </c>
      <c r="I161" s="202">
        <f t="shared" si="3"/>
        <v>1.0892425268403741E-2</v>
      </c>
      <c r="J161" s="202">
        <f t="shared" si="3"/>
        <v>1.0892425268403736E-2</v>
      </c>
      <c r="K161" s="202">
        <f t="shared" si="3"/>
        <v>1.0892425268403741E-2</v>
      </c>
      <c r="L161" s="202">
        <f t="shared" si="3"/>
        <v>1.0892425268403739E-2</v>
      </c>
      <c r="M161" s="202">
        <f t="shared" si="3"/>
        <v>1.0892425268403739E-2</v>
      </c>
      <c r="N161" s="202">
        <f t="shared" si="3"/>
        <v>1.0892425268403743E-2</v>
      </c>
      <c r="O161" s="202">
        <f t="shared" si="3"/>
        <v>1.0892425268403737E-2</v>
      </c>
      <c r="P161" s="202">
        <f t="shared" si="3"/>
        <v>1.0892425268403739E-2</v>
      </c>
      <c r="Q161" s="202">
        <f t="shared" si="3"/>
        <v>1.0892425268403739E-2</v>
      </c>
    </row>
    <row r="162" spans="1:17" x14ac:dyDescent="0.25">
      <c r="A162" s="76" t="s">
        <v>80</v>
      </c>
      <c r="B162" s="202">
        <f t="shared" ref="B162:Q162" si="4">IF(B9=0,0,B9/B$5)</f>
        <v>5.5187912930123261E-4</v>
      </c>
      <c r="C162" s="202">
        <f t="shared" si="4"/>
        <v>5.5187912930123283E-4</v>
      </c>
      <c r="D162" s="202">
        <f t="shared" si="4"/>
        <v>5.5187912930123272E-4</v>
      </c>
      <c r="E162" s="202">
        <f t="shared" si="4"/>
        <v>5.5187912930123261E-4</v>
      </c>
      <c r="F162" s="202">
        <f t="shared" si="4"/>
        <v>5.5187912930123283E-4</v>
      </c>
      <c r="G162" s="202">
        <f t="shared" si="4"/>
        <v>5.5187912930123272E-4</v>
      </c>
      <c r="H162" s="202">
        <f t="shared" si="4"/>
        <v>5.5187912930123272E-4</v>
      </c>
      <c r="I162" s="202">
        <f t="shared" si="4"/>
        <v>5.5187912930123272E-4</v>
      </c>
      <c r="J162" s="202">
        <f t="shared" si="4"/>
        <v>5.5187912930123272E-4</v>
      </c>
      <c r="K162" s="202">
        <f t="shared" si="4"/>
        <v>5.5187912930123283E-4</v>
      </c>
      <c r="L162" s="202">
        <f t="shared" si="4"/>
        <v>5.5187912930123272E-4</v>
      </c>
      <c r="M162" s="202">
        <f t="shared" si="4"/>
        <v>5.5187912930123272E-4</v>
      </c>
      <c r="N162" s="202">
        <f t="shared" si="4"/>
        <v>5.5187912930123283E-4</v>
      </c>
      <c r="O162" s="202">
        <f t="shared" si="4"/>
        <v>5.5187912930123272E-4</v>
      </c>
      <c r="P162" s="202">
        <f t="shared" si="4"/>
        <v>5.5187912930123272E-4</v>
      </c>
      <c r="Q162" s="202">
        <f t="shared" si="4"/>
        <v>5.5187912930123272E-4</v>
      </c>
    </row>
    <row r="163" spans="1:17" x14ac:dyDescent="0.25">
      <c r="A163" s="129" t="s">
        <v>79</v>
      </c>
      <c r="B163" s="201">
        <f t="shared" ref="B163:Q163" si="5">IF(B10=0,0,B10/B$5)</f>
        <v>1.1037582586024652E-3</v>
      </c>
      <c r="C163" s="201">
        <f t="shared" si="5"/>
        <v>1.1037582586024657E-3</v>
      </c>
      <c r="D163" s="201">
        <f t="shared" si="5"/>
        <v>1.1037582586024657E-3</v>
      </c>
      <c r="E163" s="201">
        <f t="shared" si="5"/>
        <v>1.1037582586024657E-3</v>
      </c>
      <c r="F163" s="201">
        <f t="shared" si="5"/>
        <v>1.1037582586024657E-3</v>
      </c>
      <c r="G163" s="201">
        <f t="shared" si="5"/>
        <v>1.1037582586024654E-3</v>
      </c>
      <c r="H163" s="201">
        <f t="shared" si="5"/>
        <v>1.1037582586024654E-3</v>
      </c>
      <c r="I163" s="201">
        <f t="shared" si="5"/>
        <v>1.1037582586024654E-3</v>
      </c>
      <c r="J163" s="201">
        <f t="shared" si="5"/>
        <v>1.1037582586024652E-3</v>
      </c>
      <c r="K163" s="201">
        <f t="shared" si="5"/>
        <v>1.1037582586024654E-3</v>
      </c>
      <c r="L163" s="201">
        <f t="shared" si="5"/>
        <v>1.1037582586024654E-3</v>
      </c>
      <c r="M163" s="201">
        <f t="shared" si="5"/>
        <v>1.1037582586024654E-3</v>
      </c>
      <c r="N163" s="201">
        <f t="shared" si="5"/>
        <v>1.1037582586024657E-3</v>
      </c>
      <c r="O163" s="201">
        <f t="shared" si="5"/>
        <v>1.1037582586024654E-3</v>
      </c>
      <c r="P163" s="201">
        <f t="shared" si="5"/>
        <v>1.1037582586024654E-3</v>
      </c>
      <c r="Q163" s="201">
        <f t="shared" si="5"/>
        <v>1.1037582586024654E-3</v>
      </c>
    </row>
    <row r="164" spans="1:17" x14ac:dyDescent="0.25">
      <c r="A164" s="127" t="s">
        <v>152</v>
      </c>
      <c r="B164" s="200">
        <f t="shared" ref="B164:Q164" si="6">IF(B15=0,0,B15/B$5)</f>
        <v>0.30236944935129301</v>
      </c>
      <c r="C164" s="200">
        <f t="shared" si="6"/>
        <v>0.30236944935129312</v>
      </c>
      <c r="D164" s="200">
        <f t="shared" si="6"/>
        <v>0.30236944935129306</v>
      </c>
      <c r="E164" s="200">
        <f t="shared" si="6"/>
        <v>0.30236944935129306</v>
      </c>
      <c r="F164" s="200">
        <f t="shared" si="6"/>
        <v>0.30236944935129312</v>
      </c>
      <c r="G164" s="200">
        <f t="shared" si="6"/>
        <v>0.30236944935129306</v>
      </c>
      <c r="H164" s="200">
        <f t="shared" si="6"/>
        <v>0.30236944935129306</v>
      </c>
      <c r="I164" s="200">
        <f t="shared" si="6"/>
        <v>0.30236944935129306</v>
      </c>
      <c r="J164" s="200">
        <f t="shared" si="6"/>
        <v>0.30236944935129306</v>
      </c>
      <c r="K164" s="200">
        <f t="shared" si="6"/>
        <v>0.30236944935129312</v>
      </c>
      <c r="L164" s="200">
        <f t="shared" si="6"/>
        <v>0.30236944935129306</v>
      </c>
      <c r="M164" s="200">
        <f t="shared" si="6"/>
        <v>0.30236944935129306</v>
      </c>
      <c r="N164" s="200">
        <f t="shared" si="6"/>
        <v>0.30236944935129312</v>
      </c>
      <c r="O164" s="200">
        <f t="shared" si="6"/>
        <v>0.30236944935129306</v>
      </c>
      <c r="P164" s="200">
        <f t="shared" si="6"/>
        <v>0.30236944935129312</v>
      </c>
      <c r="Q164" s="200">
        <f t="shared" si="6"/>
        <v>0.30236944935129306</v>
      </c>
    </row>
    <row r="165" spans="1:17" x14ac:dyDescent="0.25">
      <c r="A165" s="72" t="s">
        <v>151</v>
      </c>
      <c r="B165" s="71">
        <f t="shared" ref="B165:Q165" si="7">IF(B26=0,0,B26/B$5)</f>
        <v>0.68259903191054383</v>
      </c>
      <c r="C165" s="71">
        <f t="shared" si="7"/>
        <v>0.68259903191054394</v>
      </c>
      <c r="D165" s="71">
        <f t="shared" si="7"/>
        <v>0.68259903191054394</v>
      </c>
      <c r="E165" s="71">
        <f t="shared" si="7"/>
        <v>0.68259903191054394</v>
      </c>
      <c r="F165" s="71">
        <f t="shared" si="7"/>
        <v>0.68259903191054405</v>
      </c>
      <c r="G165" s="71">
        <f t="shared" si="7"/>
        <v>0.68259903191054383</v>
      </c>
      <c r="H165" s="71">
        <f t="shared" si="7"/>
        <v>0.68259903191054394</v>
      </c>
      <c r="I165" s="71">
        <f t="shared" si="7"/>
        <v>0.68259903191054394</v>
      </c>
      <c r="J165" s="71">
        <f t="shared" si="7"/>
        <v>0.68259903191054405</v>
      </c>
      <c r="K165" s="71">
        <f t="shared" si="7"/>
        <v>0.68259903191054405</v>
      </c>
      <c r="L165" s="71">
        <f t="shared" si="7"/>
        <v>0.68259903191054405</v>
      </c>
      <c r="M165" s="71">
        <f t="shared" si="7"/>
        <v>0.68259903191054394</v>
      </c>
      <c r="N165" s="71">
        <f t="shared" si="7"/>
        <v>0.68259903191054394</v>
      </c>
      <c r="O165" s="71">
        <f t="shared" si="7"/>
        <v>0.68259903191054394</v>
      </c>
      <c r="P165" s="71">
        <f t="shared" si="7"/>
        <v>0.68259903191054394</v>
      </c>
      <c r="Q165" s="71">
        <f t="shared" si="7"/>
        <v>0.68259903191054394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</v>
      </c>
      <c r="C167" s="77">
        <f t="shared" si="8"/>
        <v>0</v>
      </c>
      <c r="D167" s="77">
        <f t="shared" si="8"/>
        <v>0</v>
      </c>
      <c r="E167" s="77">
        <f t="shared" si="8"/>
        <v>0</v>
      </c>
      <c r="F167" s="77">
        <f t="shared" si="8"/>
        <v>0</v>
      </c>
      <c r="G167" s="77">
        <f t="shared" si="8"/>
        <v>0</v>
      </c>
      <c r="H167" s="77">
        <f t="shared" si="8"/>
        <v>0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0</v>
      </c>
      <c r="C172" s="201">
        <f t="shared" si="13"/>
        <v>0</v>
      </c>
      <c r="D172" s="201">
        <f t="shared" si="13"/>
        <v>0</v>
      </c>
      <c r="E172" s="201">
        <f t="shared" si="13"/>
        <v>0</v>
      </c>
      <c r="F172" s="201">
        <f t="shared" si="13"/>
        <v>0</v>
      </c>
      <c r="G172" s="201">
        <f t="shared" si="13"/>
        <v>0</v>
      </c>
      <c r="H172" s="201">
        <f t="shared" si="13"/>
        <v>0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</v>
      </c>
      <c r="C174" s="200">
        <f t="shared" si="15"/>
        <v>0</v>
      </c>
      <c r="D174" s="200">
        <f t="shared" si="15"/>
        <v>0</v>
      </c>
      <c r="E174" s="200">
        <f t="shared" si="15"/>
        <v>0</v>
      </c>
      <c r="F174" s="200">
        <f t="shared" si="15"/>
        <v>0</v>
      </c>
      <c r="G174" s="200">
        <f t="shared" si="15"/>
        <v>0</v>
      </c>
      <c r="H174" s="200">
        <f t="shared" si="15"/>
        <v>0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0</v>
      </c>
      <c r="C175" s="199">
        <f t="shared" si="16"/>
        <v>0</v>
      </c>
      <c r="D175" s="199">
        <f t="shared" si="16"/>
        <v>0</v>
      </c>
      <c r="E175" s="199">
        <f t="shared" si="16"/>
        <v>0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</v>
      </c>
      <c r="C177" s="200">
        <f t="shared" si="18"/>
        <v>0</v>
      </c>
      <c r="D177" s="200">
        <f t="shared" si="18"/>
        <v>0</v>
      </c>
      <c r="E177" s="200">
        <f t="shared" si="18"/>
        <v>0</v>
      </c>
      <c r="F177" s="200">
        <f t="shared" si="18"/>
        <v>0</v>
      </c>
      <c r="G177" s="200">
        <f t="shared" si="18"/>
        <v>0</v>
      </c>
      <c r="H177" s="200">
        <f t="shared" si="18"/>
        <v>0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0</v>
      </c>
      <c r="C178" s="199">
        <f t="shared" si="19"/>
        <v>0</v>
      </c>
      <c r="D178" s="199">
        <f t="shared" si="19"/>
        <v>0</v>
      </c>
      <c r="E178" s="199">
        <f t="shared" si="19"/>
        <v>0</v>
      </c>
      <c r="F178" s="199">
        <f t="shared" si="19"/>
        <v>0</v>
      </c>
      <c r="G178" s="199">
        <f t="shared" si="19"/>
        <v>0</v>
      </c>
      <c r="H178" s="199">
        <f t="shared" si="19"/>
        <v>0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0</v>
      </c>
      <c r="C179" s="199">
        <f t="shared" si="20"/>
        <v>0</v>
      </c>
      <c r="D179" s="199">
        <f t="shared" si="20"/>
        <v>0</v>
      </c>
      <c r="E179" s="199">
        <f t="shared" si="20"/>
        <v>0</v>
      </c>
      <c r="F179" s="199">
        <f t="shared" si="20"/>
        <v>0</v>
      </c>
      <c r="G179" s="199">
        <f t="shared" si="20"/>
        <v>0</v>
      </c>
      <c r="H179" s="199">
        <f t="shared" si="20"/>
        <v>0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0" t="s">
        <v>160</v>
      </c>
      <c r="B180" s="198">
        <f t="shared" ref="B180:Q180" si="21">IF(B$67=0,0,B$67/B$33)</f>
        <v>0</v>
      </c>
      <c r="C180" s="198">
        <f t="shared" si="21"/>
        <v>0</v>
      </c>
      <c r="D180" s="198">
        <f t="shared" si="21"/>
        <v>0</v>
      </c>
      <c r="E180" s="198">
        <f t="shared" si="21"/>
        <v>0</v>
      </c>
      <c r="F180" s="198">
        <f t="shared" si="21"/>
        <v>0</v>
      </c>
      <c r="G180" s="198">
        <f t="shared" si="21"/>
        <v>0</v>
      </c>
      <c r="H180" s="198">
        <f t="shared" si="21"/>
        <v>0</v>
      </c>
      <c r="I180" s="198">
        <f t="shared" si="21"/>
        <v>0</v>
      </c>
      <c r="J180" s="198">
        <f t="shared" si="21"/>
        <v>0</v>
      </c>
      <c r="K180" s="198">
        <f t="shared" si="21"/>
        <v>0</v>
      </c>
      <c r="L180" s="198">
        <f t="shared" si="21"/>
        <v>0</v>
      </c>
      <c r="M180" s="198">
        <f t="shared" si="21"/>
        <v>0</v>
      </c>
      <c r="N180" s="198">
        <f t="shared" si="21"/>
        <v>0</v>
      </c>
      <c r="O180" s="198">
        <f t="shared" si="21"/>
        <v>0</v>
      </c>
      <c r="P180" s="198">
        <f t="shared" si="21"/>
        <v>0</v>
      </c>
      <c r="Q180" s="198">
        <f t="shared" si="21"/>
        <v>0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</v>
      </c>
      <c r="C183" s="77">
        <f t="shared" si="22"/>
        <v>0</v>
      </c>
      <c r="D183" s="77">
        <f t="shared" si="22"/>
        <v>0</v>
      </c>
      <c r="E183" s="77">
        <f t="shared" si="22"/>
        <v>0</v>
      </c>
      <c r="F183" s="77">
        <f t="shared" si="22"/>
        <v>0</v>
      </c>
      <c r="G183" s="77">
        <f t="shared" si="22"/>
        <v>0</v>
      </c>
      <c r="H183" s="77">
        <f t="shared" si="22"/>
        <v>0</v>
      </c>
      <c r="I183" s="77">
        <f t="shared" si="22"/>
        <v>0</v>
      </c>
      <c r="J183" s="77">
        <f t="shared" si="22"/>
        <v>0</v>
      </c>
      <c r="K183" s="77">
        <f t="shared" si="22"/>
        <v>0</v>
      </c>
      <c r="L183" s="77">
        <f t="shared" si="22"/>
        <v>0</v>
      </c>
      <c r="M183" s="77">
        <f t="shared" si="22"/>
        <v>0</v>
      </c>
      <c r="N183" s="77">
        <f t="shared" si="22"/>
        <v>0</v>
      </c>
      <c r="O183" s="77">
        <f t="shared" si="22"/>
        <v>0</v>
      </c>
      <c r="P183" s="77">
        <f t="shared" si="22"/>
        <v>0</v>
      </c>
      <c r="Q183" s="77">
        <f t="shared" si="22"/>
        <v>0</v>
      </c>
    </row>
    <row r="184" spans="1:17" x14ac:dyDescent="0.25">
      <c r="A184" s="132" t="s">
        <v>83</v>
      </c>
      <c r="B184" s="203">
        <f t="shared" ref="B184:Q184" si="23">IF(B$71=0,0,B$71/B$70)</f>
        <v>0</v>
      </c>
      <c r="C184" s="203">
        <f t="shared" si="23"/>
        <v>0</v>
      </c>
      <c r="D184" s="203">
        <f t="shared" si="23"/>
        <v>0</v>
      </c>
      <c r="E184" s="203">
        <f t="shared" si="23"/>
        <v>0</v>
      </c>
      <c r="F184" s="203">
        <f t="shared" si="23"/>
        <v>0</v>
      </c>
      <c r="G184" s="203">
        <f t="shared" si="23"/>
        <v>0</v>
      </c>
      <c r="H184" s="203">
        <f t="shared" si="23"/>
        <v>0</v>
      </c>
      <c r="I184" s="203">
        <f t="shared" si="23"/>
        <v>0</v>
      </c>
      <c r="J184" s="203">
        <f t="shared" si="23"/>
        <v>0</v>
      </c>
      <c r="K184" s="203">
        <f t="shared" si="23"/>
        <v>0</v>
      </c>
      <c r="L184" s="203">
        <f t="shared" si="23"/>
        <v>0</v>
      </c>
      <c r="M184" s="203">
        <f t="shared" si="23"/>
        <v>0</v>
      </c>
      <c r="N184" s="203">
        <f t="shared" si="23"/>
        <v>0</v>
      </c>
      <c r="O184" s="203">
        <f t="shared" si="23"/>
        <v>0</v>
      </c>
      <c r="P184" s="203">
        <f t="shared" si="23"/>
        <v>0</v>
      </c>
      <c r="Q184" s="203">
        <f t="shared" si="23"/>
        <v>0</v>
      </c>
    </row>
    <row r="185" spans="1:17" x14ac:dyDescent="0.25">
      <c r="A185" s="76" t="s">
        <v>82</v>
      </c>
      <c r="B185" s="202">
        <f t="shared" ref="B185:Q185" si="24">IF(B$72=0,0,B$72/B$70)</f>
        <v>0</v>
      </c>
      <c r="C185" s="202">
        <f t="shared" si="24"/>
        <v>0</v>
      </c>
      <c r="D185" s="202">
        <f t="shared" si="24"/>
        <v>0</v>
      </c>
      <c r="E185" s="202">
        <f t="shared" si="24"/>
        <v>0</v>
      </c>
      <c r="F185" s="202">
        <f t="shared" si="24"/>
        <v>0</v>
      </c>
      <c r="G185" s="202">
        <f t="shared" si="24"/>
        <v>0</v>
      </c>
      <c r="H185" s="202">
        <f t="shared" si="24"/>
        <v>0</v>
      </c>
      <c r="I185" s="202">
        <f t="shared" si="24"/>
        <v>0</v>
      </c>
      <c r="J185" s="202">
        <f t="shared" si="24"/>
        <v>0</v>
      </c>
      <c r="K185" s="202">
        <f t="shared" si="24"/>
        <v>0</v>
      </c>
      <c r="L185" s="202">
        <f t="shared" si="24"/>
        <v>0</v>
      </c>
      <c r="M185" s="202">
        <f t="shared" si="24"/>
        <v>0</v>
      </c>
      <c r="N185" s="202">
        <f t="shared" si="24"/>
        <v>0</v>
      </c>
      <c r="O185" s="202">
        <f t="shared" si="24"/>
        <v>0</v>
      </c>
      <c r="P185" s="202">
        <f t="shared" si="24"/>
        <v>0</v>
      </c>
      <c r="Q185" s="202">
        <f t="shared" si="24"/>
        <v>0</v>
      </c>
    </row>
    <row r="186" spans="1:17" x14ac:dyDescent="0.25">
      <c r="A186" s="76" t="s">
        <v>81</v>
      </c>
      <c r="B186" s="202">
        <f t="shared" ref="B186:Q186" si="25">IF(B$73=0,0,B$73/B$70)</f>
        <v>0</v>
      </c>
      <c r="C186" s="202">
        <f t="shared" si="25"/>
        <v>0</v>
      </c>
      <c r="D186" s="202">
        <f t="shared" si="25"/>
        <v>0</v>
      </c>
      <c r="E186" s="202">
        <f t="shared" si="25"/>
        <v>0</v>
      </c>
      <c r="F186" s="202">
        <f t="shared" si="25"/>
        <v>0</v>
      </c>
      <c r="G186" s="202">
        <f t="shared" si="25"/>
        <v>0</v>
      </c>
      <c r="H186" s="202">
        <f t="shared" si="25"/>
        <v>0</v>
      </c>
      <c r="I186" s="202">
        <f t="shared" si="25"/>
        <v>0</v>
      </c>
      <c r="J186" s="202">
        <f t="shared" si="25"/>
        <v>0</v>
      </c>
      <c r="K186" s="202">
        <f t="shared" si="25"/>
        <v>0</v>
      </c>
      <c r="L186" s="202">
        <f t="shared" si="25"/>
        <v>0</v>
      </c>
      <c r="M186" s="202">
        <f t="shared" si="25"/>
        <v>0</v>
      </c>
      <c r="N186" s="202">
        <f t="shared" si="25"/>
        <v>0</v>
      </c>
      <c r="O186" s="202">
        <f t="shared" si="25"/>
        <v>0</v>
      </c>
      <c r="P186" s="202">
        <f t="shared" si="25"/>
        <v>0</v>
      </c>
      <c r="Q186" s="202">
        <f t="shared" si="25"/>
        <v>0</v>
      </c>
    </row>
    <row r="187" spans="1:17" x14ac:dyDescent="0.25">
      <c r="A187" s="76" t="s">
        <v>80</v>
      </c>
      <c r="B187" s="202">
        <f t="shared" ref="B187:Q187" si="26">IF(B$74=0,0,B$74/B$70)</f>
        <v>0</v>
      </c>
      <c r="C187" s="202">
        <f t="shared" si="26"/>
        <v>0</v>
      </c>
      <c r="D187" s="202">
        <f t="shared" si="26"/>
        <v>0</v>
      </c>
      <c r="E187" s="202">
        <f t="shared" si="26"/>
        <v>0</v>
      </c>
      <c r="F187" s="202">
        <f t="shared" si="26"/>
        <v>0</v>
      </c>
      <c r="G187" s="202">
        <f t="shared" si="26"/>
        <v>0</v>
      </c>
      <c r="H187" s="202">
        <f t="shared" si="26"/>
        <v>0</v>
      </c>
      <c r="I187" s="202">
        <f t="shared" si="26"/>
        <v>0</v>
      </c>
      <c r="J187" s="202">
        <f t="shared" si="26"/>
        <v>0</v>
      </c>
      <c r="K187" s="202">
        <f t="shared" si="26"/>
        <v>0</v>
      </c>
      <c r="L187" s="202">
        <f t="shared" si="26"/>
        <v>0</v>
      </c>
      <c r="M187" s="202">
        <f t="shared" si="26"/>
        <v>0</v>
      </c>
      <c r="N187" s="202">
        <f t="shared" si="26"/>
        <v>0</v>
      </c>
      <c r="O187" s="202">
        <f t="shared" si="26"/>
        <v>0</v>
      </c>
      <c r="P187" s="202">
        <f t="shared" si="26"/>
        <v>0</v>
      </c>
      <c r="Q187" s="202">
        <f t="shared" si="26"/>
        <v>0</v>
      </c>
    </row>
    <row r="188" spans="1:17" x14ac:dyDescent="0.25">
      <c r="A188" s="129" t="s">
        <v>79</v>
      </c>
      <c r="B188" s="201">
        <f t="shared" ref="B188:Q188" si="27">IF(B$75=0,0,B$75/B$70)</f>
        <v>0</v>
      </c>
      <c r="C188" s="201">
        <f t="shared" si="27"/>
        <v>0</v>
      </c>
      <c r="D188" s="201">
        <f t="shared" si="27"/>
        <v>0</v>
      </c>
      <c r="E188" s="201">
        <f t="shared" si="27"/>
        <v>0</v>
      </c>
      <c r="F188" s="201">
        <f t="shared" si="27"/>
        <v>0</v>
      </c>
      <c r="G188" s="201">
        <f t="shared" si="27"/>
        <v>0</v>
      </c>
      <c r="H188" s="201">
        <f t="shared" si="27"/>
        <v>0</v>
      </c>
      <c r="I188" s="201">
        <f t="shared" si="27"/>
        <v>0</v>
      </c>
      <c r="J188" s="201">
        <f t="shared" si="27"/>
        <v>0</v>
      </c>
      <c r="K188" s="201">
        <f t="shared" si="27"/>
        <v>0</v>
      </c>
      <c r="L188" s="201">
        <f t="shared" si="27"/>
        <v>0</v>
      </c>
      <c r="M188" s="201">
        <f t="shared" si="27"/>
        <v>0</v>
      </c>
      <c r="N188" s="201">
        <f t="shared" si="27"/>
        <v>0</v>
      </c>
      <c r="O188" s="201">
        <f t="shared" si="27"/>
        <v>0</v>
      </c>
      <c r="P188" s="201">
        <f t="shared" si="27"/>
        <v>0</v>
      </c>
      <c r="Q188" s="201">
        <f t="shared" si="27"/>
        <v>0</v>
      </c>
    </row>
    <row r="189" spans="1:17" x14ac:dyDescent="0.25">
      <c r="A189" s="127" t="s">
        <v>149</v>
      </c>
      <c r="B189" s="200">
        <f t="shared" ref="B189:Q189" si="28">IF(B$80=0,0,B$80/B$70)</f>
        <v>0</v>
      </c>
      <c r="C189" s="200">
        <f t="shared" si="28"/>
        <v>0</v>
      </c>
      <c r="D189" s="200">
        <f t="shared" si="28"/>
        <v>0</v>
      </c>
      <c r="E189" s="200">
        <f t="shared" si="28"/>
        <v>0</v>
      </c>
      <c r="F189" s="200">
        <f t="shared" si="28"/>
        <v>0</v>
      </c>
      <c r="G189" s="200">
        <f t="shared" si="28"/>
        <v>0</v>
      </c>
      <c r="H189" s="200">
        <f t="shared" si="28"/>
        <v>0</v>
      </c>
      <c r="I189" s="200">
        <f t="shared" si="28"/>
        <v>0</v>
      </c>
      <c r="J189" s="200">
        <f t="shared" si="28"/>
        <v>0</v>
      </c>
      <c r="K189" s="200">
        <f t="shared" si="28"/>
        <v>0</v>
      </c>
      <c r="L189" s="200">
        <f t="shared" si="28"/>
        <v>0</v>
      </c>
      <c r="M189" s="200">
        <f t="shared" si="28"/>
        <v>0</v>
      </c>
      <c r="N189" s="200">
        <f t="shared" si="28"/>
        <v>0</v>
      </c>
      <c r="O189" s="200">
        <f t="shared" si="28"/>
        <v>0</v>
      </c>
      <c r="P189" s="200">
        <f t="shared" si="28"/>
        <v>0</v>
      </c>
      <c r="Q189" s="200">
        <f t="shared" si="28"/>
        <v>0</v>
      </c>
    </row>
    <row r="190" spans="1:17" x14ac:dyDescent="0.25">
      <c r="A190" s="142" t="s">
        <v>166</v>
      </c>
      <c r="B190" s="199">
        <f t="shared" ref="B190:Q190" si="29">IF(B$81=0,0,B$81/B$70)</f>
        <v>0</v>
      </c>
      <c r="C190" s="199">
        <f t="shared" si="29"/>
        <v>0</v>
      </c>
      <c r="D190" s="199">
        <f t="shared" si="29"/>
        <v>0</v>
      </c>
      <c r="E190" s="199">
        <f t="shared" si="29"/>
        <v>0</v>
      </c>
      <c r="F190" s="199">
        <f t="shared" si="29"/>
        <v>0</v>
      </c>
      <c r="G190" s="199">
        <f t="shared" si="29"/>
        <v>0</v>
      </c>
      <c r="H190" s="199">
        <f t="shared" si="29"/>
        <v>0</v>
      </c>
      <c r="I190" s="199">
        <f t="shared" si="29"/>
        <v>0</v>
      </c>
      <c r="J190" s="199">
        <f t="shared" si="29"/>
        <v>0</v>
      </c>
      <c r="K190" s="199">
        <f t="shared" si="29"/>
        <v>0</v>
      </c>
      <c r="L190" s="199">
        <f t="shared" si="29"/>
        <v>0</v>
      </c>
      <c r="M190" s="199">
        <f t="shared" si="29"/>
        <v>0</v>
      </c>
      <c r="N190" s="199">
        <f t="shared" si="29"/>
        <v>0</v>
      </c>
      <c r="O190" s="199">
        <f t="shared" si="29"/>
        <v>0</v>
      </c>
      <c r="P190" s="199">
        <f t="shared" si="29"/>
        <v>0</v>
      </c>
      <c r="Q190" s="199">
        <f t="shared" si="29"/>
        <v>0</v>
      </c>
    </row>
    <row r="191" spans="1:17" x14ac:dyDescent="0.25">
      <c r="A191" s="142" t="s">
        <v>165</v>
      </c>
      <c r="B191" s="199">
        <f t="shared" ref="B191:Q191" si="30">IF(B$86=0,0,B$86/B$70)</f>
        <v>0</v>
      </c>
      <c r="C191" s="199">
        <f t="shared" si="30"/>
        <v>0</v>
      </c>
      <c r="D191" s="199">
        <f t="shared" si="30"/>
        <v>0</v>
      </c>
      <c r="E191" s="199">
        <f t="shared" si="30"/>
        <v>0</v>
      </c>
      <c r="F191" s="199">
        <f t="shared" si="30"/>
        <v>0</v>
      </c>
      <c r="G191" s="199">
        <f t="shared" si="30"/>
        <v>0</v>
      </c>
      <c r="H191" s="199">
        <f t="shared" si="30"/>
        <v>0</v>
      </c>
      <c r="I191" s="199">
        <f t="shared" si="30"/>
        <v>0</v>
      </c>
      <c r="J191" s="199">
        <f t="shared" si="30"/>
        <v>0</v>
      </c>
      <c r="K191" s="199">
        <f t="shared" si="30"/>
        <v>0</v>
      </c>
      <c r="L191" s="199">
        <f t="shared" si="30"/>
        <v>0</v>
      </c>
      <c r="M191" s="199">
        <f t="shared" si="30"/>
        <v>0</v>
      </c>
      <c r="N191" s="199">
        <f t="shared" si="30"/>
        <v>0</v>
      </c>
      <c r="O191" s="199">
        <f t="shared" si="30"/>
        <v>0</v>
      </c>
      <c r="P191" s="199">
        <f t="shared" si="30"/>
        <v>0</v>
      </c>
      <c r="Q191" s="199">
        <f t="shared" si="30"/>
        <v>0</v>
      </c>
    </row>
    <row r="192" spans="1:17" x14ac:dyDescent="0.25">
      <c r="A192" s="127" t="s">
        <v>148</v>
      </c>
      <c r="B192" s="200">
        <f t="shared" ref="B192:Q192" si="31">IF(B$87=0,0,B$87/B$70)</f>
        <v>0</v>
      </c>
      <c r="C192" s="200">
        <f t="shared" si="31"/>
        <v>0</v>
      </c>
      <c r="D192" s="200">
        <f t="shared" si="31"/>
        <v>0</v>
      </c>
      <c r="E192" s="200">
        <f t="shared" si="31"/>
        <v>0</v>
      </c>
      <c r="F192" s="200">
        <f t="shared" si="31"/>
        <v>0</v>
      </c>
      <c r="G192" s="200">
        <f t="shared" si="31"/>
        <v>0</v>
      </c>
      <c r="H192" s="200">
        <f t="shared" si="31"/>
        <v>0</v>
      </c>
      <c r="I192" s="200">
        <f t="shared" si="31"/>
        <v>0</v>
      </c>
      <c r="J192" s="200">
        <f t="shared" si="31"/>
        <v>0</v>
      </c>
      <c r="K192" s="200">
        <f t="shared" si="31"/>
        <v>0</v>
      </c>
      <c r="L192" s="200">
        <f t="shared" si="31"/>
        <v>0</v>
      </c>
      <c r="M192" s="200">
        <f t="shared" si="31"/>
        <v>0</v>
      </c>
      <c r="N192" s="200">
        <f t="shared" si="31"/>
        <v>0</v>
      </c>
      <c r="O192" s="200">
        <f t="shared" si="31"/>
        <v>0</v>
      </c>
      <c r="P192" s="200">
        <f t="shared" si="31"/>
        <v>0</v>
      </c>
      <c r="Q192" s="200">
        <f t="shared" si="31"/>
        <v>0</v>
      </c>
    </row>
    <row r="193" spans="1:17" x14ac:dyDescent="0.25">
      <c r="A193" s="142" t="s">
        <v>164</v>
      </c>
      <c r="B193" s="199">
        <f t="shared" ref="B193:Q193" si="32">IF(B$88=0,0,B$88/B$70)</f>
        <v>0</v>
      </c>
      <c r="C193" s="199">
        <f t="shared" si="32"/>
        <v>0</v>
      </c>
      <c r="D193" s="199">
        <f t="shared" si="32"/>
        <v>0</v>
      </c>
      <c r="E193" s="199">
        <f t="shared" si="32"/>
        <v>0</v>
      </c>
      <c r="F193" s="199">
        <f t="shared" si="32"/>
        <v>0</v>
      </c>
      <c r="G193" s="199">
        <f t="shared" si="32"/>
        <v>0</v>
      </c>
      <c r="H193" s="199">
        <f t="shared" si="32"/>
        <v>0</v>
      </c>
      <c r="I193" s="199">
        <f t="shared" si="32"/>
        <v>0</v>
      </c>
      <c r="J193" s="199">
        <f t="shared" si="32"/>
        <v>0</v>
      </c>
      <c r="K193" s="199">
        <f t="shared" si="32"/>
        <v>0</v>
      </c>
      <c r="L193" s="199">
        <f t="shared" si="32"/>
        <v>0</v>
      </c>
      <c r="M193" s="199">
        <f t="shared" si="32"/>
        <v>0</v>
      </c>
      <c r="N193" s="199">
        <f t="shared" si="32"/>
        <v>0</v>
      </c>
      <c r="O193" s="199">
        <f t="shared" si="32"/>
        <v>0</v>
      </c>
      <c r="P193" s="199">
        <f t="shared" si="32"/>
        <v>0</v>
      </c>
      <c r="Q193" s="199">
        <f t="shared" si="32"/>
        <v>0</v>
      </c>
    </row>
    <row r="194" spans="1:17" x14ac:dyDescent="0.25">
      <c r="A194" s="142" t="s">
        <v>163</v>
      </c>
      <c r="B194" s="199">
        <f t="shared" ref="B194:Q194" si="33">IF(B$93=0,0,B$93/B$70)</f>
        <v>0</v>
      </c>
      <c r="C194" s="199">
        <f t="shared" si="33"/>
        <v>0</v>
      </c>
      <c r="D194" s="199">
        <f t="shared" si="33"/>
        <v>0</v>
      </c>
      <c r="E194" s="199">
        <f t="shared" si="33"/>
        <v>0</v>
      </c>
      <c r="F194" s="199">
        <f t="shared" si="33"/>
        <v>0</v>
      </c>
      <c r="G194" s="199">
        <f t="shared" si="33"/>
        <v>0</v>
      </c>
      <c r="H194" s="199">
        <f t="shared" si="33"/>
        <v>0</v>
      </c>
      <c r="I194" s="199">
        <f t="shared" si="33"/>
        <v>0</v>
      </c>
      <c r="J194" s="199">
        <f t="shared" si="33"/>
        <v>0</v>
      </c>
      <c r="K194" s="199">
        <f t="shared" si="33"/>
        <v>0</v>
      </c>
      <c r="L194" s="199">
        <f t="shared" si="33"/>
        <v>0</v>
      </c>
      <c r="M194" s="199">
        <f t="shared" si="33"/>
        <v>0</v>
      </c>
      <c r="N194" s="199">
        <f t="shared" si="33"/>
        <v>0</v>
      </c>
      <c r="O194" s="199">
        <f t="shared" si="33"/>
        <v>0</v>
      </c>
      <c r="P194" s="199">
        <f t="shared" si="33"/>
        <v>0</v>
      </c>
      <c r="Q194" s="199">
        <f t="shared" si="33"/>
        <v>0</v>
      </c>
    </row>
    <row r="195" spans="1:17" x14ac:dyDescent="0.25">
      <c r="A195" s="127" t="s">
        <v>147</v>
      </c>
      <c r="B195" s="200">
        <f t="shared" ref="B195:Q195" si="34">IF(B$94=0,0,B$94/B$70)</f>
        <v>0</v>
      </c>
      <c r="C195" s="200">
        <f t="shared" si="34"/>
        <v>0</v>
      </c>
      <c r="D195" s="200">
        <f t="shared" si="34"/>
        <v>0</v>
      </c>
      <c r="E195" s="200">
        <f t="shared" si="34"/>
        <v>0</v>
      </c>
      <c r="F195" s="200">
        <f t="shared" si="34"/>
        <v>0</v>
      </c>
      <c r="G195" s="200">
        <f t="shared" si="34"/>
        <v>0</v>
      </c>
      <c r="H195" s="200">
        <f t="shared" si="34"/>
        <v>0</v>
      </c>
      <c r="I195" s="200">
        <f t="shared" si="34"/>
        <v>0</v>
      </c>
      <c r="J195" s="200">
        <f t="shared" si="34"/>
        <v>0</v>
      </c>
      <c r="K195" s="200">
        <f t="shared" si="34"/>
        <v>0</v>
      </c>
      <c r="L195" s="200">
        <f t="shared" si="34"/>
        <v>0</v>
      </c>
      <c r="M195" s="200">
        <f t="shared" si="34"/>
        <v>0</v>
      </c>
      <c r="N195" s="200">
        <f t="shared" si="34"/>
        <v>0</v>
      </c>
      <c r="O195" s="200">
        <f t="shared" si="34"/>
        <v>0</v>
      </c>
      <c r="P195" s="200">
        <f t="shared" si="34"/>
        <v>0</v>
      </c>
      <c r="Q195" s="200">
        <f t="shared" si="34"/>
        <v>0</v>
      </c>
    </row>
    <row r="196" spans="1:17" x14ac:dyDescent="0.25">
      <c r="A196" s="142" t="s">
        <v>162</v>
      </c>
      <c r="B196" s="199">
        <f t="shared" ref="B196:Q196" si="35">IF(B$95=0,0,B$95/B$70)</f>
        <v>0</v>
      </c>
      <c r="C196" s="199">
        <f t="shared" si="35"/>
        <v>0</v>
      </c>
      <c r="D196" s="199">
        <f t="shared" si="35"/>
        <v>0</v>
      </c>
      <c r="E196" s="199">
        <f t="shared" si="35"/>
        <v>0</v>
      </c>
      <c r="F196" s="199">
        <f t="shared" si="35"/>
        <v>0</v>
      </c>
      <c r="G196" s="199">
        <f t="shared" si="35"/>
        <v>0</v>
      </c>
      <c r="H196" s="199">
        <f t="shared" si="35"/>
        <v>0</v>
      </c>
      <c r="I196" s="199">
        <f t="shared" si="35"/>
        <v>0</v>
      </c>
      <c r="J196" s="199">
        <f t="shared" si="35"/>
        <v>0</v>
      </c>
      <c r="K196" s="199">
        <f t="shared" si="35"/>
        <v>0</v>
      </c>
      <c r="L196" s="199">
        <f t="shared" si="35"/>
        <v>0</v>
      </c>
      <c r="M196" s="199">
        <f t="shared" si="35"/>
        <v>0</v>
      </c>
      <c r="N196" s="199">
        <f t="shared" si="35"/>
        <v>0</v>
      </c>
      <c r="O196" s="199">
        <f t="shared" si="35"/>
        <v>0</v>
      </c>
      <c r="P196" s="199">
        <f t="shared" si="35"/>
        <v>0</v>
      </c>
      <c r="Q196" s="199">
        <f t="shared" si="35"/>
        <v>0</v>
      </c>
    </row>
    <row r="197" spans="1:17" x14ac:dyDescent="0.25">
      <c r="A197" s="142" t="s">
        <v>161</v>
      </c>
      <c r="B197" s="199">
        <f t="shared" ref="B197:Q197" si="36">IF(B$99=0,0,B$99/B$70)</f>
        <v>0</v>
      </c>
      <c r="C197" s="199">
        <f t="shared" si="36"/>
        <v>0</v>
      </c>
      <c r="D197" s="199">
        <f t="shared" si="36"/>
        <v>0</v>
      </c>
      <c r="E197" s="199">
        <f t="shared" si="36"/>
        <v>0</v>
      </c>
      <c r="F197" s="199">
        <f t="shared" si="36"/>
        <v>0</v>
      </c>
      <c r="G197" s="199">
        <f t="shared" si="36"/>
        <v>0</v>
      </c>
      <c r="H197" s="199">
        <f t="shared" si="36"/>
        <v>0</v>
      </c>
      <c r="I197" s="199">
        <f t="shared" si="36"/>
        <v>0</v>
      </c>
      <c r="J197" s="199">
        <f t="shared" si="36"/>
        <v>0</v>
      </c>
      <c r="K197" s="199">
        <f t="shared" si="36"/>
        <v>0</v>
      </c>
      <c r="L197" s="199">
        <f t="shared" si="36"/>
        <v>0</v>
      </c>
      <c r="M197" s="199">
        <f t="shared" si="36"/>
        <v>0</v>
      </c>
      <c r="N197" s="199">
        <f t="shared" si="36"/>
        <v>0</v>
      </c>
      <c r="O197" s="199">
        <f t="shared" si="36"/>
        <v>0</v>
      </c>
      <c r="P197" s="199">
        <f t="shared" si="36"/>
        <v>0</v>
      </c>
      <c r="Q197" s="199">
        <f t="shared" si="36"/>
        <v>0</v>
      </c>
    </row>
    <row r="198" spans="1:17" x14ac:dyDescent="0.25">
      <c r="A198" s="140" t="s">
        <v>160</v>
      </c>
      <c r="B198" s="198">
        <f t="shared" ref="B198:Q198" si="37">IF(B$110=0,0,B$110/B$70)</f>
        <v>0</v>
      </c>
      <c r="C198" s="198">
        <f t="shared" si="37"/>
        <v>0</v>
      </c>
      <c r="D198" s="198">
        <f t="shared" si="37"/>
        <v>0</v>
      </c>
      <c r="E198" s="198">
        <f t="shared" si="37"/>
        <v>0</v>
      </c>
      <c r="F198" s="198">
        <f t="shared" si="37"/>
        <v>0</v>
      </c>
      <c r="G198" s="198">
        <f t="shared" si="37"/>
        <v>0</v>
      </c>
      <c r="H198" s="198">
        <f t="shared" si="37"/>
        <v>0</v>
      </c>
      <c r="I198" s="198">
        <f t="shared" si="37"/>
        <v>0</v>
      </c>
      <c r="J198" s="198">
        <f t="shared" si="37"/>
        <v>0</v>
      </c>
      <c r="K198" s="198">
        <f t="shared" si="37"/>
        <v>0</v>
      </c>
      <c r="L198" s="198">
        <f t="shared" si="37"/>
        <v>0</v>
      </c>
      <c r="M198" s="198">
        <f t="shared" si="37"/>
        <v>0</v>
      </c>
      <c r="N198" s="198">
        <f t="shared" si="37"/>
        <v>0</v>
      </c>
      <c r="O198" s="198">
        <f t="shared" si="37"/>
        <v>0</v>
      </c>
      <c r="P198" s="198">
        <f t="shared" si="37"/>
        <v>0</v>
      </c>
      <c r="Q198" s="198">
        <f t="shared" si="37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</v>
      </c>
      <c r="C200" s="77">
        <f t="shared" si="38"/>
        <v>1</v>
      </c>
      <c r="D200" s="77">
        <f t="shared" si="38"/>
        <v>1</v>
      </c>
      <c r="E200" s="77">
        <f t="shared" si="38"/>
        <v>1</v>
      </c>
      <c r="F200" s="77">
        <f t="shared" si="38"/>
        <v>1.0000000000000002</v>
      </c>
      <c r="G200" s="77">
        <f t="shared" si="38"/>
        <v>1.0000000000000002</v>
      </c>
      <c r="H200" s="77">
        <f t="shared" si="38"/>
        <v>1</v>
      </c>
      <c r="I200" s="77">
        <f t="shared" si="38"/>
        <v>1</v>
      </c>
      <c r="J200" s="77">
        <f t="shared" si="38"/>
        <v>1</v>
      </c>
      <c r="K200" s="77">
        <f t="shared" si="38"/>
        <v>1.0000000000000002</v>
      </c>
      <c r="L200" s="77">
        <f t="shared" si="38"/>
        <v>1.0000000000000002</v>
      </c>
      <c r="M200" s="77">
        <f t="shared" si="38"/>
        <v>1</v>
      </c>
      <c r="N200" s="77">
        <f t="shared" si="38"/>
        <v>1</v>
      </c>
      <c r="O200" s="77">
        <f t="shared" si="38"/>
        <v>1</v>
      </c>
      <c r="P200" s="77">
        <f t="shared" si="38"/>
        <v>1.0000000000000002</v>
      </c>
      <c r="Q200" s="77">
        <f t="shared" si="38"/>
        <v>1</v>
      </c>
    </row>
    <row r="201" spans="1:17" x14ac:dyDescent="0.25">
      <c r="A201" s="132" t="s">
        <v>83</v>
      </c>
      <c r="B201" s="203">
        <f t="shared" ref="B201:Q201" si="39">IF(B$113=0,0,B$113/B$112)</f>
        <v>1.7007499397600474E-3</v>
      </c>
      <c r="C201" s="203">
        <f t="shared" si="39"/>
        <v>1.7007499397600474E-3</v>
      </c>
      <c r="D201" s="203">
        <f t="shared" si="39"/>
        <v>1.7007497933977662E-3</v>
      </c>
      <c r="E201" s="203">
        <f t="shared" si="39"/>
        <v>1.700749793397766E-3</v>
      </c>
      <c r="F201" s="203">
        <f t="shared" si="39"/>
        <v>1.7007497933977675E-3</v>
      </c>
      <c r="G201" s="203">
        <f t="shared" si="39"/>
        <v>1.7007497933977662E-3</v>
      </c>
      <c r="H201" s="203">
        <f t="shared" si="39"/>
        <v>1.7007497933977658E-3</v>
      </c>
      <c r="I201" s="203">
        <f t="shared" si="39"/>
        <v>1.7007497933977658E-3</v>
      </c>
      <c r="J201" s="203">
        <f t="shared" si="39"/>
        <v>1.7007497933977725E-3</v>
      </c>
      <c r="K201" s="203">
        <f t="shared" si="39"/>
        <v>1.7007497933977658E-3</v>
      </c>
      <c r="L201" s="203">
        <f t="shared" si="39"/>
        <v>1.7007497933977662E-3</v>
      </c>
      <c r="M201" s="203">
        <f t="shared" si="39"/>
        <v>1.700749793397766E-3</v>
      </c>
      <c r="N201" s="203">
        <f t="shared" si="39"/>
        <v>1.7007497933977653E-3</v>
      </c>
      <c r="O201" s="203">
        <f t="shared" si="39"/>
        <v>1.7007497933977658E-3</v>
      </c>
      <c r="P201" s="203">
        <f t="shared" si="39"/>
        <v>1.7007497933977666E-3</v>
      </c>
      <c r="Q201" s="203">
        <f t="shared" si="39"/>
        <v>1.7007497933977658E-3</v>
      </c>
    </row>
    <row r="202" spans="1:17" x14ac:dyDescent="0.25">
      <c r="A202" s="76" t="s">
        <v>82</v>
      </c>
      <c r="B202" s="202">
        <f t="shared" ref="B202:Q202" si="40">IF(B$114=0,0,B$114/B$112)</f>
        <v>8.4777189237088962E-4</v>
      </c>
      <c r="C202" s="202">
        <f t="shared" si="40"/>
        <v>8.4777189237088973E-4</v>
      </c>
      <c r="D202" s="202">
        <f t="shared" si="40"/>
        <v>8.4777181941376339E-4</v>
      </c>
      <c r="E202" s="202">
        <f t="shared" si="40"/>
        <v>8.4777181941376328E-4</v>
      </c>
      <c r="F202" s="202">
        <f t="shared" si="40"/>
        <v>8.4777181941376415E-4</v>
      </c>
      <c r="G202" s="202">
        <f t="shared" si="40"/>
        <v>8.4777181941376339E-4</v>
      </c>
      <c r="H202" s="202">
        <f t="shared" si="40"/>
        <v>8.4777181941376328E-4</v>
      </c>
      <c r="I202" s="202">
        <f t="shared" si="40"/>
        <v>8.4777181941376328E-4</v>
      </c>
      <c r="J202" s="202">
        <f t="shared" si="40"/>
        <v>8.4777181941376664E-4</v>
      </c>
      <c r="K202" s="202">
        <f t="shared" si="40"/>
        <v>8.4777181941376328E-4</v>
      </c>
      <c r="L202" s="202">
        <f t="shared" si="40"/>
        <v>8.4777181941376339E-4</v>
      </c>
      <c r="M202" s="202">
        <f t="shared" si="40"/>
        <v>8.4777181941376328E-4</v>
      </c>
      <c r="N202" s="202">
        <f t="shared" si="40"/>
        <v>8.4777181941376328E-4</v>
      </c>
      <c r="O202" s="202">
        <f t="shared" si="40"/>
        <v>8.4777181941376328E-4</v>
      </c>
      <c r="P202" s="202">
        <f t="shared" si="40"/>
        <v>8.4777181941376371E-4</v>
      </c>
      <c r="Q202" s="202">
        <f t="shared" si="40"/>
        <v>8.4777181941376328E-4</v>
      </c>
    </row>
    <row r="203" spans="1:17" x14ac:dyDescent="0.25">
      <c r="A203" s="76" t="s">
        <v>81</v>
      </c>
      <c r="B203" s="202">
        <f t="shared" ref="B203:Q203" si="41">IF(B$115=0,0,B$115/B$112)</f>
        <v>1.1608978822463978E-2</v>
      </c>
      <c r="C203" s="202">
        <f t="shared" si="41"/>
        <v>1.1608978822463978E-2</v>
      </c>
      <c r="D203" s="202">
        <f t="shared" si="41"/>
        <v>1.1608977823424328E-2</v>
      </c>
      <c r="E203" s="202">
        <f t="shared" si="41"/>
        <v>1.1608977823424328E-2</v>
      </c>
      <c r="F203" s="202">
        <f t="shared" si="41"/>
        <v>1.1608977823424337E-2</v>
      </c>
      <c r="G203" s="202">
        <f t="shared" si="41"/>
        <v>1.1608977823424328E-2</v>
      </c>
      <c r="H203" s="202">
        <f t="shared" si="41"/>
        <v>1.1608977823424326E-2</v>
      </c>
      <c r="I203" s="202">
        <f t="shared" si="41"/>
        <v>1.1608977823424326E-2</v>
      </c>
      <c r="J203" s="202">
        <f t="shared" si="41"/>
        <v>1.1608977823424373E-2</v>
      </c>
      <c r="K203" s="202">
        <f t="shared" si="41"/>
        <v>1.1608977823424323E-2</v>
      </c>
      <c r="L203" s="202">
        <f t="shared" si="41"/>
        <v>1.1608977823424328E-2</v>
      </c>
      <c r="M203" s="202">
        <f t="shared" si="41"/>
        <v>1.1608977823424326E-2</v>
      </c>
      <c r="N203" s="202">
        <f t="shared" si="41"/>
        <v>1.1608977823424325E-2</v>
      </c>
      <c r="O203" s="202">
        <f t="shared" si="41"/>
        <v>1.1608977823424326E-2</v>
      </c>
      <c r="P203" s="202">
        <f t="shared" si="41"/>
        <v>1.1608977823424333E-2</v>
      </c>
      <c r="Q203" s="202">
        <f t="shared" si="41"/>
        <v>1.1608977823424326E-2</v>
      </c>
    </row>
    <row r="204" spans="1:17" x14ac:dyDescent="0.25">
      <c r="A204" s="76" t="s">
        <v>80</v>
      </c>
      <c r="B204" s="202">
        <f t="shared" ref="B204:Q204" si="42">IF(B$116=0,0,B$116/B$112)</f>
        <v>5.669166465866823E-4</v>
      </c>
      <c r="C204" s="202">
        <f t="shared" si="42"/>
        <v>5.6691664658668219E-4</v>
      </c>
      <c r="D204" s="202">
        <f t="shared" si="42"/>
        <v>5.6691659779925529E-4</v>
      </c>
      <c r="E204" s="202">
        <f t="shared" si="42"/>
        <v>5.6691659779925518E-4</v>
      </c>
      <c r="F204" s="202">
        <f t="shared" si="42"/>
        <v>5.6691659779925573E-4</v>
      </c>
      <c r="G204" s="202">
        <f t="shared" si="42"/>
        <v>5.6691659779925529E-4</v>
      </c>
      <c r="H204" s="202">
        <f t="shared" si="42"/>
        <v>5.6691659779925518E-4</v>
      </c>
      <c r="I204" s="202">
        <f t="shared" si="42"/>
        <v>5.6691659779925518E-4</v>
      </c>
      <c r="J204" s="202">
        <f t="shared" si="42"/>
        <v>5.6691659779925746E-4</v>
      </c>
      <c r="K204" s="202">
        <f t="shared" si="42"/>
        <v>5.6691659779925529E-4</v>
      </c>
      <c r="L204" s="202">
        <f t="shared" si="42"/>
        <v>5.6691659779925529E-4</v>
      </c>
      <c r="M204" s="202">
        <f t="shared" si="42"/>
        <v>5.6691659779925518E-4</v>
      </c>
      <c r="N204" s="202">
        <f t="shared" si="42"/>
        <v>5.6691659779925518E-4</v>
      </c>
      <c r="O204" s="202">
        <f t="shared" si="42"/>
        <v>5.6691659779925518E-4</v>
      </c>
      <c r="P204" s="202">
        <f t="shared" si="42"/>
        <v>5.6691659779925551E-4</v>
      </c>
      <c r="Q204" s="202">
        <f t="shared" si="42"/>
        <v>5.6691659779925518E-4</v>
      </c>
    </row>
    <row r="205" spans="1:17" x14ac:dyDescent="0.25">
      <c r="A205" s="129" t="s">
        <v>79</v>
      </c>
      <c r="B205" s="201">
        <f t="shared" ref="B205:Q205" si="43">IF(B$117=0,0,B$117/B$112)</f>
        <v>1.1338332931733646E-3</v>
      </c>
      <c r="C205" s="201">
        <f t="shared" si="43"/>
        <v>1.1338332931733644E-3</v>
      </c>
      <c r="D205" s="201">
        <f t="shared" si="43"/>
        <v>1.1338331955985108E-3</v>
      </c>
      <c r="E205" s="201">
        <f t="shared" si="43"/>
        <v>1.1338331955985104E-3</v>
      </c>
      <c r="F205" s="201">
        <f t="shared" si="43"/>
        <v>1.1338331955985115E-3</v>
      </c>
      <c r="G205" s="201">
        <f t="shared" si="43"/>
        <v>1.1338331955985104E-3</v>
      </c>
      <c r="H205" s="201">
        <f t="shared" si="43"/>
        <v>1.1338331955985104E-3</v>
      </c>
      <c r="I205" s="201">
        <f t="shared" si="43"/>
        <v>1.1338331955985104E-3</v>
      </c>
      <c r="J205" s="201">
        <f t="shared" si="43"/>
        <v>1.1338331955985147E-3</v>
      </c>
      <c r="K205" s="201">
        <f t="shared" si="43"/>
        <v>1.1338331955985104E-3</v>
      </c>
      <c r="L205" s="201">
        <f t="shared" si="43"/>
        <v>1.1338331955985106E-3</v>
      </c>
      <c r="M205" s="201">
        <f t="shared" si="43"/>
        <v>1.1338331955985106E-3</v>
      </c>
      <c r="N205" s="201">
        <f t="shared" si="43"/>
        <v>1.1338331955985104E-3</v>
      </c>
      <c r="O205" s="201">
        <f t="shared" si="43"/>
        <v>1.1338331955985104E-3</v>
      </c>
      <c r="P205" s="201">
        <f t="shared" si="43"/>
        <v>1.133833195598511E-3</v>
      </c>
      <c r="Q205" s="201">
        <f t="shared" si="43"/>
        <v>1.1338331955985104E-3</v>
      </c>
    </row>
    <row r="206" spans="1:17" x14ac:dyDescent="0.25">
      <c r="A206" s="127" t="s">
        <v>146</v>
      </c>
      <c r="B206" s="200">
        <f t="shared" ref="B206:Q206" si="44">IF(B$122=0,0,B$122/B$112)</f>
        <v>0.5719777809548654</v>
      </c>
      <c r="C206" s="200">
        <f t="shared" si="44"/>
        <v>0.5719777809548654</v>
      </c>
      <c r="D206" s="200">
        <f t="shared" si="44"/>
        <v>0.57197773173188982</v>
      </c>
      <c r="E206" s="200">
        <f t="shared" si="44"/>
        <v>0.5719777317318897</v>
      </c>
      <c r="F206" s="200">
        <f t="shared" si="44"/>
        <v>0.57197773173189037</v>
      </c>
      <c r="G206" s="200">
        <f t="shared" si="44"/>
        <v>0.57197773173188982</v>
      </c>
      <c r="H206" s="200">
        <f t="shared" si="44"/>
        <v>0.5719777317318897</v>
      </c>
      <c r="I206" s="200">
        <f t="shared" si="44"/>
        <v>0.5719777317318897</v>
      </c>
      <c r="J206" s="200">
        <f t="shared" si="44"/>
        <v>0.57197773173189204</v>
      </c>
      <c r="K206" s="200">
        <f t="shared" si="44"/>
        <v>0.5719777317318897</v>
      </c>
      <c r="L206" s="200">
        <f t="shared" si="44"/>
        <v>0.57197773173188982</v>
      </c>
      <c r="M206" s="200">
        <f t="shared" si="44"/>
        <v>0.5719777317318897</v>
      </c>
      <c r="N206" s="200">
        <f t="shared" si="44"/>
        <v>0.5719777317318897</v>
      </c>
      <c r="O206" s="200">
        <f t="shared" si="44"/>
        <v>0.5719777317318897</v>
      </c>
      <c r="P206" s="200">
        <f t="shared" si="44"/>
        <v>0.57197773173189004</v>
      </c>
      <c r="Q206" s="200">
        <f t="shared" si="44"/>
        <v>0.5719777317318897</v>
      </c>
    </row>
    <row r="207" spans="1:17" x14ac:dyDescent="0.25">
      <c r="A207" s="142" t="s">
        <v>159</v>
      </c>
      <c r="B207" s="199">
        <f t="shared" ref="B207:Q207" si="45">IF(B$123=0,0,B$123/B$112)</f>
        <v>0.5719777809548654</v>
      </c>
      <c r="C207" s="199">
        <f t="shared" si="45"/>
        <v>0.5719777809548654</v>
      </c>
      <c r="D207" s="199">
        <f t="shared" si="45"/>
        <v>0.57197773173188982</v>
      </c>
      <c r="E207" s="199">
        <f t="shared" si="45"/>
        <v>0.5719777317318897</v>
      </c>
      <c r="F207" s="199">
        <f t="shared" si="45"/>
        <v>0.57197773173189037</v>
      </c>
      <c r="G207" s="199">
        <f t="shared" si="45"/>
        <v>0.57197773173188982</v>
      </c>
      <c r="H207" s="199">
        <f t="shared" si="45"/>
        <v>0.5719777317318897</v>
      </c>
      <c r="I207" s="199">
        <f t="shared" si="45"/>
        <v>0.5719777317318897</v>
      </c>
      <c r="J207" s="199">
        <f t="shared" si="45"/>
        <v>0.57197773173189204</v>
      </c>
      <c r="K207" s="199">
        <f t="shared" si="45"/>
        <v>0.5719777317318897</v>
      </c>
      <c r="L207" s="199">
        <f t="shared" si="45"/>
        <v>0.57197773173188982</v>
      </c>
      <c r="M207" s="199">
        <f t="shared" si="45"/>
        <v>0.5719777317318897</v>
      </c>
      <c r="N207" s="199">
        <f t="shared" si="45"/>
        <v>0.5719777317318897</v>
      </c>
      <c r="O207" s="199">
        <f t="shared" si="45"/>
        <v>0.5719777317318897</v>
      </c>
      <c r="P207" s="199">
        <f t="shared" si="45"/>
        <v>0.57197773173189004</v>
      </c>
      <c r="Q207" s="199">
        <f t="shared" si="45"/>
        <v>0.5719777317318897</v>
      </c>
    </row>
    <row r="208" spans="1:17" x14ac:dyDescent="0.25">
      <c r="A208" s="142" t="s">
        <v>158</v>
      </c>
      <c r="B208" s="199">
        <f t="shared" ref="B208:Q208" si="46">IF(B$129=0,0,B$129/B$112)</f>
        <v>0</v>
      </c>
      <c r="C208" s="199">
        <f t="shared" si="46"/>
        <v>0</v>
      </c>
      <c r="D208" s="199">
        <f t="shared" si="46"/>
        <v>0</v>
      </c>
      <c r="E208" s="199">
        <f t="shared" si="46"/>
        <v>0</v>
      </c>
      <c r="F208" s="199">
        <f t="shared" si="46"/>
        <v>0</v>
      </c>
      <c r="G208" s="199">
        <f t="shared" si="46"/>
        <v>0</v>
      </c>
      <c r="H208" s="199">
        <f t="shared" si="46"/>
        <v>0</v>
      </c>
      <c r="I208" s="199">
        <f t="shared" si="46"/>
        <v>0</v>
      </c>
      <c r="J208" s="199">
        <f t="shared" si="46"/>
        <v>0</v>
      </c>
      <c r="K208" s="199">
        <f t="shared" si="46"/>
        <v>0</v>
      </c>
      <c r="L208" s="199">
        <f t="shared" si="46"/>
        <v>0</v>
      </c>
      <c r="M208" s="199">
        <f t="shared" si="46"/>
        <v>0</v>
      </c>
      <c r="N208" s="199">
        <f t="shared" si="46"/>
        <v>0</v>
      </c>
      <c r="O208" s="199">
        <f t="shared" si="46"/>
        <v>0</v>
      </c>
      <c r="P208" s="199">
        <f t="shared" si="46"/>
        <v>0</v>
      </c>
      <c r="Q208" s="199">
        <f t="shared" si="46"/>
        <v>0</v>
      </c>
    </row>
    <row r="209" spans="1:17" x14ac:dyDescent="0.25">
      <c r="A209" s="127" t="s">
        <v>145</v>
      </c>
      <c r="B209" s="200">
        <f t="shared" ref="B209:Q209" si="47">IF(B$130=0,0,B$130/B$112)</f>
        <v>0.32610655095118174</v>
      </c>
      <c r="C209" s="200">
        <f t="shared" si="47"/>
        <v>0.32610655095118174</v>
      </c>
      <c r="D209" s="200">
        <f t="shared" si="47"/>
        <v>0.32610652288726849</v>
      </c>
      <c r="E209" s="200">
        <f t="shared" si="47"/>
        <v>0.32610652288726849</v>
      </c>
      <c r="F209" s="200">
        <f t="shared" si="47"/>
        <v>0.32610652288726882</v>
      </c>
      <c r="G209" s="200">
        <f t="shared" si="47"/>
        <v>0.32610652288726855</v>
      </c>
      <c r="H209" s="200">
        <f t="shared" si="47"/>
        <v>0.32610652288726849</v>
      </c>
      <c r="I209" s="200">
        <f t="shared" si="47"/>
        <v>0.32610652288726849</v>
      </c>
      <c r="J209" s="200">
        <f t="shared" si="47"/>
        <v>0.32610652288726982</v>
      </c>
      <c r="K209" s="200">
        <f t="shared" si="47"/>
        <v>0.32610652288726849</v>
      </c>
      <c r="L209" s="200">
        <f t="shared" si="47"/>
        <v>0.28062741642097494</v>
      </c>
      <c r="M209" s="200">
        <f t="shared" si="47"/>
        <v>0.32610652288726849</v>
      </c>
      <c r="N209" s="200">
        <f t="shared" si="47"/>
        <v>0.32610652288726849</v>
      </c>
      <c r="O209" s="200">
        <f t="shared" si="47"/>
        <v>0.32610652288726849</v>
      </c>
      <c r="P209" s="200">
        <f t="shared" si="47"/>
        <v>0.3261065228872686</v>
      </c>
      <c r="Q209" s="200">
        <f t="shared" si="47"/>
        <v>0.32610652288726849</v>
      </c>
    </row>
    <row r="210" spans="1:17" x14ac:dyDescent="0.25">
      <c r="A210" s="142" t="s">
        <v>157</v>
      </c>
      <c r="B210" s="199">
        <f t="shared" ref="B210:Q210" si="48">IF(B$131=0,0,B$131/B$112)</f>
        <v>0.32610655095118174</v>
      </c>
      <c r="C210" s="199">
        <f t="shared" si="48"/>
        <v>0.32610655095118174</v>
      </c>
      <c r="D210" s="199">
        <f t="shared" si="48"/>
        <v>0.32610652288726849</v>
      </c>
      <c r="E210" s="199">
        <f t="shared" si="48"/>
        <v>0.32610652288726849</v>
      </c>
      <c r="F210" s="199">
        <f t="shared" si="48"/>
        <v>0.32610652288726871</v>
      </c>
      <c r="G210" s="199">
        <f t="shared" si="48"/>
        <v>0.32610652288726855</v>
      </c>
      <c r="H210" s="199">
        <f t="shared" si="48"/>
        <v>0.32610652288726849</v>
      </c>
      <c r="I210" s="199">
        <f t="shared" si="48"/>
        <v>0.32610652288726849</v>
      </c>
      <c r="J210" s="199">
        <f t="shared" si="48"/>
        <v>0.32610652288726982</v>
      </c>
      <c r="K210" s="199">
        <f t="shared" si="48"/>
        <v>0.32143892907085975</v>
      </c>
      <c r="L210" s="199">
        <f t="shared" si="48"/>
        <v>0</v>
      </c>
      <c r="M210" s="199">
        <f t="shared" si="48"/>
        <v>0.22068680817799433</v>
      </c>
      <c r="N210" s="199">
        <f t="shared" si="48"/>
        <v>0.32610652288726821</v>
      </c>
      <c r="O210" s="199">
        <f t="shared" si="48"/>
        <v>0.32610652288726821</v>
      </c>
      <c r="P210" s="199">
        <f t="shared" si="48"/>
        <v>0.26288343389620328</v>
      </c>
      <c r="Q210" s="199">
        <f t="shared" si="48"/>
        <v>0.32610652288726849</v>
      </c>
    </row>
    <row r="211" spans="1:17" x14ac:dyDescent="0.25">
      <c r="A211" s="142" t="s">
        <v>156</v>
      </c>
      <c r="B211" s="199">
        <f t="shared" ref="B211:Q211" si="49">IF(B$136=0,0,B$136/B$112)</f>
        <v>0</v>
      </c>
      <c r="C211" s="199">
        <f t="shared" si="49"/>
        <v>0</v>
      </c>
      <c r="D211" s="199">
        <f t="shared" si="49"/>
        <v>0</v>
      </c>
      <c r="E211" s="199">
        <f t="shared" si="49"/>
        <v>0</v>
      </c>
      <c r="F211" s="199">
        <f t="shared" si="49"/>
        <v>1.1786574777613522E-16</v>
      </c>
      <c r="G211" s="199">
        <f t="shared" si="49"/>
        <v>0</v>
      </c>
      <c r="H211" s="199">
        <f t="shared" si="49"/>
        <v>0</v>
      </c>
      <c r="I211" s="199">
        <f t="shared" si="49"/>
        <v>0</v>
      </c>
      <c r="J211" s="199">
        <f t="shared" si="49"/>
        <v>0</v>
      </c>
      <c r="K211" s="199">
        <f t="shared" si="49"/>
        <v>4.6675938164087716E-3</v>
      </c>
      <c r="L211" s="199">
        <f t="shared" si="49"/>
        <v>0.28062741642097494</v>
      </c>
      <c r="M211" s="199">
        <f t="shared" si="49"/>
        <v>0.10541971470927418</v>
      </c>
      <c r="N211" s="199">
        <f t="shared" si="49"/>
        <v>2.6658450934185321E-16</v>
      </c>
      <c r="O211" s="199">
        <f t="shared" si="49"/>
        <v>2.8050338394439767E-16</v>
      </c>
      <c r="P211" s="199">
        <f t="shared" si="49"/>
        <v>6.3223088991065379E-2</v>
      </c>
      <c r="Q211" s="199">
        <f t="shared" si="49"/>
        <v>0</v>
      </c>
    </row>
    <row r="212" spans="1:17" x14ac:dyDescent="0.25">
      <c r="A212" s="127" t="s">
        <v>144</v>
      </c>
      <c r="B212" s="200">
        <f t="shared" ref="B212:Q212" si="50">IF(B$137=0,0,B$137/B$112)</f>
        <v>8.6057417499597888E-2</v>
      </c>
      <c r="C212" s="200">
        <f t="shared" si="50"/>
        <v>8.6057417499597888E-2</v>
      </c>
      <c r="D212" s="200">
        <f t="shared" si="50"/>
        <v>8.6057496151208182E-2</v>
      </c>
      <c r="E212" s="200">
        <f t="shared" si="50"/>
        <v>8.6057496151208168E-2</v>
      </c>
      <c r="F212" s="200">
        <f t="shared" si="50"/>
        <v>8.6057496151207349E-2</v>
      </c>
      <c r="G212" s="200">
        <f t="shared" si="50"/>
        <v>8.6057496151208168E-2</v>
      </c>
      <c r="H212" s="200">
        <f t="shared" si="50"/>
        <v>8.6057496151208168E-2</v>
      </c>
      <c r="I212" s="200">
        <f t="shared" si="50"/>
        <v>8.6057496151208168E-2</v>
      </c>
      <c r="J212" s="200">
        <f t="shared" si="50"/>
        <v>8.6057496151204602E-2</v>
      </c>
      <c r="K212" s="200">
        <f t="shared" si="50"/>
        <v>8.6057496151208168E-2</v>
      </c>
      <c r="L212" s="200">
        <f t="shared" si="50"/>
        <v>0.13153660261750175</v>
      </c>
      <c r="M212" s="200">
        <f t="shared" si="50"/>
        <v>8.6057496151208182E-2</v>
      </c>
      <c r="N212" s="200">
        <f t="shared" si="50"/>
        <v>8.6057496151208168E-2</v>
      </c>
      <c r="O212" s="200">
        <f t="shared" si="50"/>
        <v>8.6057496151208196E-2</v>
      </c>
      <c r="P212" s="200">
        <f t="shared" si="50"/>
        <v>8.6057496151207849E-2</v>
      </c>
      <c r="Q212" s="200">
        <f t="shared" si="50"/>
        <v>8.6057496151208168E-2</v>
      </c>
    </row>
    <row r="213" spans="1:17" x14ac:dyDescent="0.25">
      <c r="A213" s="142" t="s">
        <v>155</v>
      </c>
      <c r="B213" s="199">
        <f t="shared" ref="B213:Q213" si="51">IF(B$138=0,0,B$138/B$112)</f>
        <v>0</v>
      </c>
      <c r="C213" s="199">
        <f t="shared" si="51"/>
        <v>0</v>
      </c>
      <c r="D213" s="199">
        <f t="shared" si="51"/>
        <v>5.729075215254815E-3</v>
      </c>
      <c r="E213" s="199">
        <f t="shared" si="51"/>
        <v>5.7290752152548098E-3</v>
      </c>
      <c r="F213" s="199">
        <f t="shared" si="51"/>
        <v>5.7290752152539173E-3</v>
      </c>
      <c r="G213" s="199">
        <f t="shared" si="51"/>
        <v>5.729075215254808E-3</v>
      </c>
      <c r="H213" s="199">
        <f t="shared" si="51"/>
        <v>5.7290752152548193E-3</v>
      </c>
      <c r="I213" s="199">
        <f t="shared" si="51"/>
        <v>5.7290752152548046E-3</v>
      </c>
      <c r="J213" s="199">
        <f t="shared" si="51"/>
        <v>5.7290752152509249E-3</v>
      </c>
      <c r="K213" s="199">
        <f t="shared" si="51"/>
        <v>5.483412382812242E-3</v>
      </c>
      <c r="L213" s="199">
        <f t="shared" si="51"/>
        <v>9.1504536659312609E-3</v>
      </c>
      <c r="M213" s="199">
        <f t="shared" si="51"/>
        <v>1.8066917792460268E-4</v>
      </c>
      <c r="N213" s="199">
        <f t="shared" si="51"/>
        <v>5.7290752152548063E-3</v>
      </c>
      <c r="O213" s="199">
        <f t="shared" si="51"/>
        <v>5.7290752152547994E-3</v>
      </c>
      <c r="P213" s="199">
        <f t="shared" si="51"/>
        <v>2.4015442157246953E-3</v>
      </c>
      <c r="Q213" s="199">
        <f t="shared" si="51"/>
        <v>5.7290752152548158E-3</v>
      </c>
    </row>
    <row r="214" spans="1:17" x14ac:dyDescent="0.25">
      <c r="A214" s="142" t="s">
        <v>154</v>
      </c>
      <c r="B214" s="199">
        <f t="shared" ref="B214:Q214" si="52">IF(B$142=0,0,B$142/B$112)</f>
        <v>8.6057417499597888E-2</v>
      </c>
      <c r="C214" s="199">
        <f t="shared" si="52"/>
        <v>8.6057417499597888E-2</v>
      </c>
      <c r="D214" s="199">
        <f t="shared" si="52"/>
        <v>8.0328420935953368E-2</v>
      </c>
      <c r="E214" s="199">
        <f t="shared" si="52"/>
        <v>8.0328420935953354E-2</v>
      </c>
      <c r="F214" s="199">
        <f t="shared" si="52"/>
        <v>8.0328420935953423E-2</v>
      </c>
      <c r="G214" s="199">
        <f t="shared" si="52"/>
        <v>8.0328420935953368E-2</v>
      </c>
      <c r="H214" s="199">
        <f t="shared" si="52"/>
        <v>8.0328420935953354E-2</v>
      </c>
      <c r="I214" s="199">
        <f t="shared" si="52"/>
        <v>8.0328420935953354E-2</v>
      </c>
      <c r="J214" s="199">
        <f t="shared" si="52"/>
        <v>8.0328420935953673E-2</v>
      </c>
      <c r="K214" s="199">
        <f t="shared" si="52"/>
        <v>8.0328420935953354E-2</v>
      </c>
      <c r="L214" s="199">
        <f t="shared" si="52"/>
        <v>8.0328420935953368E-2</v>
      </c>
      <c r="M214" s="199">
        <f t="shared" si="52"/>
        <v>8.0328420935953354E-2</v>
      </c>
      <c r="N214" s="199">
        <f t="shared" si="52"/>
        <v>8.032842093595334E-2</v>
      </c>
      <c r="O214" s="199">
        <f t="shared" si="52"/>
        <v>8.0328420935953368E-2</v>
      </c>
      <c r="P214" s="199">
        <f t="shared" si="52"/>
        <v>8.0328420935953396E-2</v>
      </c>
      <c r="Q214" s="199">
        <f t="shared" si="52"/>
        <v>8.0328420935953354E-2</v>
      </c>
    </row>
    <row r="215" spans="1:17" x14ac:dyDescent="0.25">
      <c r="A215" s="140" t="s">
        <v>153</v>
      </c>
      <c r="B215" s="198">
        <f t="shared" ref="B215:Q215" si="53">IF(B$153=0,0,B$153/B$112)</f>
        <v>0</v>
      </c>
      <c r="C215" s="198">
        <f t="shared" si="53"/>
        <v>0</v>
      </c>
      <c r="D215" s="198">
        <f t="shared" si="53"/>
        <v>0</v>
      </c>
      <c r="E215" s="198">
        <f t="shared" si="53"/>
        <v>0</v>
      </c>
      <c r="F215" s="198">
        <f t="shared" si="53"/>
        <v>6.2034604092702787E-18</v>
      </c>
      <c r="G215" s="198">
        <f t="shared" si="53"/>
        <v>0</v>
      </c>
      <c r="H215" s="198">
        <f t="shared" si="53"/>
        <v>0</v>
      </c>
      <c r="I215" s="198">
        <f t="shared" si="53"/>
        <v>0</v>
      </c>
      <c r="J215" s="198">
        <f t="shared" si="53"/>
        <v>0</v>
      </c>
      <c r="K215" s="198">
        <f t="shared" si="53"/>
        <v>2.456628324425673E-4</v>
      </c>
      <c r="L215" s="198">
        <f t="shared" si="53"/>
        <v>4.2057728015617121E-2</v>
      </c>
      <c r="M215" s="198">
        <f t="shared" si="53"/>
        <v>5.5484060373302236E-3</v>
      </c>
      <c r="N215" s="198">
        <f t="shared" si="53"/>
        <v>1.4030763649571235E-17</v>
      </c>
      <c r="O215" s="198">
        <f t="shared" si="53"/>
        <v>1.4763335997073573E-17</v>
      </c>
      <c r="P215" s="198">
        <f t="shared" si="53"/>
        <v>3.3275309995297623E-3</v>
      </c>
      <c r="Q215" s="198">
        <f t="shared" si="53"/>
        <v>0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118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 t="shared" ref="B220:Q220" si="54">SUM(B$221:B$227)</f>
        <v>326.02711347158447</v>
      </c>
      <c r="C220" s="133">
        <f t="shared" si="54"/>
        <v>309.14168240343349</v>
      </c>
      <c r="D220" s="133">
        <f t="shared" si="54"/>
        <v>323.55637885462545</v>
      </c>
      <c r="E220" s="133">
        <f t="shared" si="54"/>
        <v>318.77932751091714</v>
      </c>
      <c r="F220" s="133">
        <f t="shared" si="54"/>
        <v>325.54535024246064</v>
      </c>
      <c r="G220" s="133">
        <f t="shared" si="54"/>
        <v>201.99726984821862</v>
      </c>
      <c r="H220" s="133">
        <f t="shared" si="54"/>
        <v>286.73863235147843</v>
      </c>
      <c r="I220" s="133">
        <f t="shared" si="54"/>
        <v>214.66585461536221</v>
      </c>
      <c r="J220" s="133">
        <f t="shared" si="54"/>
        <v>211.86959585750918</v>
      </c>
      <c r="K220" s="133">
        <f t="shared" si="54"/>
        <v>253.43619599819186</v>
      </c>
      <c r="L220" s="133">
        <f t="shared" si="54"/>
        <v>217.0517304136618</v>
      </c>
      <c r="M220" s="133">
        <f t="shared" si="54"/>
        <v>229.26181124297398</v>
      </c>
      <c r="N220" s="133">
        <f t="shared" si="54"/>
        <v>247.66899650142403</v>
      </c>
      <c r="O220" s="133">
        <f t="shared" si="54"/>
        <v>238.76450581224475</v>
      </c>
      <c r="P220" s="133">
        <f t="shared" si="54"/>
        <v>233.1903762937709</v>
      </c>
      <c r="Q220" s="133">
        <f t="shared" si="54"/>
        <v>254.30655293679939</v>
      </c>
    </row>
    <row r="221" spans="1:17" x14ac:dyDescent="0.25">
      <c r="A221" s="132" t="s">
        <v>83</v>
      </c>
      <c r="B221" s="131">
        <f>IF(B$6=0,0,B$6/NFM!B$11*1000)</f>
        <v>0.53978267853387663</v>
      </c>
      <c r="C221" s="131">
        <f>IF(C$6=0,0,C$6/NFM!C$11*1000)</f>
        <v>0.51182652754657543</v>
      </c>
      <c r="D221" s="131">
        <f>IF(D$6=0,0,D$6/NFM!D$11*1000)</f>
        <v>0.53569203792645148</v>
      </c>
      <c r="E221" s="131">
        <f>IF(E$6=0,0,E$6/NFM!E$11*1000)</f>
        <v>0.52778297311787237</v>
      </c>
      <c r="F221" s="131">
        <f>IF(F$6=0,0,F$6/NFM!F$11*1000)</f>
        <v>0.5389850533196221</v>
      </c>
      <c r="G221" s="131">
        <f>IF(G$6=0,0,G$6/NFM!G$11*1000)</f>
        <v>0.33443423221518309</v>
      </c>
      <c r="H221" s="131">
        <f>IF(H$6=0,0,H$6/NFM!H$11*1000)</f>
        <v>0.47473520027748056</v>
      </c>
      <c r="I221" s="131">
        <f>IF(I$6=0,0,I$6/NFM!I$11*1000)</f>
        <v>0.35540881480749337</v>
      </c>
      <c r="J221" s="131">
        <f>IF(J$6=0,0,J$6/NFM!J$11*1000)</f>
        <v>0.35077922426173869</v>
      </c>
      <c r="K221" s="131">
        <f>IF(K$6=0,0,K$6/NFM!K$11*1000)</f>
        <v>0.41959844154269615</v>
      </c>
      <c r="L221" s="131">
        <f>IF(L$6=0,0,L$6/NFM!L$11*1000)</f>
        <v>0.35935895998205269</v>
      </c>
      <c r="M221" s="131">
        <f>IF(M$6=0,0,M$6/NFM!M$11*1000)</f>
        <v>0.37957442631238819</v>
      </c>
      <c r="N221" s="131">
        <f>IF(N$6=0,0,N$6/NFM!N$11*1000)</f>
        <v>0.41005005043234793</v>
      </c>
      <c r="O221" s="131">
        <f>IF(O$6=0,0,O$6/NFM!O$11*1000)</f>
        <v>0.39530744272710233</v>
      </c>
      <c r="P221" s="131">
        <f>IF(P$6=0,0,P$6/NFM!P$11*1000)</f>
        <v>0.38607870549129936</v>
      </c>
      <c r="Q221" s="131">
        <f>IF(Q$6=0,0,Q$6/NFM!Q$11*1000)</f>
        <v>0.4210394370310761</v>
      </c>
    </row>
    <row r="222" spans="1:17" x14ac:dyDescent="0.25">
      <c r="A222" s="76" t="s">
        <v>82</v>
      </c>
      <c r="B222" s="130">
        <f>IF(B$7=0,0,B$7/NFM!B$11*1000)</f>
        <v>0.26989133926693831</v>
      </c>
      <c r="C222" s="130">
        <f>IF(C$7=0,0,C$7/NFM!C$11*1000)</f>
        <v>0.25591326377328771</v>
      </c>
      <c r="D222" s="130">
        <f>IF(D$7=0,0,D$7/NFM!D$11*1000)</f>
        <v>0.26784601896322574</v>
      </c>
      <c r="E222" s="130">
        <f>IF(E$7=0,0,E$7/NFM!E$11*1000)</f>
        <v>0.26389148655893618</v>
      </c>
      <c r="F222" s="130">
        <f>IF(F$7=0,0,F$7/NFM!F$11*1000)</f>
        <v>0.26949252665981105</v>
      </c>
      <c r="G222" s="130">
        <f>IF(G$7=0,0,G$7/NFM!G$11*1000)</f>
        <v>0.16721711610759155</v>
      </c>
      <c r="H222" s="130">
        <f>IF(H$7=0,0,H$7/NFM!H$11*1000)</f>
        <v>0.23736760013874028</v>
      </c>
      <c r="I222" s="130">
        <f>IF(I$7=0,0,I$7/NFM!I$11*1000)</f>
        <v>0.17770440740374668</v>
      </c>
      <c r="J222" s="130">
        <f>IF(J$7=0,0,J$7/NFM!J$11*1000)</f>
        <v>0.17538961213086934</v>
      </c>
      <c r="K222" s="130">
        <f>IF(K$7=0,0,K$7/NFM!K$11*1000)</f>
        <v>0.20979922077134808</v>
      </c>
      <c r="L222" s="130">
        <f>IF(L$7=0,0,L$7/NFM!L$11*1000)</f>
        <v>0.17967947999102635</v>
      </c>
      <c r="M222" s="130">
        <f>IF(M$7=0,0,M$7/NFM!M$11*1000)</f>
        <v>0.18978721315619412</v>
      </c>
      <c r="N222" s="130">
        <f>IF(N$7=0,0,N$7/NFM!N$11*1000)</f>
        <v>0.20502502521617402</v>
      </c>
      <c r="O222" s="130">
        <f>IF(O$7=0,0,O$7/NFM!O$11*1000)</f>
        <v>0.19765372136355114</v>
      </c>
      <c r="P222" s="130">
        <f>IF(P$7=0,0,P$7/NFM!P$11*1000)</f>
        <v>0.19303935274564965</v>
      </c>
      <c r="Q222" s="130">
        <f>IF(Q$7=0,0,Q$7/NFM!Q$11*1000)</f>
        <v>0.21051971851553808</v>
      </c>
    </row>
    <row r="223" spans="1:17" x14ac:dyDescent="0.25">
      <c r="A223" s="76" t="s">
        <v>81</v>
      </c>
      <c r="B223" s="130">
        <f>IF(B$8=0,0,B$8/NFM!B$11*1000)</f>
        <v>3.5512259689626191</v>
      </c>
      <c r="C223" s="130">
        <f>IF(C$8=0,0,C$8/NFM!C$11*1000)</f>
        <v>3.3673026729280027</v>
      </c>
      <c r="D223" s="130">
        <f>IF(D$8=0,0,D$8/NFM!D$11*1000)</f>
        <v>3.5243136767893359</v>
      </c>
      <c r="E223" s="130">
        <f>IF(E$8=0,0,E$8/NFM!E$11*1000)</f>
        <v>3.4722800020246654</v>
      </c>
      <c r="F223" s="130">
        <f>IF(F$8=0,0,F$8/NFM!F$11*1000)</f>
        <v>3.5459783989923239</v>
      </c>
      <c r="G223" s="130">
        <f>IF(G$8=0,0,G$8/NFM!G$11*1000)</f>
        <v>2.2002401662433053</v>
      </c>
      <c r="H223" s="130">
        <f>IF(H$8=0,0,H$8/NFM!H$11*1000)</f>
        <v>3.1232791244527731</v>
      </c>
      <c r="I223" s="130">
        <f>IF(I$8=0,0,I$8/NFM!I$11*1000)</f>
        <v>2.3382317790758553</v>
      </c>
      <c r="J223" s="130">
        <f>IF(J$8=0,0,J$8/NFM!J$11*1000)</f>
        <v>2.3077737395248206</v>
      </c>
      <c r="K223" s="130">
        <f>IF(K$8=0,0,K$8/NFM!K$11*1000)</f>
        <v>2.7605348252188282</v>
      </c>
      <c r="L223" s="130">
        <f>IF(L$8=0,0,L$8/NFM!L$11*1000)</f>
        <v>2.3642197529085256</v>
      </c>
      <c r="M223" s="130">
        <f>IF(M$8=0,0,M$8/NFM!M$11*1000)</f>
        <v>2.4972171458629786</v>
      </c>
      <c r="N223" s="130">
        <f>IF(N$8=0,0,N$8/NFM!N$11*1000)</f>
        <v>2.6977160356923093</v>
      </c>
      <c r="O223" s="130">
        <f>IF(O$8=0,0,O$8/NFM!O$11*1000)</f>
        <v>2.6007245363072258</v>
      </c>
      <c r="P223" s="130">
        <f>IF(P$8=0,0,P$8/NFM!P$11*1000)</f>
        <v>2.5400087470908463</v>
      </c>
      <c r="Q223" s="130">
        <f>IF(Q$8=0,0,Q$8/NFM!Q$11*1000)</f>
        <v>2.7700151231294465</v>
      </c>
    </row>
    <row r="224" spans="1:17" x14ac:dyDescent="0.25">
      <c r="A224" s="76" t="s">
        <v>80</v>
      </c>
      <c r="B224" s="130">
        <f>IF(B$9=0,0,B$9/NFM!B$11*1000)</f>
        <v>0.17992755951129219</v>
      </c>
      <c r="C224" s="130">
        <f>IF(C$9=0,0,C$9/NFM!C$11*1000)</f>
        <v>0.17060884251552511</v>
      </c>
      <c r="D224" s="130">
        <f>IF(D$9=0,0,D$9/NFM!D$11*1000)</f>
        <v>0.17856401264215049</v>
      </c>
      <c r="E224" s="130">
        <f>IF(E$9=0,0,E$9/NFM!E$11*1000)</f>
        <v>0.17592765770595745</v>
      </c>
      <c r="F224" s="130">
        <f>IF(F$9=0,0,F$9/NFM!F$11*1000)</f>
        <v>0.17966168443987404</v>
      </c>
      <c r="G224" s="130">
        <f>IF(G$9=0,0,G$9/NFM!G$11*1000)</f>
        <v>0.11147807740506105</v>
      </c>
      <c r="H224" s="130">
        <f>IF(H$9=0,0,H$9/NFM!H$11*1000)</f>
        <v>0.1582450667591602</v>
      </c>
      <c r="I224" s="130">
        <f>IF(I$9=0,0,I$9/NFM!I$11*1000)</f>
        <v>0.11846960493583111</v>
      </c>
      <c r="J224" s="130">
        <f>IF(J$9=0,0,J$9/NFM!J$11*1000)</f>
        <v>0.11692640808724623</v>
      </c>
      <c r="K224" s="130">
        <f>IF(K$9=0,0,K$9/NFM!K$11*1000)</f>
        <v>0.13986614718089871</v>
      </c>
      <c r="L224" s="130">
        <f>IF(L$9=0,0,L$9/NFM!L$11*1000)</f>
        <v>0.11978631999401754</v>
      </c>
      <c r="M224" s="130">
        <f>IF(M$9=0,0,M$9/NFM!M$11*1000)</f>
        <v>0.12652480877079605</v>
      </c>
      <c r="N224" s="130">
        <f>IF(N$9=0,0,N$9/NFM!N$11*1000)</f>
        <v>0.13668335014411598</v>
      </c>
      <c r="O224" s="130">
        <f>IF(O$9=0,0,O$9/NFM!O$11*1000)</f>
        <v>0.13176914757570074</v>
      </c>
      <c r="P224" s="130">
        <f>IF(P$9=0,0,P$9/NFM!P$11*1000)</f>
        <v>0.12869290183043311</v>
      </c>
      <c r="Q224" s="130">
        <f>IF(Q$9=0,0,Q$9/NFM!Q$11*1000)</f>
        <v>0.14034647901035868</v>
      </c>
    </row>
    <row r="225" spans="1:17" x14ac:dyDescent="0.25">
      <c r="A225" s="129" t="s">
        <v>79</v>
      </c>
      <c r="B225" s="128">
        <f>IF(B$10=0,0,B$10/NFM!B$11*1000)</f>
        <v>0.35985511902258438</v>
      </c>
      <c r="C225" s="128">
        <f>IF(C$10=0,0,C$10/NFM!C$11*1000)</f>
        <v>0.34121768503105021</v>
      </c>
      <c r="D225" s="128">
        <f>IF(D$10=0,0,D$10/NFM!D$11*1000)</f>
        <v>0.35712802528430104</v>
      </c>
      <c r="E225" s="128">
        <f>IF(E$10=0,0,E$10/NFM!E$11*1000)</f>
        <v>0.351855315411915</v>
      </c>
      <c r="F225" s="128">
        <f>IF(F$10=0,0,F$10/NFM!F$11*1000)</f>
        <v>0.35932336887974808</v>
      </c>
      <c r="G225" s="128">
        <f>IF(G$10=0,0,G$10/NFM!G$11*1000)</f>
        <v>0.2229561548101221</v>
      </c>
      <c r="H225" s="128">
        <f>IF(H$10=0,0,H$10/NFM!H$11*1000)</f>
        <v>0.31649013351832039</v>
      </c>
      <c r="I225" s="128">
        <f>IF(I$10=0,0,I$10/NFM!I$11*1000)</f>
        <v>0.23693920987166223</v>
      </c>
      <c r="J225" s="128">
        <f>IF(J$10=0,0,J$10/NFM!J$11*1000)</f>
        <v>0.23385281617449244</v>
      </c>
      <c r="K225" s="128">
        <f>IF(K$10=0,0,K$10/NFM!K$11*1000)</f>
        <v>0.27973229436179736</v>
      </c>
      <c r="L225" s="128">
        <f>IF(L$10=0,0,L$10/NFM!L$11*1000)</f>
        <v>0.23957263998803507</v>
      </c>
      <c r="M225" s="128">
        <f>IF(M$10=0,0,M$10/NFM!M$11*1000)</f>
        <v>0.25304961754159211</v>
      </c>
      <c r="N225" s="128">
        <f>IF(N$10=0,0,N$10/NFM!N$11*1000)</f>
        <v>0.27336670028823196</v>
      </c>
      <c r="O225" s="128">
        <f>IF(O$10=0,0,O$10/NFM!O$11*1000)</f>
        <v>0.26353829515140148</v>
      </c>
      <c r="P225" s="128">
        <f>IF(P$10=0,0,P$10/NFM!P$11*1000)</f>
        <v>0.25738580366086622</v>
      </c>
      <c r="Q225" s="128">
        <f>IF(Q$10=0,0,Q$10/NFM!Q$11*1000)</f>
        <v>0.28069295802071736</v>
      </c>
    </row>
    <row r="226" spans="1:17" x14ac:dyDescent="0.25">
      <c r="A226" s="127" t="s">
        <v>152</v>
      </c>
      <c r="B226" s="126">
        <f>IF(B$15=0,0,B$15/NFM!B$11*1000)</f>
        <v>98.580638773994522</v>
      </c>
      <c r="C226" s="126">
        <f>IF(C$15=0,0,C$15/NFM!C$11*1000)</f>
        <v>93.475000279858534</v>
      </c>
      <c r="D226" s="126">
        <f>IF(D$15=0,0,D$15/NFM!D$11*1000)</f>
        <v>97.833564108371462</v>
      </c>
      <c r="E226" s="126">
        <f>IF(E$15=0,0,E$15/NFM!E$11*1000)</f>
        <v>96.389129724051529</v>
      </c>
      <c r="F226" s="126">
        <f>IF(F$15=0,0,F$15/NFM!F$11*1000)</f>
        <v>98.434968291686673</v>
      </c>
      <c r="G226" s="126">
        <f>IF(G$15=0,0,G$15/NFM!G$11*1000)</f>
        <v>61.077803254470417</v>
      </c>
      <c r="H226" s="126">
        <f>IF(H$15=0,0,H$15/NFM!H$11*1000)</f>
        <v>86.701002371859403</v>
      </c>
      <c r="I226" s="126">
        <f>IF(I$15=0,0,I$15/NFM!I$11*1000)</f>
        <v>64.908396254571798</v>
      </c>
      <c r="J226" s="126">
        <f>IF(J$15=0,0,J$15/NFM!J$11*1000)</f>
        <v>64.062893033716051</v>
      </c>
      <c r="K226" s="126">
        <f>IF(K$15=0,0,K$15/NFM!K$11*1000)</f>
        <v>76.631363029659667</v>
      </c>
      <c r="L226" s="126">
        <f>IF(L$15=0,0,L$15/NFM!L$11*1000)</f>
        <v>65.629812205924225</v>
      </c>
      <c r="M226" s="126">
        <f>IF(M$15=0,0,M$15/NFM!M$11*1000)</f>
        <v>69.321767622818143</v>
      </c>
      <c r="N226" s="126">
        <f>IF(N$15=0,0,N$15/NFM!N$11*1000)</f>
        <v>74.887538093522934</v>
      </c>
      <c r="O226" s="126">
        <f>IF(O$15=0,0,O$15/NFM!O$11*1000)</f>
        <v>72.19509214708205</v>
      </c>
      <c r="P226" s="126">
        <f>IF(P$15=0,0,P$15/NFM!P$11*1000)</f>
        <v>70.50964567396835</v>
      </c>
      <c r="Q226" s="126">
        <f>IF(Q$15=0,0,Q$15/NFM!Q$11*1000)</f>
        <v>76.894532377925486</v>
      </c>
    </row>
    <row r="227" spans="1:17" x14ac:dyDescent="0.25">
      <c r="A227" s="72" t="s">
        <v>151</v>
      </c>
      <c r="B227" s="125">
        <f>IF(B$26=0,0,B$26/NFM!B$11*1000)</f>
        <v>222.54579203229261</v>
      </c>
      <c r="C227" s="125">
        <f>IF(C$26=0,0,C$26/NFM!C$11*1000)</f>
        <v>211.01981313178052</v>
      </c>
      <c r="D227" s="125">
        <f>IF(D$26=0,0,D$26/NFM!D$11*1000)</f>
        <v>220.85927097464852</v>
      </c>
      <c r="E227" s="125">
        <f>IF(E$26=0,0,E$26/NFM!E$11*1000)</f>
        <v>217.59846035204629</v>
      </c>
      <c r="F227" s="125">
        <f>IF(F$26=0,0,F$26/NFM!F$11*1000)</f>
        <v>222.21694091848261</v>
      </c>
      <c r="G227" s="125">
        <f>IF(G$26=0,0,G$26/NFM!G$11*1000)</f>
        <v>137.88314084696694</v>
      </c>
      <c r="H227" s="125">
        <f>IF(H$26=0,0,H$26/NFM!H$11*1000)</f>
        <v>195.72751285447256</v>
      </c>
      <c r="I227" s="125">
        <f>IF(I$26=0,0,I$26/NFM!I$11*1000)</f>
        <v>146.53070454469582</v>
      </c>
      <c r="J227" s="125">
        <f>IF(J$26=0,0,J$26/NFM!J$11*1000)</f>
        <v>144.62198102361398</v>
      </c>
      <c r="K227" s="125">
        <f>IF(K$26=0,0,K$26/NFM!K$11*1000)</f>
        <v>172.99530203945665</v>
      </c>
      <c r="L227" s="125">
        <f>IF(L$26=0,0,L$26/NFM!L$11*1000)</f>
        <v>148.15930105487391</v>
      </c>
      <c r="M227" s="125">
        <f>IF(M$26=0,0,M$26/NFM!M$11*1000)</f>
        <v>156.4938904085119</v>
      </c>
      <c r="N227" s="125">
        <f>IF(N$26=0,0,N$26/NFM!N$11*1000)</f>
        <v>169.05861724612794</v>
      </c>
      <c r="O227" s="125">
        <f>IF(O$26=0,0,O$26/NFM!O$11*1000)</f>
        <v>162.98042052203772</v>
      </c>
      <c r="P227" s="125">
        <f>IF(P$26=0,0,P$26/NFM!P$11*1000)</f>
        <v>159.17552510898346</v>
      </c>
      <c r="Q227" s="125">
        <f>IF(Q$26=0,0,Q$26/NFM!Q$11*1000)</f>
        <v>173.58940684316676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33">
        <f t="shared" ref="B229:Q229" si="55">SUM(B$230:B$237)</f>
        <v>0</v>
      </c>
      <c r="C229" s="133">
        <f t="shared" si="55"/>
        <v>0</v>
      </c>
      <c r="D229" s="133">
        <f t="shared" si="55"/>
        <v>0</v>
      </c>
      <c r="E229" s="133">
        <f t="shared" si="55"/>
        <v>0</v>
      </c>
      <c r="F229" s="133">
        <f t="shared" si="55"/>
        <v>0</v>
      </c>
      <c r="G229" s="133">
        <f t="shared" si="55"/>
        <v>0</v>
      </c>
      <c r="H229" s="133">
        <f t="shared" si="55"/>
        <v>0</v>
      </c>
      <c r="I229" s="133">
        <f t="shared" si="55"/>
        <v>0</v>
      </c>
      <c r="J229" s="133">
        <f t="shared" si="55"/>
        <v>0</v>
      </c>
      <c r="K229" s="133">
        <f t="shared" si="55"/>
        <v>0</v>
      </c>
      <c r="L229" s="133">
        <f t="shared" si="55"/>
        <v>0</v>
      </c>
      <c r="M229" s="133">
        <f t="shared" si="55"/>
        <v>0</v>
      </c>
      <c r="N229" s="133">
        <f t="shared" si="55"/>
        <v>0</v>
      </c>
      <c r="O229" s="133">
        <f t="shared" si="55"/>
        <v>0</v>
      </c>
      <c r="P229" s="133">
        <f t="shared" si="55"/>
        <v>0</v>
      </c>
      <c r="Q229" s="133">
        <f t="shared" si="55"/>
        <v>0</v>
      </c>
    </row>
    <row r="230" spans="1:17" x14ac:dyDescent="0.25">
      <c r="A230" s="132" t="s">
        <v>83</v>
      </c>
      <c r="B230" s="131">
        <f>IF(B$34=0,0,B$34/NFM!B$13*1000)</f>
        <v>0</v>
      </c>
      <c r="C230" s="131">
        <f>IF(C$34=0,0,C$34/NFM!C$13*1000)</f>
        <v>0</v>
      </c>
      <c r="D230" s="131">
        <f>IF(D$34=0,0,D$34/NFM!D$13*1000)</f>
        <v>0</v>
      </c>
      <c r="E230" s="131">
        <f>IF(E$34=0,0,E$34/NFM!E$13*1000)</f>
        <v>0</v>
      </c>
      <c r="F230" s="131">
        <f>IF(F$34=0,0,F$34/NFM!F$13*1000)</f>
        <v>0</v>
      </c>
      <c r="G230" s="131">
        <f>IF(G$34=0,0,G$34/NFM!G$13*1000)</f>
        <v>0</v>
      </c>
      <c r="H230" s="131">
        <f>IF(H$34=0,0,H$34/NFM!H$13*1000)</f>
        <v>0</v>
      </c>
      <c r="I230" s="131">
        <f>IF(I$34=0,0,I$34/NFM!I$13*1000)</f>
        <v>0</v>
      </c>
      <c r="J230" s="131">
        <f>IF(J$34=0,0,J$34/NFM!J$13*1000)</f>
        <v>0</v>
      </c>
      <c r="K230" s="131">
        <f>IF(K$34=0,0,K$34/NFM!K$13*1000)</f>
        <v>0</v>
      </c>
      <c r="L230" s="131">
        <f>IF(L$34=0,0,L$34/NFM!L$13*1000)</f>
        <v>0</v>
      </c>
      <c r="M230" s="131">
        <f>IF(M$34=0,0,M$34/NFM!M$13*1000)</f>
        <v>0</v>
      </c>
      <c r="N230" s="131">
        <f>IF(N$34=0,0,N$34/NFM!N$13*1000)</f>
        <v>0</v>
      </c>
      <c r="O230" s="131">
        <f>IF(O$34=0,0,O$34/NFM!O$13*1000)</f>
        <v>0</v>
      </c>
      <c r="P230" s="131">
        <f>IF(P$34=0,0,P$34/NFM!P$13*1000)</f>
        <v>0</v>
      </c>
      <c r="Q230" s="131">
        <f>IF(Q$34=0,0,Q$34/NFM!Q$13*1000)</f>
        <v>0</v>
      </c>
    </row>
    <row r="231" spans="1:17" x14ac:dyDescent="0.25">
      <c r="A231" s="76" t="s">
        <v>82</v>
      </c>
      <c r="B231" s="130">
        <f>IF(B$35=0,0,B$35/NFM!B$13*1000)</f>
        <v>0</v>
      </c>
      <c r="C231" s="130">
        <f>IF(C$35=0,0,C$35/NFM!C$13*1000)</f>
        <v>0</v>
      </c>
      <c r="D231" s="130">
        <f>IF(D$35=0,0,D$35/NFM!D$13*1000)</f>
        <v>0</v>
      </c>
      <c r="E231" s="130">
        <f>IF(E$35=0,0,E$35/NFM!E$13*1000)</f>
        <v>0</v>
      </c>
      <c r="F231" s="130">
        <f>IF(F$35=0,0,F$35/NFM!F$13*1000)</f>
        <v>0</v>
      </c>
      <c r="G231" s="130">
        <f>IF(G$35=0,0,G$35/NFM!G$13*1000)</f>
        <v>0</v>
      </c>
      <c r="H231" s="130">
        <f>IF(H$35=0,0,H$35/NFM!H$13*1000)</f>
        <v>0</v>
      </c>
      <c r="I231" s="130">
        <f>IF(I$35=0,0,I$35/NFM!I$13*1000)</f>
        <v>0</v>
      </c>
      <c r="J231" s="130">
        <f>IF(J$35=0,0,J$35/NFM!J$13*1000)</f>
        <v>0</v>
      </c>
      <c r="K231" s="130">
        <f>IF(K$35=0,0,K$35/NFM!K$13*1000)</f>
        <v>0</v>
      </c>
      <c r="L231" s="130">
        <f>IF(L$35=0,0,L$35/NFM!L$13*1000)</f>
        <v>0</v>
      </c>
      <c r="M231" s="130">
        <f>IF(M$35=0,0,M$35/NFM!M$13*1000)</f>
        <v>0</v>
      </c>
      <c r="N231" s="130">
        <f>IF(N$35=0,0,N$35/NFM!N$13*1000)</f>
        <v>0</v>
      </c>
      <c r="O231" s="130">
        <f>IF(O$35=0,0,O$35/NFM!O$13*1000)</f>
        <v>0</v>
      </c>
      <c r="P231" s="130">
        <f>IF(P$35=0,0,P$35/NFM!P$13*1000)</f>
        <v>0</v>
      </c>
      <c r="Q231" s="130">
        <f>IF(Q$35=0,0,Q$35/NFM!Q$13*1000)</f>
        <v>0</v>
      </c>
    </row>
    <row r="232" spans="1:17" x14ac:dyDescent="0.25">
      <c r="A232" s="76" t="s">
        <v>81</v>
      </c>
      <c r="B232" s="130">
        <f>IF(B$36=0,0,B$36/NFM!B$13*1000)</f>
        <v>0</v>
      </c>
      <c r="C232" s="130">
        <f>IF(C$36=0,0,C$36/NFM!C$13*1000)</f>
        <v>0</v>
      </c>
      <c r="D232" s="130">
        <f>IF(D$36=0,0,D$36/NFM!D$13*1000)</f>
        <v>0</v>
      </c>
      <c r="E232" s="130">
        <f>IF(E$36=0,0,E$36/NFM!E$13*1000)</f>
        <v>0</v>
      </c>
      <c r="F232" s="130">
        <f>IF(F$36=0,0,F$36/NFM!F$13*1000)</f>
        <v>0</v>
      </c>
      <c r="G232" s="130">
        <f>IF(G$36=0,0,G$36/NFM!G$13*1000)</f>
        <v>0</v>
      </c>
      <c r="H232" s="130">
        <f>IF(H$36=0,0,H$36/NFM!H$13*1000)</f>
        <v>0</v>
      </c>
      <c r="I232" s="130">
        <f>IF(I$36=0,0,I$36/NFM!I$13*1000)</f>
        <v>0</v>
      </c>
      <c r="J232" s="130">
        <f>IF(J$36=0,0,J$36/NFM!J$13*1000)</f>
        <v>0</v>
      </c>
      <c r="K232" s="130">
        <f>IF(K$36=0,0,K$36/NFM!K$13*1000)</f>
        <v>0</v>
      </c>
      <c r="L232" s="130">
        <f>IF(L$36=0,0,L$36/NFM!L$13*1000)</f>
        <v>0</v>
      </c>
      <c r="M232" s="130">
        <f>IF(M$36=0,0,M$36/NFM!M$13*1000)</f>
        <v>0</v>
      </c>
      <c r="N232" s="130">
        <f>IF(N$36=0,0,N$36/NFM!N$13*1000)</f>
        <v>0</v>
      </c>
      <c r="O232" s="130">
        <f>IF(O$36=0,0,O$36/NFM!O$13*1000)</f>
        <v>0</v>
      </c>
      <c r="P232" s="130">
        <f>IF(P$36=0,0,P$36/NFM!P$13*1000)</f>
        <v>0</v>
      </c>
      <c r="Q232" s="130">
        <f>IF(Q$36=0,0,Q$36/NFM!Q$13*1000)</f>
        <v>0</v>
      </c>
    </row>
    <row r="233" spans="1:17" x14ac:dyDescent="0.25">
      <c r="A233" s="76" t="s">
        <v>80</v>
      </c>
      <c r="B233" s="130">
        <f>IF(B$37=0,0,B$37/NFM!B$13*1000)</f>
        <v>0</v>
      </c>
      <c r="C233" s="130">
        <f>IF(C$37=0,0,C$37/NFM!C$13*1000)</f>
        <v>0</v>
      </c>
      <c r="D233" s="130">
        <f>IF(D$37=0,0,D$37/NFM!D$13*1000)</f>
        <v>0</v>
      </c>
      <c r="E233" s="130">
        <f>IF(E$37=0,0,E$37/NFM!E$13*1000)</f>
        <v>0</v>
      </c>
      <c r="F233" s="130">
        <f>IF(F$37=0,0,F$37/NFM!F$13*1000)</f>
        <v>0</v>
      </c>
      <c r="G233" s="130">
        <f>IF(G$37=0,0,G$37/NFM!G$13*1000)</f>
        <v>0</v>
      </c>
      <c r="H233" s="130">
        <f>IF(H$37=0,0,H$37/NFM!H$13*1000)</f>
        <v>0</v>
      </c>
      <c r="I233" s="130">
        <f>IF(I$37=0,0,I$37/NFM!I$13*1000)</f>
        <v>0</v>
      </c>
      <c r="J233" s="130">
        <f>IF(J$37=0,0,J$37/NFM!J$13*1000)</f>
        <v>0</v>
      </c>
      <c r="K233" s="130">
        <f>IF(K$37=0,0,K$37/NFM!K$13*1000)</f>
        <v>0</v>
      </c>
      <c r="L233" s="130">
        <f>IF(L$37=0,0,L$37/NFM!L$13*1000)</f>
        <v>0</v>
      </c>
      <c r="M233" s="130">
        <f>IF(M$37=0,0,M$37/NFM!M$13*1000)</f>
        <v>0</v>
      </c>
      <c r="N233" s="130">
        <f>IF(N$37=0,0,N$37/NFM!N$13*1000)</f>
        <v>0</v>
      </c>
      <c r="O233" s="130">
        <f>IF(O$37=0,0,O$37/NFM!O$13*1000)</f>
        <v>0</v>
      </c>
      <c r="P233" s="130">
        <f>IF(P$37=0,0,P$37/NFM!P$13*1000)</f>
        <v>0</v>
      </c>
      <c r="Q233" s="130">
        <f>IF(Q$37=0,0,Q$37/NFM!Q$13*1000)</f>
        <v>0</v>
      </c>
    </row>
    <row r="234" spans="1:17" x14ac:dyDescent="0.25">
      <c r="A234" s="129" t="s">
        <v>79</v>
      </c>
      <c r="B234" s="128">
        <f>IF(B$38=0,0,B$38/NFM!B$13*1000)</f>
        <v>0</v>
      </c>
      <c r="C234" s="128">
        <f>IF(C$38=0,0,C$38/NFM!C$13*1000)</f>
        <v>0</v>
      </c>
      <c r="D234" s="128">
        <f>IF(D$38=0,0,D$38/NFM!D$13*1000)</f>
        <v>0</v>
      </c>
      <c r="E234" s="128">
        <f>IF(E$38=0,0,E$38/NFM!E$13*1000)</f>
        <v>0</v>
      </c>
      <c r="F234" s="128">
        <f>IF(F$38=0,0,F$38/NFM!F$13*1000)</f>
        <v>0</v>
      </c>
      <c r="G234" s="128">
        <f>IF(G$38=0,0,G$38/NFM!G$13*1000)</f>
        <v>0</v>
      </c>
      <c r="H234" s="128">
        <f>IF(H$38=0,0,H$38/NFM!H$13*1000)</f>
        <v>0</v>
      </c>
      <c r="I234" s="128">
        <f>IF(I$38=0,0,I$38/NFM!I$13*1000)</f>
        <v>0</v>
      </c>
      <c r="J234" s="128">
        <f>IF(J$38=0,0,J$38/NFM!J$13*1000)</f>
        <v>0</v>
      </c>
      <c r="K234" s="128">
        <f>IF(K$38=0,0,K$38/NFM!K$13*1000)</f>
        <v>0</v>
      </c>
      <c r="L234" s="128">
        <f>IF(L$38=0,0,L$38/NFM!L$13*1000)</f>
        <v>0</v>
      </c>
      <c r="M234" s="128">
        <f>IF(M$38=0,0,M$38/NFM!M$13*1000)</f>
        <v>0</v>
      </c>
      <c r="N234" s="128">
        <f>IF(N$38=0,0,N$38/NFM!N$13*1000)</f>
        <v>0</v>
      </c>
      <c r="O234" s="128">
        <f>IF(O$38=0,0,O$38/NFM!O$13*1000)</f>
        <v>0</v>
      </c>
      <c r="P234" s="128">
        <f>IF(P$38=0,0,P$38/NFM!P$13*1000)</f>
        <v>0</v>
      </c>
      <c r="Q234" s="128">
        <f>IF(Q$38=0,0,Q$38/NFM!Q$13*1000)</f>
        <v>0</v>
      </c>
    </row>
    <row r="235" spans="1:17" x14ac:dyDescent="0.25">
      <c r="A235" s="127" t="s">
        <v>150</v>
      </c>
      <c r="B235" s="126">
        <f>IF(B$43=0,0,B$43/NFM!B$13*1000)</f>
        <v>0</v>
      </c>
      <c r="C235" s="126">
        <f>IF(C$43=0,0,C$43/NFM!C$13*1000)</f>
        <v>0</v>
      </c>
      <c r="D235" s="126">
        <f>IF(D$43=0,0,D$43/NFM!D$13*1000)</f>
        <v>0</v>
      </c>
      <c r="E235" s="126">
        <f>IF(E$43=0,0,E$43/NFM!E$13*1000)</f>
        <v>0</v>
      </c>
      <c r="F235" s="126">
        <f>IF(F$43=0,0,F$43/NFM!F$13*1000)</f>
        <v>0</v>
      </c>
      <c r="G235" s="126">
        <f>IF(G$43=0,0,G$43/NFM!G$13*1000)</f>
        <v>0</v>
      </c>
      <c r="H235" s="126">
        <f>IF(H$43=0,0,H$43/NFM!H$13*1000)</f>
        <v>0</v>
      </c>
      <c r="I235" s="126">
        <f>IF(I$43=0,0,I$43/NFM!I$13*1000)</f>
        <v>0</v>
      </c>
      <c r="J235" s="126">
        <f>IF(J$43=0,0,J$43/NFM!J$13*1000)</f>
        <v>0</v>
      </c>
      <c r="K235" s="126">
        <f>IF(K$43=0,0,K$43/NFM!K$13*1000)</f>
        <v>0</v>
      </c>
      <c r="L235" s="126">
        <f>IF(L$43=0,0,L$43/NFM!L$13*1000)</f>
        <v>0</v>
      </c>
      <c r="M235" s="126">
        <f>IF(M$43=0,0,M$43/NFM!M$13*1000)</f>
        <v>0</v>
      </c>
      <c r="N235" s="126">
        <f>IF(N$43=0,0,N$43/NFM!N$13*1000)</f>
        <v>0</v>
      </c>
      <c r="O235" s="126">
        <f>IF(O$43=0,0,O$43/NFM!O$13*1000)</f>
        <v>0</v>
      </c>
      <c r="P235" s="126">
        <f>IF(P$43=0,0,P$43/NFM!P$13*1000)</f>
        <v>0</v>
      </c>
      <c r="Q235" s="126">
        <f>IF(Q$43=0,0,Q$43/NFM!Q$13*1000)</f>
        <v>0</v>
      </c>
    </row>
    <row r="236" spans="1:17" x14ac:dyDescent="0.25">
      <c r="A236" s="127" t="s">
        <v>148</v>
      </c>
      <c r="B236" s="126">
        <f>IF(B$44=0,0,B$44/NFM!B$13*1000)</f>
        <v>0</v>
      </c>
      <c r="C236" s="126">
        <f>IF(C$44=0,0,C$44/NFM!C$13*1000)</f>
        <v>0</v>
      </c>
      <c r="D236" s="126">
        <f>IF(D$44=0,0,D$44/NFM!D$13*1000)</f>
        <v>0</v>
      </c>
      <c r="E236" s="126">
        <f>IF(E$44=0,0,E$44/NFM!E$13*1000)</f>
        <v>0</v>
      </c>
      <c r="F236" s="126">
        <f>IF(F$44=0,0,F$44/NFM!F$13*1000)</f>
        <v>0</v>
      </c>
      <c r="G236" s="126">
        <f>IF(G$44=0,0,G$44/NFM!G$13*1000)</f>
        <v>0</v>
      </c>
      <c r="H236" s="126">
        <f>IF(H$44=0,0,H$44/NFM!H$13*1000)</f>
        <v>0</v>
      </c>
      <c r="I236" s="126">
        <f>IF(I$44=0,0,I$44/NFM!I$13*1000)</f>
        <v>0</v>
      </c>
      <c r="J236" s="126">
        <f>IF(J$44=0,0,J$44/NFM!J$13*1000)</f>
        <v>0</v>
      </c>
      <c r="K236" s="126">
        <f>IF(K$44=0,0,K$44/NFM!K$13*1000)</f>
        <v>0</v>
      </c>
      <c r="L236" s="126">
        <f>IF(L$44=0,0,L$44/NFM!L$13*1000)</f>
        <v>0</v>
      </c>
      <c r="M236" s="126">
        <f>IF(M$44=0,0,M$44/NFM!M$13*1000)</f>
        <v>0</v>
      </c>
      <c r="N236" s="126">
        <f>IF(N$44=0,0,N$44/NFM!N$13*1000)</f>
        <v>0</v>
      </c>
      <c r="O236" s="126">
        <f>IF(O$44=0,0,O$44/NFM!O$13*1000)</f>
        <v>0</v>
      </c>
      <c r="P236" s="126">
        <f>IF(P$44=0,0,P$44/NFM!P$13*1000)</f>
        <v>0</v>
      </c>
      <c r="Q236" s="126">
        <f>IF(Q$44=0,0,Q$44/NFM!Q$13*1000)</f>
        <v>0</v>
      </c>
    </row>
    <row r="237" spans="1:17" x14ac:dyDescent="0.25">
      <c r="A237" s="72" t="s">
        <v>147</v>
      </c>
      <c r="B237" s="125">
        <f>IF(B$51=0,0,B$51/NFM!B$13*1000)</f>
        <v>0</v>
      </c>
      <c r="C237" s="125">
        <f>IF(C$51=0,0,C$51/NFM!C$13*1000)</f>
        <v>0</v>
      </c>
      <c r="D237" s="125">
        <f>IF(D$51=0,0,D$51/NFM!D$13*1000)</f>
        <v>0</v>
      </c>
      <c r="E237" s="125">
        <f>IF(E$51=0,0,E$51/NFM!E$13*1000)</f>
        <v>0</v>
      </c>
      <c r="F237" s="125">
        <f>IF(F$51=0,0,F$51/NFM!F$13*1000)</f>
        <v>0</v>
      </c>
      <c r="G237" s="125">
        <f>IF(G$51=0,0,G$51/NFM!G$13*1000)</f>
        <v>0</v>
      </c>
      <c r="H237" s="125">
        <f>IF(H$51=0,0,H$51/NFM!H$13*1000)</f>
        <v>0</v>
      </c>
      <c r="I237" s="125">
        <f>IF(I$51=0,0,I$51/NFM!I$13*1000)</f>
        <v>0</v>
      </c>
      <c r="J237" s="125">
        <f>IF(J$51=0,0,J$51/NFM!J$13*1000)</f>
        <v>0</v>
      </c>
      <c r="K237" s="125">
        <f>IF(K$51=0,0,K$51/NFM!K$13*1000)</f>
        <v>0</v>
      </c>
      <c r="L237" s="125">
        <f>IF(L$51=0,0,L$51/NFM!L$13*1000)</f>
        <v>0</v>
      </c>
      <c r="M237" s="125">
        <f>IF(M$51=0,0,M$51/NFM!M$13*1000)</f>
        <v>0</v>
      </c>
      <c r="N237" s="125">
        <f>IF(N$51=0,0,N$51/NFM!N$13*1000)</f>
        <v>0</v>
      </c>
      <c r="O237" s="125">
        <f>IF(O$51=0,0,O$51/NFM!O$13*1000)</f>
        <v>0</v>
      </c>
      <c r="P237" s="125">
        <f>IF(P$51=0,0,P$51/NFM!P$13*1000)</f>
        <v>0</v>
      </c>
      <c r="Q237" s="125">
        <f>IF(Q$51=0,0,Q$51/NFM!Q$13*1000)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 t="shared" ref="B239:Q239" si="56">SUM(B$240:B$247)</f>
        <v>0</v>
      </c>
      <c r="C239" s="133">
        <f t="shared" si="56"/>
        <v>0</v>
      </c>
      <c r="D239" s="133">
        <f t="shared" si="56"/>
        <v>0</v>
      </c>
      <c r="E239" s="133">
        <f t="shared" si="56"/>
        <v>0</v>
      </c>
      <c r="F239" s="133">
        <f t="shared" si="56"/>
        <v>0</v>
      </c>
      <c r="G239" s="133">
        <f t="shared" si="56"/>
        <v>0</v>
      </c>
      <c r="H239" s="133">
        <f t="shared" si="56"/>
        <v>0</v>
      </c>
      <c r="I239" s="133">
        <f t="shared" si="56"/>
        <v>0</v>
      </c>
      <c r="J239" s="133">
        <f t="shared" si="56"/>
        <v>0</v>
      </c>
      <c r="K239" s="133">
        <f t="shared" si="56"/>
        <v>0</v>
      </c>
      <c r="L239" s="133">
        <f t="shared" si="56"/>
        <v>0</v>
      </c>
      <c r="M239" s="133">
        <f t="shared" si="56"/>
        <v>0</v>
      </c>
      <c r="N239" s="133">
        <f t="shared" si="56"/>
        <v>0</v>
      </c>
      <c r="O239" s="133">
        <f t="shared" si="56"/>
        <v>0</v>
      </c>
      <c r="P239" s="133">
        <f t="shared" si="56"/>
        <v>0</v>
      </c>
      <c r="Q239" s="133">
        <f t="shared" si="56"/>
        <v>0</v>
      </c>
    </row>
    <row r="240" spans="1:17" x14ac:dyDescent="0.25">
      <c r="A240" s="132" t="s">
        <v>83</v>
      </c>
      <c r="B240" s="131">
        <f>IF(B$71=0,0,B$71/NFM!B$14*1000)</f>
        <v>0</v>
      </c>
      <c r="C240" s="131">
        <f>IF(C$71=0,0,C$71/NFM!C$14*1000)</f>
        <v>0</v>
      </c>
      <c r="D240" s="131">
        <f>IF(D$71=0,0,D$71/NFM!D$14*1000)</f>
        <v>0</v>
      </c>
      <c r="E240" s="131">
        <f>IF(E$71=0,0,E$71/NFM!E$14*1000)</f>
        <v>0</v>
      </c>
      <c r="F240" s="131">
        <f>IF(F$71=0,0,F$71/NFM!F$14*1000)</f>
        <v>0</v>
      </c>
      <c r="G240" s="131">
        <f>IF(G$71=0,0,G$71/NFM!G$14*1000)</f>
        <v>0</v>
      </c>
      <c r="H240" s="131">
        <f>IF(H$71=0,0,H$71/NFM!H$14*1000)</f>
        <v>0</v>
      </c>
      <c r="I240" s="131">
        <f>IF(I$71=0,0,I$71/NFM!I$14*1000)</f>
        <v>0</v>
      </c>
      <c r="J240" s="131">
        <f>IF(J$71=0,0,J$71/NFM!J$14*1000)</f>
        <v>0</v>
      </c>
      <c r="K240" s="131">
        <f>IF(K$71=0,0,K$71/NFM!K$14*1000)</f>
        <v>0</v>
      </c>
      <c r="L240" s="131">
        <f>IF(L$71=0,0,L$71/NFM!L$14*1000)</f>
        <v>0</v>
      </c>
      <c r="M240" s="131">
        <f>IF(M$71=0,0,M$71/NFM!M$14*1000)</f>
        <v>0</v>
      </c>
      <c r="N240" s="131">
        <f>IF(N$71=0,0,N$71/NFM!N$14*1000)</f>
        <v>0</v>
      </c>
      <c r="O240" s="131">
        <f>IF(O$71=0,0,O$71/NFM!O$14*1000)</f>
        <v>0</v>
      </c>
      <c r="P240" s="131">
        <f>IF(P$71=0,0,P$71/NFM!P$14*1000)</f>
        <v>0</v>
      </c>
      <c r="Q240" s="131">
        <f>IF(Q$71=0,0,Q$71/NFM!Q$14*1000)</f>
        <v>0</v>
      </c>
    </row>
    <row r="241" spans="1:17" x14ac:dyDescent="0.25">
      <c r="A241" s="76" t="s">
        <v>82</v>
      </c>
      <c r="B241" s="130">
        <f>IF(B$72=0,0,B$72/NFM!B$14*1000)</f>
        <v>0</v>
      </c>
      <c r="C241" s="130">
        <f>IF(C$72=0,0,C$72/NFM!C$14*1000)</f>
        <v>0</v>
      </c>
      <c r="D241" s="130">
        <f>IF(D$72=0,0,D$72/NFM!D$14*1000)</f>
        <v>0</v>
      </c>
      <c r="E241" s="130">
        <f>IF(E$72=0,0,E$72/NFM!E$14*1000)</f>
        <v>0</v>
      </c>
      <c r="F241" s="130">
        <f>IF(F$72=0,0,F$72/NFM!F$14*1000)</f>
        <v>0</v>
      </c>
      <c r="G241" s="130">
        <f>IF(G$72=0,0,G$72/NFM!G$14*1000)</f>
        <v>0</v>
      </c>
      <c r="H241" s="130">
        <f>IF(H$72=0,0,H$72/NFM!H$14*1000)</f>
        <v>0</v>
      </c>
      <c r="I241" s="130">
        <f>IF(I$72=0,0,I$72/NFM!I$14*1000)</f>
        <v>0</v>
      </c>
      <c r="J241" s="130">
        <f>IF(J$72=0,0,J$72/NFM!J$14*1000)</f>
        <v>0</v>
      </c>
      <c r="K241" s="130">
        <f>IF(K$72=0,0,K$72/NFM!K$14*1000)</f>
        <v>0</v>
      </c>
      <c r="L241" s="130">
        <f>IF(L$72=0,0,L$72/NFM!L$14*1000)</f>
        <v>0</v>
      </c>
      <c r="M241" s="130">
        <f>IF(M$72=0,0,M$72/NFM!M$14*1000)</f>
        <v>0</v>
      </c>
      <c r="N241" s="130">
        <f>IF(N$72=0,0,N$72/NFM!N$14*1000)</f>
        <v>0</v>
      </c>
      <c r="O241" s="130">
        <f>IF(O$72=0,0,O$72/NFM!O$14*1000)</f>
        <v>0</v>
      </c>
      <c r="P241" s="130">
        <f>IF(P$72=0,0,P$72/NFM!P$14*1000)</f>
        <v>0</v>
      </c>
      <c r="Q241" s="130">
        <f>IF(Q$72=0,0,Q$72/NFM!Q$14*1000)</f>
        <v>0</v>
      </c>
    </row>
    <row r="242" spans="1:17" x14ac:dyDescent="0.25">
      <c r="A242" s="76" t="s">
        <v>81</v>
      </c>
      <c r="B242" s="130">
        <f>IF(B$73=0,0,B$73/NFM!B$14*1000)</f>
        <v>0</v>
      </c>
      <c r="C242" s="130">
        <f>IF(C$73=0,0,C$73/NFM!C$14*1000)</f>
        <v>0</v>
      </c>
      <c r="D242" s="130">
        <f>IF(D$73=0,0,D$73/NFM!D$14*1000)</f>
        <v>0</v>
      </c>
      <c r="E242" s="130">
        <f>IF(E$73=0,0,E$73/NFM!E$14*1000)</f>
        <v>0</v>
      </c>
      <c r="F242" s="130">
        <f>IF(F$73=0,0,F$73/NFM!F$14*1000)</f>
        <v>0</v>
      </c>
      <c r="G242" s="130">
        <f>IF(G$73=0,0,G$73/NFM!G$14*1000)</f>
        <v>0</v>
      </c>
      <c r="H242" s="130">
        <f>IF(H$73=0,0,H$73/NFM!H$14*1000)</f>
        <v>0</v>
      </c>
      <c r="I242" s="130">
        <f>IF(I$73=0,0,I$73/NFM!I$14*1000)</f>
        <v>0</v>
      </c>
      <c r="J242" s="130">
        <f>IF(J$73=0,0,J$73/NFM!J$14*1000)</f>
        <v>0</v>
      </c>
      <c r="K242" s="130">
        <f>IF(K$73=0,0,K$73/NFM!K$14*1000)</f>
        <v>0</v>
      </c>
      <c r="L242" s="130">
        <f>IF(L$73=0,0,L$73/NFM!L$14*1000)</f>
        <v>0</v>
      </c>
      <c r="M242" s="130">
        <f>IF(M$73=0,0,M$73/NFM!M$14*1000)</f>
        <v>0</v>
      </c>
      <c r="N242" s="130">
        <f>IF(N$73=0,0,N$73/NFM!N$14*1000)</f>
        <v>0</v>
      </c>
      <c r="O242" s="130">
        <f>IF(O$73=0,0,O$73/NFM!O$14*1000)</f>
        <v>0</v>
      </c>
      <c r="P242" s="130">
        <f>IF(P$73=0,0,P$73/NFM!P$14*1000)</f>
        <v>0</v>
      </c>
      <c r="Q242" s="130">
        <f>IF(Q$73=0,0,Q$73/NFM!Q$14*1000)</f>
        <v>0</v>
      </c>
    </row>
    <row r="243" spans="1:17" x14ac:dyDescent="0.25">
      <c r="A243" s="76" t="s">
        <v>80</v>
      </c>
      <c r="B243" s="130">
        <f>IF(B$74=0,0,B$74/NFM!B$14*1000)</f>
        <v>0</v>
      </c>
      <c r="C243" s="130">
        <f>IF(C$74=0,0,C$74/NFM!C$14*1000)</f>
        <v>0</v>
      </c>
      <c r="D243" s="130">
        <f>IF(D$74=0,0,D$74/NFM!D$14*1000)</f>
        <v>0</v>
      </c>
      <c r="E243" s="130">
        <f>IF(E$74=0,0,E$74/NFM!E$14*1000)</f>
        <v>0</v>
      </c>
      <c r="F243" s="130">
        <f>IF(F$74=0,0,F$74/NFM!F$14*1000)</f>
        <v>0</v>
      </c>
      <c r="G243" s="130">
        <f>IF(G$74=0,0,G$74/NFM!G$14*1000)</f>
        <v>0</v>
      </c>
      <c r="H243" s="130">
        <f>IF(H$74=0,0,H$74/NFM!H$14*1000)</f>
        <v>0</v>
      </c>
      <c r="I243" s="130">
        <f>IF(I$74=0,0,I$74/NFM!I$14*1000)</f>
        <v>0</v>
      </c>
      <c r="J243" s="130">
        <f>IF(J$74=0,0,J$74/NFM!J$14*1000)</f>
        <v>0</v>
      </c>
      <c r="K243" s="130">
        <f>IF(K$74=0,0,K$74/NFM!K$14*1000)</f>
        <v>0</v>
      </c>
      <c r="L243" s="130">
        <f>IF(L$74=0,0,L$74/NFM!L$14*1000)</f>
        <v>0</v>
      </c>
      <c r="M243" s="130">
        <f>IF(M$74=0,0,M$74/NFM!M$14*1000)</f>
        <v>0</v>
      </c>
      <c r="N243" s="130">
        <f>IF(N$74=0,0,N$74/NFM!N$14*1000)</f>
        <v>0</v>
      </c>
      <c r="O243" s="130">
        <f>IF(O$74=0,0,O$74/NFM!O$14*1000)</f>
        <v>0</v>
      </c>
      <c r="P243" s="130">
        <f>IF(P$74=0,0,P$74/NFM!P$14*1000)</f>
        <v>0</v>
      </c>
      <c r="Q243" s="130">
        <f>IF(Q$74=0,0,Q$74/NFM!Q$14*1000)</f>
        <v>0</v>
      </c>
    </row>
    <row r="244" spans="1:17" x14ac:dyDescent="0.25">
      <c r="A244" s="129" t="s">
        <v>79</v>
      </c>
      <c r="B244" s="128">
        <f>IF(B$75=0,0,B$75/NFM!B$14*1000)</f>
        <v>0</v>
      </c>
      <c r="C244" s="128">
        <f>IF(C$75=0,0,C$75/NFM!C$14*1000)</f>
        <v>0</v>
      </c>
      <c r="D244" s="128">
        <f>IF(D$75=0,0,D$75/NFM!D$14*1000)</f>
        <v>0</v>
      </c>
      <c r="E244" s="128">
        <f>IF(E$75=0,0,E$75/NFM!E$14*1000)</f>
        <v>0</v>
      </c>
      <c r="F244" s="128">
        <f>IF(F$75=0,0,F$75/NFM!F$14*1000)</f>
        <v>0</v>
      </c>
      <c r="G244" s="128">
        <f>IF(G$75=0,0,G$75/NFM!G$14*1000)</f>
        <v>0</v>
      </c>
      <c r="H244" s="128">
        <f>IF(H$75=0,0,H$75/NFM!H$14*1000)</f>
        <v>0</v>
      </c>
      <c r="I244" s="128">
        <f>IF(I$75=0,0,I$75/NFM!I$14*1000)</f>
        <v>0</v>
      </c>
      <c r="J244" s="128">
        <f>IF(J$75=0,0,J$75/NFM!J$14*1000)</f>
        <v>0</v>
      </c>
      <c r="K244" s="128">
        <f>IF(K$75=0,0,K$75/NFM!K$14*1000)</f>
        <v>0</v>
      </c>
      <c r="L244" s="128">
        <f>IF(L$75=0,0,L$75/NFM!L$14*1000)</f>
        <v>0</v>
      </c>
      <c r="M244" s="128">
        <f>IF(M$75=0,0,M$75/NFM!M$14*1000)</f>
        <v>0</v>
      </c>
      <c r="N244" s="128">
        <f>IF(N$75=0,0,N$75/NFM!N$14*1000)</f>
        <v>0</v>
      </c>
      <c r="O244" s="128">
        <f>IF(O$75=0,0,O$75/NFM!O$14*1000)</f>
        <v>0</v>
      </c>
      <c r="P244" s="128">
        <f>IF(P$75=0,0,P$75/NFM!P$14*1000)</f>
        <v>0</v>
      </c>
      <c r="Q244" s="128">
        <f>IF(Q$75=0,0,Q$75/NFM!Q$14*1000)</f>
        <v>0</v>
      </c>
    </row>
    <row r="245" spans="1:17" x14ac:dyDescent="0.25">
      <c r="A245" s="127" t="s">
        <v>149</v>
      </c>
      <c r="B245" s="126">
        <f>IF(B$80=0,0,B$80/NFM!B$14*1000)</f>
        <v>0</v>
      </c>
      <c r="C245" s="126">
        <f>IF(C$80=0,0,C$80/NFM!C$14*1000)</f>
        <v>0</v>
      </c>
      <c r="D245" s="126">
        <f>IF(D$80=0,0,D$80/NFM!D$14*1000)</f>
        <v>0</v>
      </c>
      <c r="E245" s="126">
        <f>IF(E$80=0,0,E$80/NFM!E$14*1000)</f>
        <v>0</v>
      </c>
      <c r="F245" s="126">
        <f>IF(F$80=0,0,F$80/NFM!F$14*1000)</f>
        <v>0</v>
      </c>
      <c r="G245" s="126">
        <f>IF(G$80=0,0,G$80/NFM!G$14*1000)</f>
        <v>0</v>
      </c>
      <c r="H245" s="126">
        <f>IF(H$80=0,0,H$80/NFM!H$14*1000)</f>
        <v>0</v>
      </c>
      <c r="I245" s="126">
        <f>IF(I$80=0,0,I$80/NFM!I$14*1000)</f>
        <v>0</v>
      </c>
      <c r="J245" s="126">
        <f>IF(J$80=0,0,J$80/NFM!J$14*1000)</f>
        <v>0</v>
      </c>
      <c r="K245" s="126">
        <f>IF(K$80=0,0,K$80/NFM!K$14*1000)</f>
        <v>0</v>
      </c>
      <c r="L245" s="126">
        <f>IF(L$80=0,0,L$80/NFM!L$14*1000)</f>
        <v>0</v>
      </c>
      <c r="M245" s="126">
        <f>IF(M$80=0,0,M$80/NFM!M$14*1000)</f>
        <v>0</v>
      </c>
      <c r="N245" s="126">
        <f>IF(N$80=0,0,N$80/NFM!N$14*1000)</f>
        <v>0</v>
      </c>
      <c r="O245" s="126">
        <f>IF(O$80=0,0,O$80/NFM!O$14*1000)</f>
        <v>0</v>
      </c>
      <c r="P245" s="126">
        <f>IF(P$80=0,0,P$80/NFM!P$14*1000)</f>
        <v>0</v>
      </c>
      <c r="Q245" s="126">
        <f>IF(Q$80=0,0,Q$80/NFM!Q$14*1000)</f>
        <v>0</v>
      </c>
    </row>
    <row r="246" spans="1:17" x14ac:dyDescent="0.25">
      <c r="A246" s="127" t="s">
        <v>148</v>
      </c>
      <c r="B246" s="126">
        <f>IF(B$87=0,0,B$87/NFM!B$14*1000)</f>
        <v>0</v>
      </c>
      <c r="C246" s="126">
        <f>IF(C$87=0,0,C$87/NFM!C$14*1000)</f>
        <v>0</v>
      </c>
      <c r="D246" s="126">
        <f>IF(D$87=0,0,D$87/NFM!D$14*1000)</f>
        <v>0</v>
      </c>
      <c r="E246" s="126">
        <f>IF(E$87=0,0,E$87/NFM!E$14*1000)</f>
        <v>0</v>
      </c>
      <c r="F246" s="126">
        <f>IF(F$87=0,0,F$87/NFM!F$14*1000)</f>
        <v>0</v>
      </c>
      <c r="G246" s="126">
        <f>IF(G$87=0,0,G$87/NFM!G$14*1000)</f>
        <v>0</v>
      </c>
      <c r="H246" s="126">
        <f>IF(H$87=0,0,H$87/NFM!H$14*1000)</f>
        <v>0</v>
      </c>
      <c r="I246" s="126">
        <f>IF(I$87=0,0,I$87/NFM!I$14*1000)</f>
        <v>0</v>
      </c>
      <c r="J246" s="126">
        <f>IF(J$87=0,0,J$87/NFM!J$14*1000)</f>
        <v>0</v>
      </c>
      <c r="K246" s="126">
        <f>IF(K$87=0,0,K$87/NFM!K$14*1000)</f>
        <v>0</v>
      </c>
      <c r="L246" s="126">
        <f>IF(L$87=0,0,L$87/NFM!L$14*1000)</f>
        <v>0</v>
      </c>
      <c r="M246" s="126">
        <f>IF(M$87=0,0,M$87/NFM!M$14*1000)</f>
        <v>0</v>
      </c>
      <c r="N246" s="126">
        <f>IF(N$87=0,0,N$87/NFM!N$14*1000)</f>
        <v>0</v>
      </c>
      <c r="O246" s="126">
        <f>IF(O$87=0,0,O$87/NFM!O$14*1000)</f>
        <v>0</v>
      </c>
      <c r="P246" s="126">
        <f>IF(P$87=0,0,P$87/NFM!P$14*1000)</f>
        <v>0</v>
      </c>
      <c r="Q246" s="126">
        <f>IF(Q$87=0,0,Q$87/NFM!Q$14*1000)</f>
        <v>0</v>
      </c>
    </row>
    <row r="247" spans="1:17" x14ac:dyDescent="0.25">
      <c r="A247" s="72" t="s">
        <v>147</v>
      </c>
      <c r="B247" s="125">
        <f>IF(B$94=0,0,B$94/NFM!B$14*1000)</f>
        <v>0</v>
      </c>
      <c r="C247" s="125">
        <f>IF(C$94=0,0,C$94/NFM!C$14*1000)</f>
        <v>0</v>
      </c>
      <c r="D247" s="125">
        <f>IF(D$94=0,0,D$94/NFM!D$14*1000)</f>
        <v>0</v>
      </c>
      <c r="E247" s="125">
        <f>IF(E$94=0,0,E$94/NFM!E$14*1000)</f>
        <v>0</v>
      </c>
      <c r="F247" s="125">
        <f>IF(F$94=0,0,F$94/NFM!F$14*1000)</f>
        <v>0</v>
      </c>
      <c r="G247" s="125">
        <f>IF(G$94=0,0,G$94/NFM!G$14*1000)</f>
        <v>0</v>
      </c>
      <c r="H247" s="125">
        <f>IF(H$94=0,0,H$94/NFM!H$14*1000)</f>
        <v>0</v>
      </c>
      <c r="I247" s="125">
        <f>IF(I$94=0,0,I$94/NFM!I$14*1000)</f>
        <v>0</v>
      </c>
      <c r="J247" s="125">
        <f>IF(J$94=0,0,J$94/NFM!J$14*1000)</f>
        <v>0</v>
      </c>
      <c r="K247" s="125">
        <f>IF(K$94=0,0,K$94/NFM!K$14*1000)</f>
        <v>0</v>
      </c>
      <c r="L247" s="125">
        <f>IF(L$94=0,0,L$94/NFM!L$14*1000)</f>
        <v>0</v>
      </c>
      <c r="M247" s="125">
        <f>IF(M$94=0,0,M$94/NFM!M$14*1000)</f>
        <v>0</v>
      </c>
      <c r="N247" s="125">
        <f>IF(N$94=0,0,N$94/NFM!N$14*1000)</f>
        <v>0</v>
      </c>
      <c r="O247" s="125">
        <f>IF(O$94=0,0,O$94/NFM!O$14*1000)</f>
        <v>0</v>
      </c>
      <c r="P247" s="125">
        <f>IF(P$94=0,0,P$94/NFM!P$14*1000)</f>
        <v>0</v>
      </c>
      <c r="Q247" s="125">
        <f>IF(Q$94=0,0,Q$94/NFM!Q$14*1000)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33">
        <f t="shared" ref="B249:Q249" si="57">SUM(B$250:B$257)</f>
        <v>326.02708541450801</v>
      </c>
      <c r="C249" s="133">
        <f t="shared" si="57"/>
        <v>309.14165579947456</v>
      </c>
      <c r="D249" s="133">
        <f t="shared" si="57"/>
        <v>323.55637885462528</v>
      </c>
      <c r="E249" s="133">
        <f t="shared" si="57"/>
        <v>318.77932751091669</v>
      </c>
      <c r="F249" s="133">
        <f t="shared" si="57"/>
        <v>292.19321156422035</v>
      </c>
      <c r="G249" s="133">
        <f t="shared" si="57"/>
        <v>201.39622922704064</v>
      </c>
      <c r="H249" s="133">
        <f t="shared" si="57"/>
        <v>291.10521499741145</v>
      </c>
      <c r="I249" s="133">
        <f t="shared" si="57"/>
        <v>217.93488114223993</v>
      </c>
      <c r="J249" s="133">
        <f t="shared" si="57"/>
        <v>214.63150070495701</v>
      </c>
      <c r="K249" s="133">
        <f t="shared" si="57"/>
        <v>256.73995770790424</v>
      </c>
      <c r="L249" s="133">
        <f t="shared" si="57"/>
        <v>219.88118890179632</v>
      </c>
      <c r="M249" s="133">
        <f t="shared" si="57"/>
        <v>232.8049015269863</v>
      </c>
      <c r="N249" s="133">
        <f t="shared" si="57"/>
        <v>253.20886072434632</v>
      </c>
      <c r="O249" s="133">
        <f t="shared" si="57"/>
        <v>240.64436923366995</v>
      </c>
      <c r="P249" s="133">
        <f t="shared" si="57"/>
        <v>235.02635294839007</v>
      </c>
      <c r="Q249" s="133">
        <f t="shared" si="57"/>
        <v>256.30878348219932</v>
      </c>
    </row>
    <row r="250" spans="1:17" x14ac:dyDescent="0.25">
      <c r="A250" s="132" t="s">
        <v>83</v>
      </c>
      <c r="B250" s="131">
        <f>IF(B$113=0,0,B$113/NFM!B$15*1000)</f>
        <v>0.55449054587886815</v>
      </c>
      <c r="C250" s="131">
        <f>IF(C$113=0,0,C$113/NFM!C$15*1000)</f>
        <v>0.52577265247827754</v>
      </c>
      <c r="D250" s="131">
        <f>IF(D$113=0,0,D$113/NFM!D$15*1000)</f>
        <v>0.55028844448953318</v>
      </c>
      <c r="E250" s="131">
        <f>IF(E$113=0,0,E$113/NFM!E$15*1000)</f>
        <v>0.54216387540367039</v>
      </c>
      <c r="F250" s="131">
        <f>IF(F$113=0,0,F$113/NFM!F$15*1000)</f>
        <v>0.49694754420007786</v>
      </c>
      <c r="G250" s="131">
        <f>IF(G$113=0,0,G$113/NFM!G$15*1000)</f>
        <v>0.34252459524897844</v>
      </c>
      <c r="H250" s="131">
        <f>IF(H$113=0,0,H$113/NFM!H$15*1000)</f>
        <v>0.49509713426385982</v>
      </c>
      <c r="I250" s="131">
        <f>IF(I$113=0,0,I$113/NFM!I$15*1000)</f>
        <v>0.37065270407683126</v>
      </c>
      <c r="J250" s="131">
        <f>IF(J$113=0,0,J$113/NFM!J$15*1000)</f>
        <v>0.36503448048060944</v>
      </c>
      <c r="K250" s="131">
        <f>IF(K$113=0,0,K$113/NFM!K$15*1000)</f>
        <v>0.43665043002866932</v>
      </c>
      <c r="L250" s="131">
        <f>IF(L$113=0,0,L$113/NFM!L$15*1000)</f>
        <v>0.37396288659678528</v>
      </c>
      <c r="M250" s="131">
        <f>IF(M$113=0,0,M$113/NFM!M$15*1000)</f>
        <v>0.39594288817400919</v>
      </c>
      <c r="N250" s="131">
        <f>IF(N$113=0,0,N$113/NFM!N$15*1000)</f>
        <v>0.43064491756341555</v>
      </c>
      <c r="O250" s="131">
        <f>IF(O$113=0,0,O$113/NFM!O$15*1000)</f>
        <v>0.40927586125649984</v>
      </c>
      <c r="P250" s="131">
        <f>IF(P$113=0,0,P$113/NFM!P$15*1000)</f>
        <v>0.39972102122000491</v>
      </c>
      <c r="Q250" s="131">
        <f>IF(Q$113=0,0,Q$113/NFM!Q$15*1000)</f>
        <v>0.43591711055338317</v>
      </c>
    </row>
    <row r="251" spans="1:17" x14ac:dyDescent="0.25">
      <c r="A251" s="76" t="s">
        <v>82</v>
      </c>
      <c r="B251" s="130">
        <f>IF(B$114=0,0,B$114/NFM!B$15*1000)</f>
        <v>0.2763965991660231</v>
      </c>
      <c r="C251" s="130">
        <f>IF(C$114=0,0,C$114/NFM!C$15*1000)</f>
        <v>0.26208160654779072</v>
      </c>
      <c r="D251" s="130">
        <f>IF(D$114=0,0,D$114/NFM!D$15*1000)</f>
        <v>0.2743019799845145</v>
      </c>
      <c r="E251" s="130">
        <f>IF(E$114=0,0,E$114/NFM!E$15*1000)</f>
        <v>0.27025213047542579</v>
      </c>
      <c r="F251" s="130">
        <f>IF(F$114=0,0,F$114/NFM!F$15*1000)</f>
        <v>0.24771317058814998</v>
      </c>
      <c r="G251" s="130">
        <f>IF(G$114=0,0,G$114/NFM!G$15*1000)</f>
        <v>0.17073804767487957</v>
      </c>
      <c r="H251" s="130">
        <f>IF(H$114=0,0,H$114/NFM!H$15*1000)</f>
        <v>0.2467907977591903</v>
      </c>
      <c r="I251" s="130">
        <f>IF(I$114=0,0,I$114/NFM!I$15*1000)</f>
        <v>0.18475905069967902</v>
      </c>
      <c r="J251" s="130">
        <f>IF(J$114=0,0,J$114/NFM!J$15*1000)</f>
        <v>0.18195853785614852</v>
      </c>
      <c r="K251" s="130">
        <f>IF(K$114=0,0,K$114/NFM!K$15*1000)</f>
        <v>0.21765690106224264</v>
      </c>
      <c r="L251" s="130">
        <f>IF(L$114=0,0,L$114/NFM!L$15*1000)</f>
        <v>0.18640907557013725</v>
      </c>
      <c r="M251" s="130">
        <f>IF(M$114=0,0,M$114/NFM!M$15*1000)</f>
        <v>0.19736543493597519</v>
      </c>
      <c r="N251" s="130">
        <f>IF(N$114=0,0,N$114/NFM!N$15*1000)</f>
        <v>0.21466333654796527</v>
      </c>
      <c r="O251" s="130">
        <f>IF(O$114=0,0,O$114/NFM!O$15*1000)</f>
        <v>0.20401151473690582</v>
      </c>
      <c r="P251" s="130">
        <f>IF(P$114=0,0,P$114/NFM!P$15*1000)</f>
        <v>0.199248718849238</v>
      </c>
      <c r="Q251" s="130">
        <f>IF(Q$114=0,0,Q$114/NFM!Q$15*1000)</f>
        <v>0.21729136370443242</v>
      </c>
    </row>
    <row r="252" spans="1:17" x14ac:dyDescent="0.25">
      <c r="A252" s="76" t="s">
        <v>81</v>
      </c>
      <c r="B252" s="130">
        <f>IF(B$115=0,0,B$115/NFM!B$15*1000)</f>
        <v>3.7848415301266773</v>
      </c>
      <c r="C252" s="130">
        <f>IF(C$115=0,0,C$115/NFM!C$15*1000)</f>
        <v>3.5888189353175481</v>
      </c>
      <c r="D252" s="130">
        <f>IF(D$115=0,0,D$115/NFM!D$15*1000)</f>
        <v>3.7561588267508239</v>
      </c>
      <c r="E252" s="130">
        <f>IF(E$115=0,0,E$115/NFM!E$15*1000)</f>
        <v>3.7007021436403527</v>
      </c>
      <c r="F252" s="130">
        <f>IF(F$115=0,0,F$115/NFM!F$15*1000)</f>
        <v>3.3920645132041694</v>
      </c>
      <c r="G252" s="130">
        <f>IF(G$115=0,0,G$115/NFM!G$15*1000)</f>
        <v>2.3380043588179968</v>
      </c>
      <c r="H252" s="130">
        <f>IF(H$115=0,0,H$115/NFM!H$15*1000)</f>
        <v>3.379433985188121</v>
      </c>
      <c r="I252" s="130">
        <f>IF(I$115=0,0,I$115/NFM!I$15*1000)</f>
        <v>2.53000120213088</v>
      </c>
      <c r="J252" s="130">
        <f>IF(J$115=0,0,J$115/NFM!J$15*1000)</f>
        <v>2.4916523318921384</v>
      </c>
      <c r="K252" s="130">
        <f>IF(K$115=0,0,K$115/NFM!K$15*1000)</f>
        <v>2.980488475417959</v>
      </c>
      <c r="L252" s="130">
        <f>IF(L$115=0,0,L$115/NFM!L$15*1000)</f>
        <v>2.5525958457491287</v>
      </c>
      <c r="M252" s="130">
        <f>IF(M$115=0,0,M$115/NFM!M$15*1000)</f>
        <v>2.7026269390112687</v>
      </c>
      <c r="N252" s="130">
        <f>IF(N$115=0,0,N$115/NFM!N$15*1000)</f>
        <v>2.9394960488434752</v>
      </c>
      <c r="O252" s="130">
        <f>IF(O$115=0,0,O$115/NFM!O$15*1000)</f>
        <v>2.7936351457656103</v>
      </c>
      <c r="P252" s="130">
        <f>IF(P$115=0,0,P$115/NFM!P$15*1000)</f>
        <v>2.7284157192981602</v>
      </c>
      <c r="Q252" s="130">
        <f>IF(Q$115=0,0,Q$115/NFM!Q$15*1000)</f>
        <v>2.9754829833937193</v>
      </c>
    </row>
    <row r="253" spans="1:17" x14ac:dyDescent="0.25">
      <c r="A253" s="76" t="s">
        <v>80</v>
      </c>
      <c r="B253" s="130">
        <f>IF(B$116=0,0,B$116/NFM!B$15*1000)</f>
        <v>0.1848301819596227</v>
      </c>
      <c r="C253" s="130">
        <f>IF(C$116=0,0,C$116/NFM!C$15*1000)</f>
        <v>0.17525755082609246</v>
      </c>
      <c r="D253" s="130">
        <f>IF(D$116=0,0,D$116/NFM!D$15*1000)</f>
        <v>0.18342948149651103</v>
      </c>
      <c r="E253" s="130">
        <f>IF(E$116=0,0,E$116/NFM!E$15*1000)</f>
        <v>0.18072129180122343</v>
      </c>
      <c r="F253" s="130">
        <f>IF(F$116=0,0,F$116/NFM!F$15*1000)</f>
        <v>0.16564918140002591</v>
      </c>
      <c r="G253" s="130">
        <f>IF(G$116=0,0,G$116/NFM!G$15*1000)</f>
        <v>0.11417486508299279</v>
      </c>
      <c r="H253" s="130">
        <f>IF(H$116=0,0,H$116/NFM!H$15*1000)</f>
        <v>0.16503237808795324</v>
      </c>
      <c r="I253" s="130">
        <f>IF(I$116=0,0,I$116/NFM!I$15*1000)</f>
        <v>0.12355090135894373</v>
      </c>
      <c r="J253" s="130">
        <f>IF(J$116=0,0,J$116/NFM!J$15*1000)</f>
        <v>0.12167816016020315</v>
      </c>
      <c r="K253" s="130">
        <f>IF(K$116=0,0,K$116/NFM!K$15*1000)</f>
        <v>0.14555014334288977</v>
      </c>
      <c r="L253" s="130">
        <f>IF(L$116=0,0,L$116/NFM!L$15*1000)</f>
        <v>0.12465429553226172</v>
      </c>
      <c r="M253" s="130">
        <f>IF(M$116=0,0,M$116/NFM!M$15*1000)</f>
        <v>0.13198096272466972</v>
      </c>
      <c r="N253" s="130">
        <f>IF(N$116=0,0,N$116/NFM!N$15*1000)</f>
        <v>0.14354830585447187</v>
      </c>
      <c r="O253" s="130">
        <f>IF(O$116=0,0,O$116/NFM!O$15*1000)</f>
        <v>0.13642528708549992</v>
      </c>
      <c r="P253" s="130">
        <f>IF(P$116=0,0,P$116/NFM!P$15*1000)</f>
        <v>0.13324034040666832</v>
      </c>
      <c r="Q253" s="130">
        <f>IF(Q$116=0,0,Q$116/NFM!Q$15*1000)</f>
        <v>0.14530570351779437</v>
      </c>
    </row>
    <row r="254" spans="1:17" x14ac:dyDescent="0.25">
      <c r="A254" s="129" t="s">
        <v>79</v>
      </c>
      <c r="B254" s="128">
        <f>IF(B$117=0,0,B$117/NFM!B$15*1000)</f>
        <v>0.36966036391924539</v>
      </c>
      <c r="C254" s="128">
        <f>IF(C$117=0,0,C$117/NFM!C$15*1000)</f>
        <v>0.35051510165218491</v>
      </c>
      <c r="D254" s="128">
        <f>IF(D$117=0,0,D$117/NFM!D$15*1000)</f>
        <v>0.36685896299302212</v>
      </c>
      <c r="E254" s="128">
        <f>IF(E$117=0,0,E$117/NFM!E$15*1000)</f>
        <v>0.36144258360244685</v>
      </c>
      <c r="F254" s="128">
        <f>IF(F$117=0,0,F$117/NFM!F$15*1000)</f>
        <v>0.33129836280005182</v>
      </c>
      <c r="G254" s="128">
        <f>IF(G$117=0,0,G$117/NFM!G$15*1000)</f>
        <v>0.22834973016598556</v>
      </c>
      <c r="H254" s="128">
        <f>IF(H$117=0,0,H$117/NFM!H$15*1000)</f>
        <v>0.33006475617590647</v>
      </c>
      <c r="I254" s="128">
        <f>IF(I$117=0,0,I$117/NFM!I$15*1000)</f>
        <v>0.24710180271788745</v>
      </c>
      <c r="J254" s="128">
        <f>IF(J$117=0,0,J$117/NFM!J$15*1000)</f>
        <v>0.24335632032040627</v>
      </c>
      <c r="K254" s="128">
        <f>IF(K$117=0,0,K$117/NFM!K$15*1000)</f>
        <v>0.29110028668577947</v>
      </c>
      <c r="L254" s="128">
        <f>IF(L$117=0,0,L$117/NFM!L$15*1000)</f>
        <v>0.24930859106452344</v>
      </c>
      <c r="M254" s="128">
        <f>IF(M$117=0,0,M$117/NFM!M$15*1000)</f>
        <v>0.26396192544933944</v>
      </c>
      <c r="N254" s="128">
        <f>IF(N$117=0,0,N$117/NFM!N$15*1000)</f>
        <v>0.28709661170894374</v>
      </c>
      <c r="O254" s="128">
        <f>IF(O$117=0,0,O$117/NFM!O$15*1000)</f>
        <v>0.27285057417099984</v>
      </c>
      <c r="P254" s="128">
        <f>IF(P$117=0,0,P$117/NFM!P$15*1000)</f>
        <v>0.26648068081333665</v>
      </c>
      <c r="Q254" s="128">
        <f>IF(Q$117=0,0,Q$117/NFM!Q$15*1000)</f>
        <v>0.29061140703558874</v>
      </c>
    </row>
    <row r="255" spans="1:17" x14ac:dyDescent="0.25">
      <c r="A255" s="127" t="s">
        <v>146</v>
      </c>
      <c r="B255" s="126">
        <f>IF(B$122=0,0,B$122/NFM!B$15*1000)</f>
        <v>186.48024884657264</v>
      </c>
      <c r="C255" s="126">
        <f>IF(C$122=0,0,C$122/NFM!C$15*1000)</f>
        <v>176.82215828489626</v>
      </c>
      <c r="D255" s="126">
        <f>IF(D$122=0,0,D$122/NFM!D$15*1000)</f>
        <v>185.06704366465252</v>
      </c>
      <c r="E255" s="126">
        <f>IF(E$122=0,0,E$122/NFM!E$15*1000)</f>
        <v>182.33467667271134</v>
      </c>
      <c r="F255" s="126">
        <f>IF(F$122=0,0,F$122/NFM!F$15*1000)</f>
        <v>167.12801037795907</v>
      </c>
      <c r="G255" s="126">
        <f>IF(G$122=0,0,G$122/NFM!G$15*1000)</f>
        <v>115.19415837263841</v>
      </c>
      <c r="H255" s="126">
        <f>IF(H$122=0,0,H$122/NFM!H$15*1000)</f>
        <v>166.50570056954351</v>
      </c>
      <c r="I255" s="126">
        <f>IF(I$122=0,0,I$122/NFM!I$15*1000)</f>
        <v>124.6538989809974</v>
      </c>
      <c r="J255" s="126">
        <f>IF(J$122=0,0,J$122/NFM!J$15*1000)</f>
        <v>122.76443893143328</v>
      </c>
      <c r="K255" s="126">
        <f>IF(K$122=0,0,K$122/NFM!K$15*1000)</f>
        <v>146.84953865470837</v>
      </c>
      <c r="L255" s="126">
        <f>IF(L$122=0,0,L$122/NFM!L$15*1000)</f>
        <v>125.76714367856063</v>
      </c>
      <c r="M255" s="126">
        <f>IF(M$122=0,0,M$122/NFM!M$15*1000)</f>
        <v>133.15921951147158</v>
      </c>
      <c r="N255" s="126">
        <f>IF(N$122=0,0,N$122/NFM!N$15*1000)</f>
        <v>144.82982981152759</v>
      </c>
      <c r="O255" s="126">
        <f>IF(O$122=0,0,O$122/NFM!O$15*1000)</f>
        <v>137.64322046832589</v>
      </c>
      <c r="P255" s="126">
        <f>IF(P$122=0,0,P$122/NFM!P$15*1000)</f>
        <v>134.42984025663873</v>
      </c>
      <c r="Q255" s="126">
        <f>IF(Q$122=0,0,Q$122/NFM!Q$15*1000)</f>
        <v>146.6029165991084</v>
      </c>
    </row>
    <row r="256" spans="1:17" x14ac:dyDescent="0.25">
      <c r="A256" s="127" t="s">
        <v>145</v>
      </c>
      <c r="B256" s="126">
        <f>IF(B$130=0,0,B$130/NFM!B$15*1000)</f>
        <v>106.31956834119153</v>
      </c>
      <c r="C256" s="126">
        <f>IF(C$130=0,0,C$130/NFM!C$15*1000)</f>
        <v>100.81311912810402</v>
      </c>
      <c r="D256" s="126">
        <f>IF(D$130=0,0,D$130/NFM!D$15*1000)</f>
        <v>105.51384566627756</v>
      </c>
      <c r="E256" s="126">
        <f>IF(E$130=0,0,E$130/NFM!E$15*1000)</f>
        <v>103.95601806292682</v>
      </c>
      <c r="F256" s="126">
        <f>IF(F$130=0,0,F$130/NFM!F$15*1000)</f>
        <v>95.286112234472</v>
      </c>
      <c r="G256" s="126">
        <f>IF(G$130=0,0,G$130/NFM!G$15*1000)</f>
        <v>65.676624035837506</v>
      </c>
      <c r="H256" s="126">
        <f>IF(H$130=0,0,H$130/NFM!H$15*1000)</f>
        <v>94.931309457156587</v>
      </c>
      <c r="I256" s="126">
        <f>IF(I$130=0,0,I$130/NFM!I$15*1000)</f>
        <v>71.069986305146003</v>
      </c>
      <c r="J256" s="126">
        <f>IF(J$130=0,0,J$130/NFM!J$15*1000)</f>
        <v>69.992732396970126</v>
      </c>
      <c r="K256" s="126">
        <f>IF(K$130=0,0,K$130/NFM!K$15*1000)</f>
        <v>83.724574894349018</v>
      </c>
      <c r="L256" s="126">
        <f>IF(L$130=0,0,L$130/NFM!L$15*1000)</f>
        <v>61.704689961083446</v>
      </c>
      <c r="M256" s="126">
        <f>IF(M$130=0,0,M$130/NFM!M$15*1000)</f>
        <v>75.919196948078451</v>
      </c>
      <c r="N256" s="126">
        <f>IF(N$130=0,0,N$130/NFM!N$15*1000)</f>
        <v>82.573061135063227</v>
      </c>
      <c r="O256" s="126">
        <f>IF(O$130=0,0,O$130/NFM!O$15*1000)</f>
        <v>78.475698503192078</v>
      </c>
      <c r="P256" s="126">
        <f>IF(P$130=0,0,P$130/NFM!P$15*1000)</f>
        <v>76.643626746875427</v>
      </c>
      <c r="Q256" s="126">
        <f>IF(Q$130=0,0,Q$130/NFM!Q$15*1000)</f>
        <v>83.583966166845769</v>
      </c>
    </row>
    <row r="257" spans="1:17" x14ac:dyDescent="0.25">
      <c r="A257" s="72" t="s">
        <v>144</v>
      </c>
      <c r="B257" s="125">
        <f>IF(B$137=0,0,B$137/NFM!B$15*1000)</f>
        <v>28.057049005693372</v>
      </c>
      <c r="C257" s="125">
        <f>IF(C$137=0,0,C$137/NFM!C$15*1000)</f>
        <v>26.603932539652366</v>
      </c>
      <c r="D257" s="125">
        <f>IF(D$137=0,0,D$137/NFM!D$15*1000)</f>
        <v>27.844451827980762</v>
      </c>
      <c r="E257" s="125">
        <f>IF(E$137=0,0,E$137/NFM!E$15*1000)</f>
        <v>27.433350750355444</v>
      </c>
      <c r="F257" s="125">
        <f>IF(F$137=0,0,F$137/NFM!F$15*1000)</f>
        <v>25.145416179596804</v>
      </c>
      <c r="G257" s="125">
        <f>IF(G$137=0,0,G$137/NFM!G$15*1000)</f>
        <v>17.331655221573886</v>
      </c>
      <c r="H257" s="125">
        <f>IF(H$137=0,0,H$137/NFM!H$15*1000)</f>
        <v>25.051785919236366</v>
      </c>
      <c r="I257" s="125">
        <f>IF(I$137=0,0,I$137/NFM!I$15*1000)</f>
        <v>18.754930195112323</v>
      </c>
      <c r="J257" s="125">
        <f>IF(J$137=0,0,J$137/NFM!J$15*1000)</f>
        <v>18.470649545844104</v>
      </c>
      <c r="K257" s="125">
        <f>IF(K$137=0,0,K$137/NFM!K$15*1000)</f>
        <v>22.094397922309316</v>
      </c>
      <c r="L257" s="125">
        <f>IF(L$137=0,0,L$137/NFM!L$15*1000)</f>
        <v>28.922424567639418</v>
      </c>
      <c r="M257" s="125">
        <f>IF(M$137=0,0,M$137/NFM!M$15*1000)</f>
        <v>20.034606917141026</v>
      </c>
      <c r="N257" s="125">
        <f>IF(N$137=0,0,N$137/NFM!N$15*1000)</f>
        <v>21.79052055723724</v>
      </c>
      <c r="O257" s="125">
        <f>IF(O$137=0,0,O$137/NFM!O$15*1000)</f>
        <v>20.709251879136477</v>
      </c>
      <c r="P257" s="125">
        <f>IF(P$137=0,0,P$137/NFM!P$15*1000)</f>
        <v>20.225779464288497</v>
      </c>
      <c r="Q257" s="125">
        <f>IF(Q$137=0,0,Q$137/NFM!Q$15*1000)</f>
        <v>22.057292148040215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126.50986905814726</v>
      </c>
      <c r="C5" s="96">
        <v>109.87656606297277</v>
      </c>
      <c r="D5" s="96">
        <v>115.12966953177681</v>
      </c>
      <c r="E5" s="96">
        <v>113.00416595090552</v>
      </c>
      <c r="F5" s="96">
        <v>115.01110081578669</v>
      </c>
      <c r="G5" s="96">
        <v>122.42160492899832</v>
      </c>
      <c r="H5" s="96">
        <v>180.28644241024119</v>
      </c>
      <c r="I5" s="96">
        <v>138.72384859017748</v>
      </c>
      <c r="J5" s="96">
        <v>144.84899372070544</v>
      </c>
      <c r="K5" s="96">
        <v>115.55422448751284</v>
      </c>
      <c r="L5" s="96">
        <v>145.88758985196864</v>
      </c>
      <c r="M5" s="96">
        <v>165.52773171300791</v>
      </c>
      <c r="N5" s="96">
        <v>183.6146991457926</v>
      </c>
      <c r="O5" s="96">
        <v>178.49344855135004</v>
      </c>
      <c r="P5" s="96">
        <v>180.60610306634146</v>
      </c>
      <c r="Q5" s="96">
        <v>199.51934695652886</v>
      </c>
    </row>
    <row r="6" spans="1:17" x14ac:dyDescent="0.25">
      <c r="A6" s="132" t="s">
        <v>83</v>
      </c>
      <c r="B6" s="160">
        <v>0.25678790217630554</v>
      </c>
      <c r="C6" s="160">
        <v>0.22319776715238668</v>
      </c>
      <c r="D6" s="160">
        <v>0.23360506013556592</v>
      </c>
      <c r="E6" s="160">
        <v>0.23015606812258796</v>
      </c>
      <c r="F6" s="160">
        <v>0.23504108121574965</v>
      </c>
      <c r="G6" s="160">
        <v>0.24923322977998533</v>
      </c>
      <c r="H6" s="160">
        <v>0.35693570573501698</v>
      </c>
      <c r="I6" s="160">
        <v>0.26530573449491712</v>
      </c>
      <c r="J6" s="160">
        <v>0.2769625950036585</v>
      </c>
      <c r="K6" s="160">
        <v>0.21823714427750832</v>
      </c>
      <c r="L6" s="160">
        <v>0.27773183160060672</v>
      </c>
      <c r="M6" s="160">
        <v>0.30938469028452154</v>
      </c>
      <c r="N6" s="160">
        <v>0.3384604558468558</v>
      </c>
      <c r="O6" s="160">
        <v>0.32781645017103717</v>
      </c>
      <c r="P6" s="160">
        <v>0.32281068424931869</v>
      </c>
      <c r="Q6" s="160">
        <v>0.35670174676973915</v>
      </c>
    </row>
    <row r="7" spans="1:17" x14ac:dyDescent="0.25">
      <c r="A7" s="76" t="s">
        <v>82</v>
      </c>
      <c r="B7" s="159">
        <v>3.3365625062811502E-2</v>
      </c>
      <c r="C7" s="159">
        <v>2.9001105389108963E-2</v>
      </c>
      <c r="D7" s="159">
        <v>3.0353372503924884E-2</v>
      </c>
      <c r="E7" s="159">
        <v>2.9905229217678311E-2</v>
      </c>
      <c r="F7" s="159">
        <v>3.0539961282203106E-2</v>
      </c>
      <c r="G7" s="159">
        <v>3.2384011970793922E-2</v>
      </c>
      <c r="H7" s="159">
        <v>4.6378286625465108E-2</v>
      </c>
      <c r="I7" s="159">
        <v>3.4472385922969022E-2</v>
      </c>
      <c r="J7" s="159">
        <v>3.5987015054045147E-2</v>
      </c>
      <c r="K7" s="159">
        <v>2.835654900028205E-2</v>
      </c>
      <c r="L7" s="159">
        <v>3.6086965478737451E-2</v>
      </c>
      <c r="M7" s="159">
        <v>4.0199765988663927E-2</v>
      </c>
      <c r="N7" s="159">
        <v>4.397771301788566E-2</v>
      </c>
      <c r="O7" s="159">
        <v>4.2594688741679793E-2</v>
      </c>
      <c r="P7" s="159">
        <v>4.1944266710576536E-2</v>
      </c>
      <c r="Q7" s="159">
        <v>4.6347887268449524E-2</v>
      </c>
    </row>
    <row r="8" spans="1:17" x14ac:dyDescent="0.25">
      <c r="A8" s="76" t="s">
        <v>81</v>
      </c>
      <c r="B8" s="159">
        <v>2.4154506656699626</v>
      </c>
      <c r="C8" s="159">
        <v>2.099488296275462</v>
      </c>
      <c r="D8" s="159">
        <v>2.1973834951964113</v>
      </c>
      <c r="E8" s="159">
        <v>2.1649408840646838</v>
      </c>
      <c r="F8" s="159">
        <v>2.2108912891565189</v>
      </c>
      <c r="G8" s="159">
        <v>2.3443883675088855</v>
      </c>
      <c r="H8" s="159">
        <v>3.3574813326956576</v>
      </c>
      <c r="I8" s="159">
        <v>2.4955728348597304</v>
      </c>
      <c r="J8" s="159">
        <v>2.6052219703401449</v>
      </c>
      <c r="K8" s="159">
        <v>2.0528266750553321</v>
      </c>
      <c r="L8" s="159">
        <v>2.6124577202894579</v>
      </c>
      <c r="M8" s="159">
        <v>2.9101972864078265</v>
      </c>
      <c r="N8" s="159">
        <v>3.183695674327149</v>
      </c>
      <c r="O8" s="159">
        <v>3.0835738602652096</v>
      </c>
      <c r="P8" s="159">
        <v>3.0364876053235688</v>
      </c>
      <c r="Q8" s="159">
        <v>3.3552806202258325</v>
      </c>
    </row>
    <row r="9" spans="1:17" x14ac:dyDescent="0.25">
      <c r="A9" s="76" t="s">
        <v>80</v>
      </c>
      <c r="B9" s="159">
        <v>8.4908754713112766E-2</v>
      </c>
      <c r="C9" s="159">
        <v>7.3801936551686806E-2</v>
      </c>
      <c r="D9" s="159">
        <v>7.7243182341099226E-2</v>
      </c>
      <c r="E9" s="159">
        <v>7.6102748487496708E-2</v>
      </c>
      <c r="F9" s="159">
        <v>7.7718012972241929E-2</v>
      </c>
      <c r="G9" s="159">
        <v>8.2410748303929734E-2</v>
      </c>
      <c r="H9" s="159">
        <v>0.11802334155835029</v>
      </c>
      <c r="I9" s="159">
        <v>8.772523683278774E-2</v>
      </c>
      <c r="J9" s="159">
        <v>9.1579661053217493E-2</v>
      </c>
      <c r="K9" s="159">
        <v>7.2161671152353002E-2</v>
      </c>
      <c r="L9" s="159">
        <v>9.1834014630520294E-2</v>
      </c>
      <c r="M9" s="159">
        <v>0.10230025852746247</v>
      </c>
      <c r="N9" s="159">
        <v>0.11191436816933024</v>
      </c>
      <c r="O9" s="159">
        <v>0.1083948516366839</v>
      </c>
      <c r="P9" s="159">
        <v>0.10673965936634623</v>
      </c>
      <c r="Q9" s="159">
        <v>0.11794598135474509</v>
      </c>
    </row>
    <row r="10" spans="1:17" x14ac:dyDescent="0.25">
      <c r="A10" s="129" t="s">
        <v>79</v>
      </c>
      <c r="B10" s="158">
        <v>0.30310871773695303</v>
      </c>
      <c r="C10" s="158">
        <v>0.26345940922427719</v>
      </c>
      <c r="D10" s="158">
        <v>0.24415741143583478</v>
      </c>
      <c r="E10" s="158">
        <v>0.24055262238947223</v>
      </c>
      <c r="F10" s="158">
        <v>0.2610058514577987</v>
      </c>
      <c r="G10" s="158">
        <v>0.27676579351075292</v>
      </c>
      <c r="H10" s="158">
        <v>0.39636606209083325</v>
      </c>
      <c r="I10" s="158">
        <v>0.29461381291434618</v>
      </c>
      <c r="J10" s="158">
        <v>0.30755839599178719</v>
      </c>
      <c r="K10" s="158">
        <v>0.24234559919158782</v>
      </c>
      <c r="L10" s="158">
        <v>0.30841260944213589</v>
      </c>
      <c r="M10" s="158">
        <v>0.34356213006693692</v>
      </c>
      <c r="N10" s="158">
        <v>0.37584986848326235</v>
      </c>
      <c r="O10" s="158">
        <v>0.36403002937271717</v>
      </c>
      <c r="P10" s="158">
        <v>0.35847128113245857</v>
      </c>
      <c r="Q10" s="158">
        <v>0.39610625789565729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3.9895022377829964E-2</v>
      </c>
      <c r="E11" s="91">
        <v>3.9306004256994473E-2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6.6390375551036718E-2</v>
      </c>
      <c r="E12" s="91">
        <v>6.541017471599811E-2</v>
      </c>
      <c r="F12" s="91">
        <v>6.679849161991501E-2</v>
      </c>
      <c r="G12" s="91">
        <v>7.0831889152095734E-2</v>
      </c>
      <c r="H12" s="91">
        <v>0.10144084865957186</v>
      </c>
      <c r="I12" s="91">
        <v>7.5399682432989945E-2</v>
      </c>
      <c r="J12" s="91">
        <v>7.8712553080878642E-2</v>
      </c>
      <c r="K12" s="91">
        <v>6.2022825872698917E-2</v>
      </c>
      <c r="L12" s="91">
        <v>7.8931169520648242E-2</v>
      </c>
      <c r="M12" s="91">
        <v>8.7926887225005676E-2</v>
      </c>
      <c r="N12" s="91">
        <v>9.6190197077956008E-2</v>
      </c>
      <c r="O12" s="91">
        <v>9.3165178982136984E-2</v>
      </c>
      <c r="P12" s="91">
        <v>9.1742544218700761E-2</v>
      </c>
      <c r="Q12" s="91">
        <v>0.10137435770445591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0.30310871773695303</v>
      </c>
      <c r="C14" s="157">
        <v>0.26345940922427719</v>
      </c>
      <c r="D14" s="157">
        <v>0.13787201350696809</v>
      </c>
      <c r="E14" s="157">
        <v>0.13583644341647963</v>
      </c>
      <c r="F14" s="157">
        <v>0.19420735983788368</v>
      </c>
      <c r="G14" s="157">
        <v>0.20593390435865716</v>
      </c>
      <c r="H14" s="157">
        <v>0.29492521343126138</v>
      </c>
      <c r="I14" s="157">
        <v>0.21921413048135624</v>
      </c>
      <c r="J14" s="157">
        <v>0.22884584291090854</v>
      </c>
      <c r="K14" s="157">
        <v>0.18032277331888891</v>
      </c>
      <c r="L14" s="157">
        <v>0.22948143992148762</v>
      </c>
      <c r="M14" s="157">
        <v>0.25563524284193123</v>
      </c>
      <c r="N14" s="157">
        <v>0.27965967140530634</v>
      </c>
      <c r="O14" s="157">
        <v>0.27086485039058017</v>
      </c>
      <c r="P14" s="157">
        <v>0.26672873691375781</v>
      </c>
      <c r="Q14" s="157">
        <v>0.29473190019120138</v>
      </c>
    </row>
    <row r="15" spans="1:17" x14ac:dyDescent="0.25">
      <c r="A15" s="156" t="s">
        <v>152</v>
      </c>
      <c r="B15" s="206">
        <v>43.372040177752034</v>
      </c>
      <c r="C15" s="206">
        <v>37.698592661391771</v>
      </c>
      <c r="D15" s="206">
        <v>39.456407284209064</v>
      </c>
      <c r="E15" s="206">
        <v>38.873864964684529</v>
      </c>
      <c r="F15" s="206">
        <v>39.698954395883611</v>
      </c>
      <c r="G15" s="206">
        <v>42.096039431899186</v>
      </c>
      <c r="H15" s="206">
        <v>60.287223965031131</v>
      </c>
      <c r="I15" s="206">
        <v>44.810720748056042</v>
      </c>
      <c r="J15" s="206">
        <v>46.779590068015139</v>
      </c>
      <c r="K15" s="206">
        <v>36.860732572141217</v>
      </c>
      <c r="L15" s="206">
        <v>46.909515817266858</v>
      </c>
      <c r="M15" s="206">
        <v>52.25575310860502</v>
      </c>
      <c r="N15" s="206">
        <v>59.757553731127516</v>
      </c>
      <c r="O15" s="206">
        <v>58.421807600310061</v>
      </c>
      <c r="P15" s="206">
        <v>62.337681077831299</v>
      </c>
      <c r="Q15" s="206">
        <v>69.049105781307304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43.372040177752034</v>
      </c>
      <c r="C20" s="87">
        <v>37.698592661391771</v>
      </c>
      <c r="D20" s="87">
        <v>39.456407284209064</v>
      </c>
      <c r="E20" s="87">
        <v>38.873864964684529</v>
      </c>
      <c r="F20" s="87">
        <v>39.698954395883611</v>
      </c>
      <c r="G20" s="87">
        <v>42.096039431899186</v>
      </c>
      <c r="H20" s="87">
        <v>60.287223965031131</v>
      </c>
      <c r="I20" s="87">
        <v>44.810720748056042</v>
      </c>
      <c r="J20" s="87">
        <v>46.779590068015139</v>
      </c>
      <c r="K20" s="87">
        <v>36.860732572141217</v>
      </c>
      <c r="L20" s="87">
        <v>46.909515817266858</v>
      </c>
      <c r="M20" s="87">
        <v>52.25575310860502</v>
      </c>
      <c r="N20" s="87">
        <v>42.191700372806167</v>
      </c>
      <c r="O20" s="87">
        <v>37.723264177843589</v>
      </c>
      <c r="P20" s="87">
        <v>9.3572052797098664</v>
      </c>
      <c r="Q20" s="87">
        <v>9.375769827130652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17.565853358321348</v>
      </c>
      <c r="O22" s="87">
        <v>20.698543422466475</v>
      </c>
      <c r="P22" s="87">
        <v>52.980475798121432</v>
      </c>
      <c r="Q22" s="87">
        <v>59.673335954176657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80.044207215036081</v>
      </c>
      <c r="C26" s="204">
        <v>69.489024886988062</v>
      </c>
      <c r="D26" s="204">
        <v>72.890519725954903</v>
      </c>
      <c r="E26" s="204">
        <v>71.388643433939066</v>
      </c>
      <c r="F26" s="204">
        <v>72.496950223818573</v>
      </c>
      <c r="G26" s="204">
        <v>77.340383346024794</v>
      </c>
      <c r="H26" s="204">
        <v>115.72403371650474</v>
      </c>
      <c r="I26" s="204">
        <v>90.735437837096697</v>
      </c>
      <c r="J26" s="204">
        <v>94.752094015247437</v>
      </c>
      <c r="K26" s="204">
        <v>76.079564276694569</v>
      </c>
      <c r="L26" s="204">
        <v>95.65155089326035</v>
      </c>
      <c r="M26" s="204">
        <v>109.56633447312748</v>
      </c>
      <c r="N26" s="204">
        <v>119.80324733482061</v>
      </c>
      <c r="O26" s="204">
        <v>116.14523107085262</v>
      </c>
      <c r="P26" s="204">
        <v>114.4019684917279</v>
      </c>
      <c r="Q26" s="204">
        <v>126.19785868170713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0.64846645642084266</v>
      </c>
      <c r="E27" s="208">
        <v>0.19900066062972896</v>
      </c>
      <c r="F27" s="208">
        <v>0</v>
      </c>
      <c r="G27" s="208">
        <v>0</v>
      </c>
      <c r="H27" s="208">
        <v>0.75744623413129841</v>
      </c>
      <c r="I27" s="208">
        <v>0.75672100772831197</v>
      </c>
      <c r="J27" s="208">
        <v>2.2320970506015358</v>
      </c>
      <c r="K27" s="208">
        <v>1.863935434004464</v>
      </c>
      <c r="L27" s="208">
        <v>0.74703568684215049</v>
      </c>
      <c r="M27" s="208">
        <v>0.75632188596861727</v>
      </c>
      <c r="N27" s="208">
        <v>0.76632977206803699</v>
      </c>
      <c r="O27" s="208">
        <v>1.9233589553009198</v>
      </c>
      <c r="P27" s="208">
        <v>1.5327511219705192</v>
      </c>
      <c r="Q27" s="208">
        <v>3.0789589322610098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63.964167841800176</v>
      </c>
      <c r="C29" s="208">
        <v>55.788687356403692</v>
      </c>
      <c r="D29" s="208">
        <v>57.606893750744881</v>
      </c>
      <c r="E29" s="208">
        <v>58.003082623164744</v>
      </c>
      <c r="F29" s="208">
        <v>60.28576850107801</v>
      </c>
      <c r="G29" s="208">
        <v>62.871760246641372</v>
      </c>
      <c r="H29" s="208">
        <v>55.468125607594075</v>
      </c>
      <c r="I29" s="208">
        <v>18.652038439293722</v>
      </c>
      <c r="J29" s="208">
        <v>18.143780633619386</v>
      </c>
      <c r="K29" s="208">
        <v>7.6298673563226087</v>
      </c>
      <c r="L29" s="208">
        <v>17.292336177634819</v>
      </c>
      <c r="M29" s="208">
        <v>0.63468114663209996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4.6431540696297834E-15</v>
      </c>
      <c r="E30" s="208">
        <v>0</v>
      </c>
      <c r="F30" s="208">
        <v>0</v>
      </c>
      <c r="G30" s="208">
        <v>4.8491033569142199E-15</v>
      </c>
      <c r="H30" s="208">
        <v>41.858136154396497</v>
      </c>
      <c r="I30" s="208">
        <v>52.675354036011328</v>
      </c>
      <c r="J30" s="208">
        <v>55.594455638279364</v>
      </c>
      <c r="K30" s="208">
        <v>50.015679893467123</v>
      </c>
      <c r="L30" s="208">
        <v>56.524847054186921</v>
      </c>
      <c r="M30" s="208">
        <v>84.684694323822725</v>
      </c>
      <c r="N30" s="208">
        <v>94.23567450354021</v>
      </c>
      <c r="O30" s="208">
        <v>89.423642876580246</v>
      </c>
      <c r="P30" s="208">
        <v>88.359185428221934</v>
      </c>
      <c r="Q30" s="208">
        <v>96.890508752775816</v>
      </c>
    </row>
    <row r="31" spans="1:17" x14ac:dyDescent="0.25">
      <c r="A31" s="82" t="s">
        <v>21</v>
      </c>
      <c r="B31" s="207">
        <v>16.080039373235902</v>
      </c>
      <c r="C31" s="207">
        <v>13.700337530584378</v>
      </c>
      <c r="D31" s="207">
        <v>14.635159518789177</v>
      </c>
      <c r="E31" s="207">
        <v>13.186560150144592</v>
      </c>
      <c r="F31" s="207">
        <v>12.211181722740559</v>
      </c>
      <c r="G31" s="207">
        <v>14.468623099383407</v>
      </c>
      <c r="H31" s="207">
        <v>17.640325720382862</v>
      </c>
      <c r="I31" s="207">
        <v>18.651324354063338</v>
      </c>
      <c r="J31" s="207">
        <v>18.781760692747156</v>
      </c>
      <c r="K31" s="207">
        <v>16.570081592900369</v>
      </c>
      <c r="L31" s="207">
        <v>21.087331974596445</v>
      </c>
      <c r="M31" s="207">
        <v>23.49063711670404</v>
      </c>
      <c r="N31" s="207">
        <v>24.801243059212375</v>
      </c>
      <c r="O31" s="207">
        <v>24.798229238971448</v>
      </c>
      <c r="P31" s="207">
        <v>24.510031941535441</v>
      </c>
      <c r="Q31" s="207">
        <v>26.228390996670313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0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0</v>
      </c>
      <c r="C51" s="206">
        <v>0</v>
      </c>
      <c r="D51" s="206">
        <v>0</v>
      </c>
      <c r="E51" s="206">
        <v>0</v>
      </c>
      <c r="F51" s="206">
        <v>0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</v>
      </c>
      <c r="C55" s="153">
        <v>0</v>
      </c>
      <c r="D55" s="153">
        <v>0</v>
      </c>
      <c r="E55" s="153">
        <v>0</v>
      </c>
      <c r="F55" s="153">
        <v>0</v>
      </c>
      <c r="G55" s="153">
        <v>0</v>
      </c>
      <c r="H55" s="153">
        <v>0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</v>
      </c>
      <c r="C67" s="148">
        <v>0</v>
      </c>
      <c r="D67" s="148">
        <v>0</v>
      </c>
      <c r="E67" s="148">
        <v>0</v>
      </c>
      <c r="F67" s="148">
        <v>0</v>
      </c>
      <c r="G67" s="148">
        <v>0</v>
      </c>
      <c r="H67" s="148">
        <v>0</v>
      </c>
      <c r="I67" s="148">
        <v>0</v>
      </c>
      <c r="J67" s="148">
        <v>0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0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0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5.6017320842643423</v>
      </c>
      <c r="C112" s="96">
        <v>5.7542441823370298</v>
      </c>
      <c r="D112" s="96">
        <v>3.6420977821385936</v>
      </c>
      <c r="E112" s="96">
        <v>4.6229104019865286</v>
      </c>
      <c r="F112" s="96">
        <v>9.1253833582800841</v>
      </c>
      <c r="G112" s="96">
        <v>6.3513550360636248</v>
      </c>
      <c r="H112" s="96">
        <v>10.973679773117171</v>
      </c>
      <c r="I112" s="96">
        <v>8.4021200085590699</v>
      </c>
      <c r="J112" s="96">
        <v>8.2747636224564509</v>
      </c>
      <c r="K112" s="96">
        <v>8.3699562784685799</v>
      </c>
      <c r="L112" s="96">
        <v>8.2715757230813711</v>
      </c>
      <c r="M112" s="96">
        <v>8.2258037681916782</v>
      </c>
      <c r="N112" s="96">
        <v>8.7152632921543418</v>
      </c>
      <c r="O112" s="96">
        <v>8.421186608551956</v>
      </c>
      <c r="P112" s="96">
        <v>7.1794365204459822</v>
      </c>
      <c r="Q112" s="96">
        <v>6.5368356803060159</v>
      </c>
    </row>
    <row r="113" spans="1:17" x14ac:dyDescent="0.25">
      <c r="A113" s="132" t="s">
        <v>83</v>
      </c>
      <c r="B113" s="160">
        <v>1.3728568022024629E-2</v>
      </c>
      <c r="C113" s="160">
        <v>1.4102340398331971E-2</v>
      </c>
      <c r="D113" s="160">
        <v>7.9476417266263755E-3</v>
      </c>
      <c r="E113" s="160">
        <v>1.0067530047919568E-2</v>
      </c>
      <c r="F113" s="160">
        <v>2.0811282708504346E-2</v>
      </c>
      <c r="G113" s="160">
        <v>1.4703928633994036E-2</v>
      </c>
      <c r="H113" s="160">
        <v>2.3628953750627204E-2</v>
      </c>
      <c r="I113" s="160">
        <v>1.8091771328685908E-2</v>
      </c>
      <c r="J113" s="160">
        <v>1.7817542608759444E-2</v>
      </c>
      <c r="K113" s="160">
        <v>1.7997778061536324E-2</v>
      </c>
      <c r="L113" s="160">
        <v>1.6225193989614153E-2</v>
      </c>
      <c r="M113" s="160">
        <v>1.7178844210704168E-2</v>
      </c>
      <c r="N113" s="160">
        <v>1.8684467305552874E-2</v>
      </c>
      <c r="O113" s="160">
        <v>1.803701958164276E-2</v>
      </c>
      <c r="P113" s="160">
        <v>1.4973542502810439E-2</v>
      </c>
      <c r="Q113" s="160">
        <v>1.3880030272747939E-2</v>
      </c>
    </row>
    <row r="114" spans="1:17" x14ac:dyDescent="0.25">
      <c r="A114" s="76" t="s">
        <v>82</v>
      </c>
      <c r="B114" s="159">
        <v>1.7805946129728425E-3</v>
      </c>
      <c r="C114" s="159">
        <v>1.8290728722248784E-3</v>
      </c>
      <c r="D114" s="159">
        <v>1.0308087501599531E-3</v>
      </c>
      <c r="E114" s="159">
        <v>1.3057581635979054E-3</v>
      </c>
      <c r="F114" s="159">
        <v>2.69922236757456E-3</v>
      </c>
      <c r="G114" s="159">
        <v>1.9070988374915556E-3</v>
      </c>
      <c r="H114" s="159">
        <v>3.0646741663845015E-3</v>
      </c>
      <c r="I114" s="159">
        <v>2.346501872250174E-3</v>
      </c>
      <c r="J114" s="159">
        <v>2.3109344204489271E-3</v>
      </c>
      <c r="K114" s="159">
        <v>2.3343109500160593E-3</v>
      </c>
      <c r="L114" s="159">
        <v>2.1044068810379584E-3</v>
      </c>
      <c r="M114" s="159">
        <v>2.2280952689025233E-3</v>
      </c>
      <c r="N114" s="159">
        <v>2.4233745119782882E-3</v>
      </c>
      <c r="O114" s="159">
        <v>2.3394005732888055E-3</v>
      </c>
      <c r="P114" s="159">
        <v>1.9420677433255127E-3</v>
      </c>
      <c r="Q114" s="159">
        <v>1.8002392596158142E-3</v>
      </c>
    </row>
    <row r="115" spans="1:17" x14ac:dyDescent="0.25">
      <c r="A115" s="76" t="s">
        <v>81</v>
      </c>
      <c r="B115" s="159">
        <v>0.13413718441573297</v>
      </c>
      <c r="C115" s="159">
        <v>0.13778918760279596</v>
      </c>
      <c r="D115" s="159">
        <v>7.7653713209153527E-2</v>
      </c>
      <c r="E115" s="159">
        <v>9.8366423394066774E-2</v>
      </c>
      <c r="F115" s="159">
        <v>0.20333998870968292</v>
      </c>
      <c r="G115" s="159">
        <v>0.14366710232630384</v>
      </c>
      <c r="H115" s="159">
        <v>0.23087049732454762</v>
      </c>
      <c r="I115" s="159">
        <v>0.17676856488090745</v>
      </c>
      <c r="J115" s="159">
        <v>0.17408916901690669</v>
      </c>
      <c r="K115" s="159">
        <v>0.17585018852954629</v>
      </c>
      <c r="L115" s="159">
        <v>0.15853087043560057</v>
      </c>
      <c r="M115" s="159">
        <v>0.16784866347630478</v>
      </c>
      <c r="N115" s="159">
        <v>0.18255959635803767</v>
      </c>
      <c r="O115" s="159">
        <v>0.17623360412036579</v>
      </c>
      <c r="P115" s="159">
        <v>0.14630140804445635</v>
      </c>
      <c r="Q115" s="159">
        <v>0.13561707072468385</v>
      </c>
    </row>
    <row r="116" spans="1:17" x14ac:dyDescent="0.25">
      <c r="A116" s="76" t="s">
        <v>80</v>
      </c>
      <c r="B116" s="159">
        <v>4.5465749483816452E-3</v>
      </c>
      <c r="C116" s="159">
        <v>4.6703594625268742E-3</v>
      </c>
      <c r="D116" s="159">
        <v>2.6320697624851886E-3</v>
      </c>
      <c r="E116" s="159">
        <v>3.334126314887153E-3</v>
      </c>
      <c r="F116" s="159">
        <v>6.8922014629913177E-3</v>
      </c>
      <c r="G116" s="159">
        <v>4.8695911665993068E-3</v>
      </c>
      <c r="H116" s="159">
        <v>7.8253470432400399E-3</v>
      </c>
      <c r="I116" s="159">
        <v>5.9915640264076135E-3</v>
      </c>
      <c r="J116" s="159">
        <v>5.9007460018223688E-3</v>
      </c>
      <c r="K116" s="159">
        <v>5.9604356936453599E-3</v>
      </c>
      <c r="L116" s="159">
        <v>5.3733980417669976E-3</v>
      </c>
      <c r="M116" s="159">
        <v>5.6892242952968995E-3</v>
      </c>
      <c r="N116" s="159">
        <v>6.1878508260291617E-3</v>
      </c>
      <c r="O116" s="159">
        <v>5.9734315510403969E-3</v>
      </c>
      <c r="P116" s="159">
        <v>4.9588808623440006E-3</v>
      </c>
      <c r="Q116" s="159">
        <v>4.5967356405717816E-3</v>
      </c>
    </row>
    <row r="117" spans="1:17" x14ac:dyDescent="0.25">
      <c r="A117" s="129" t="s">
        <v>79</v>
      </c>
      <c r="B117" s="158">
        <v>1.6203404405938284E-2</v>
      </c>
      <c r="C117" s="158">
        <v>1.6644556386200188E-2</v>
      </c>
      <c r="D117" s="158">
        <v>8.3058313922280032E-3</v>
      </c>
      <c r="E117" s="158">
        <v>1.0521260266937553E-2</v>
      </c>
      <c r="F117" s="158">
        <v>2.3108006439142403E-2</v>
      </c>
      <c r="G117" s="158">
        <v>1.6326647536058749E-2</v>
      </c>
      <c r="H117" s="158">
        <v>2.6236634380857559E-2</v>
      </c>
      <c r="I117" s="158">
        <v>2.0088371015589898E-2</v>
      </c>
      <c r="J117" s="158">
        <v>1.9783878538378531E-2</v>
      </c>
      <c r="K117" s="158">
        <v>1.9984004694063695E-2</v>
      </c>
      <c r="L117" s="158">
        <v>1.8015799047077757E-2</v>
      </c>
      <c r="M117" s="158">
        <v>1.9074693674492167E-2</v>
      </c>
      <c r="N117" s="158">
        <v>2.0746476651928164E-2</v>
      </c>
      <c r="O117" s="158">
        <v>2.0027576890549712E-2</v>
      </c>
      <c r="P117" s="158">
        <v>1.6626015869282425E-2</v>
      </c>
      <c r="Q117" s="158">
        <v>1.5411824124953309E-2</v>
      </c>
    </row>
    <row r="118" spans="1:17" x14ac:dyDescent="0.25">
      <c r="A118" s="92" t="s">
        <v>125</v>
      </c>
      <c r="B118" s="91">
        <v>0</v>
      </c>
      <c r="C118" s="91">
        <v>0</v>
      </c>
      <c r="D118" s="91">
        <v>1.3571626898841911E-3</v>
      </c>
      <c r="E118" s="91">
        <v>1.7191610581223627E-3</v>
      </c>
      <c r="F118" s="91">
        <v>0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0</v>
      </c>
      <c r="C119" s="91">
        <v>0</v>
      </c>
      <c r="D119" s="91">
        <v>2.2584907914561672E-3</v>
      </c>
      <c r="E119" s="91">
        <v>2.8609019741993608E-3</v>
      </c>
      <c r="F119" s="91">
        <v>5.913966931609475E-3</v>
      </c>
      <c r="G119" s="91">
        <v>4.1784328685637246E-3</v>
      </c>
      <c r="H119" s="91">
        <v>6.7146678591144772E-3</v>
      </c>
      <c r="I119" s="91">
        <v>5.1411601519577039E-3</v>
      </c>
      <c r="J119" s="91">
        <v>5.0632322508254975E-3</v>
      </c>
      <c r="K119" s="91">
        <v>5.1144499735654124E-3</v>
      </c>
      <c r="L119" s="91">
        <v>4.6107326519722724E-3</v>
      </c>
      <c r="M119" s="91">
        <v>4.8817325682601678E-3</v>
      </c>
      <c r="N119" s="91">
        <v>5.3095872718419042E-3</v>
      </c>
      <c r="O119" s="91">
        <v>5.125601282953981E-3</v>
      </c>
      <c r="P119" s="91">
        <v>4.2550493619734229E-3</v>
      </c>
      <c r="Q119" s="91">
        <v>3.9443046924361883E-3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1.6203404405938284E-2</v>
      </c>
      <c r="C121" s="157">
        <v>1.6644556386200188E-2</v>
      </c>
      <c r="D121" s="157">
        <v>4.6901779108876442E-3</v>
      </c>
      <c r="E121" s="157">
        <v>5.9411972346158299E-3</v>
      </c>
      <c r="F121" s="157">
        <v>1.7194039507532927E-2</v>
      </c>
      <c r="G121" s="157">
        <v>1.2148214667495025E-2</v>
      </c>
      <c r="H121" s="157">
        <v>1.9521966521743081E-2</v>
      </c>
      <c r="I121" s="157">
        <v>1.4947210863632194E-2</v>
      </c>
      <c r="J121" s="157">
        <v>1.4720646287553034E-2</v>
      </c>
      <c r="K121" s="157">
        <v>1.4869554720498283E-2</v>
      </c>
      <c r="L121" s="157">
        <v>1.3405066395105487E-2</v>
      </c>
      <c r="M121" s="157">
        <v>1.4192961106232001E-2</v>
      </c>
      <c r="N121" s="157">
        <v>1.5436889380086262E-2</v>
      </c>
      <c r="O121" s="157">
        <v>1.4901975607595732E-2</v>
      </c>
      <c r="P121" s="157">
        <v>1.2370966507309001E-2</v>
      </c>
      <c r="Q121" s="157">
        <v>1.146751943251712E-2</v>
      </c>
    </row>
    <row r="122" spans="1:17" x14ac:dyDescent="0.25">
      <c r="A122" s="156" t="s">
        <v>146</v>
      </c>
      <c r="B122" s="206">
        <v>2.7118276045091405</v>
      </c>
      <c r="C122" s="206">
        <v>2.7856595035278233</v>
      </c>
      <c r="D122" s="206">
        <v>1.7963811387084445</v>
      </c>
      <c r="E122" s="206">
        <v>2.2807997319395779</v>
      </c>
      <c r="F122" s="206">
        <v>4.235581420632788</v>
      </c>
      <c r="G122" s="206">
        <v>2.904492260258102</v>
      </c>
      <c r="H122" s="206">
        <v>5.4218401555052891</v>
      </c>
      <c r="I122" s="206">
        <v>4.1512922370286853</v>
      </c>
      <c r="J122" s="206">
        <v>4.0883684063258281</v>
      </c>
      <c r="K122" s="206">
        <v>4.1297247789195763</v>
      </c>
      <c r="L122" s="206">
        <v>3.7229921067249112</v>
      </c>
      <c r="M122" s="206">
        <v>3.941814282161904</v>
      </c>
      <c r="N122" s="206">
        <v>4.287290761605699</v>
      </c>
      <c r="O122" s="206">
        <v>4.1387290391894771</v>
      </c>
      <c r="P122" s="206">
        <v>3.4357913121628534</v>
      </c>
      <c r="Q122" s="206">
        <v>3.1848767527600006</v>
      </c>
    </row>
    <row r="123" spans="1:17" x14ac:dyDescent="0.25">
      <c r="A123" s="152" t="s">
        <v>159</v>
      </c>
      <c r="B123" s="151">
        <v>2.7118276045091405</v>
      </c>
      <c r="C123" s="151">
        <v>2.7856595035278233</v>
      </c>
      <c r="D123" s="151">
        <v>1.7963811387084445</v>
      </c>
      <c r="E123" s="151">
        <v>2.2807997319395779</v>
      </c>
      <c r="F123" s="151">
        <v>4.235581420632788</v>
      </c>
      <c r="G123" s="151">
        <v>2.904492260258102</v>
      </c>
      <c r="H123" s="151">
        <v>5.4218401555052891</v>
      </c>
      <c r="I123" s="151">
        <v>4.1512922370286853</v>
      </c>
      <c r="J123" s="151">
        <v>4.0883684063258281</v>
      </c>
      <c r="K123" s="151">
        <v>4.1297247789195763</v>
      </c>
      <c r="L123" s="151">
        <v>3.7229921067249112</v>
      </c>
      <c r="M123" s="151">
        <v>3.941814282161904</v>
      </c>
      <c r="N123" s="151">
        <v>4.287290761605699</v>
      </c>
      <c r="O123" s="151">
        <v>4.1387290391894771</v>
      </c>
      <c r="P123" s="151">
        <v>3.4357913121628534</v>
      </c>
      <c r="Q123" s="151">
        <v>3.1848767527600006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0.41978938872181593</v>
      </c>
      <c r="E125" s="153">
        <v>0.47652436878509585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0.15113654916774391</v>
      </c>
      <c r="E126" s="153">
        <v>0.1512953355344662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2.7118276045091405</v>
      </c>
      <c r="C127" s="153">
        <v>2.7856595035278233</v>
      </c>
      <c r="D127" s="153">
        <v>0</v>
      </c>
      <c r="E127" s="153">
        <v>0</v>
      </c>
      <c r="F127" s="153">
        <v>3.3393851979924833</v>
      </c>
      <c r="G127" s="153">
        <v>2.904492260258102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</v>
      </c>
      <c r="C128" s="153">
        <v>0</v>
      </c>
      <c r="D128" s="153">
        <v>1.2254552008188846</v>
      </c>
      <c r="E128" s="153">
        <v>1.6529800276200157</v>
      </c>
      <c r="F128" s="153">
        <v>0.89619622264030452</v>
      </c>
      <c r="G128" s="153">
        <v>0</v>
      </c>
      <c r="H128" s="153">
        <v>5.4218401555052891</v>
      </c>
      <c r="I128" s="153">
        <v>4.1512922370286853</v>
      </c>
      <c r="J128" s="153">
        <v>4.0883684063258281</v>
      </c>
      <c r="K128" s="153">
        <v>4.1297247789195763</v>
      </c>
      <c r="L128" s="153">
        <v>3.7229921067249112</v>
      </c>
      <c r="M128" s="153">
        <v>3.941814282161904</v>
      </c>
      <c r="N128" s="153">
        <v>4.287290761605699</v>
      </c>
      <c r="O128" s="153">
        <v>4.1387290391894771</v>
      </c>
      <c r="P128" s="153">
        <v>3.4357913121628534</v>
      </c>
      <c r="Q128" s="153">
        <v>3.1848767527600006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2.0614897438949407</v>
      </c>
      <c r="C130" s="206">
        <v>2.1176156209035759</v>
      </c>
      <c r="D130" s="206">
        <v>1.3655813840880495</v>
      </c>
      <c r="E130" s="206">
        <v>1.733828967392208</v>
      </c>
      <c r="F130" s="206">
        <v>3.6301131959544994</v>
      </c>
      <c r="G130" s="206">
        <v>2.5568468350135705</v>
      </c>
      <c r="H130" s="206">
        <v>4.1215997119533077</v>
      </c>
      <c r="I130" s="206">
        <v>3.1557486752902739</v>
      </c>
      <c r="J130" s="206">
        <v>3.1079149444790555</v>
      </c>
      <c r="K130" s="206">
        <v>3.150199529954179</v>
      </c>
      <c r="L130" s="206">
        <v>3.0233354177495384</v>
      </c>
      <c r="M130" s="206">
        <v>3.2303245921892509</v>
      </c>
      <c r="N130" s="206">
        <v>3.259132667375237</v>
      </c>
      <c r="O130" s="206">
        <v>3.1461983250198573</v>
      </c>
      <c r="P130" s="206">
        <v>2.7340614393913016</v>
      </c>
      <c r="Q130" s="206">
        <v>2.421094449539162</v>
      </c>
    </row>
    <row r="131" spans="1:17" x14ac:dyDescent="0.25">
      <c r="A131" s="152" t="s">
        <v>157</v>
      </c>
      <c r="B131" s="151">
        <v>2.0614897438949407</v>
      </c>
      <c r="C131" s="151">
        <v>2.1176156209035759</v>
      </c>
      <c r="D131" s="151">
        <v>1.3655813840880495</v>
      </c>
      <c r="E131" s="151">
        <v>1.733828967392208</v>
      </c>
      <c r="F131" s="151">
        <v>3.6301131959544977</v>
      </c>
      <c r="G131" s="151">
        <v>2.5568468350135705</v>
      </c>
      <c r="H131" s="151">
        <v>4.1215997119533077</v>
      </c>
      <c r="I131" s="151">
        <v>3.1557486752902739</v>
      </c>
      <c r="J131" s="151">
        <v>3.1079149444790555</v>
      </c>
      <c r="K131" s="151">
        <v>3.0944195590130326</v>
      </c>
      <c r="L131" s="151">
        <v>0</v>
      </c>
      <c r="M131" s="151">
        <v>2.0278328195907336</v>
      </c>
      <c r="N131" s="151">
        <v>3.2591326673752339</v>
      </c>
      <c r="O131" s="151">
        <v>3.1461983250198537</v>
      </c>
      <c r="P131" s="151">
        <v>2.1054726858154136</v>
      </c>
      <c r="Q131" s="151">
        <v>2.421094449539162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0.31911745348672038</v>
      </c>
      <c r="E132" s="205">
        <v>0.3622465149823923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0</v>
      </c>
      <c r="C133" s="205">
        <v>0</v>
      </c>
      <c r="D133" s="205">
        <v>0.11489168615251011</v>
      </c>
      <c r="E133" s="205">
        <v>0.11501239311261484</v>
      </c>
      <c r="F133" s="205">
        <v>0</v>
      </c>
      <c r="G133" s="205">
        <v>0</v>
      </c>
      <c r="H133" s="205">
        <v>0</v>
      </c>
      <c r="I133" s="205">
        <v>0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2.0614897438949407</v>
      </c>
      <c r="C134" s="205">
        <v>2.1176156209035759</v>
      </c>
      <c r="D134" s="205">
        <v>0</v>
      </c>
      <c r="E134" s="205">
        <v>0</v>
      </c>
      <c r="F134" s="205">
        <v>0</v>
      </c>
      <c r="G134" s="205">
        <v>4.9251826257160708E-2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0</v>
      </c>
      <c r="C135" s="205">
        <v>0</v>
      </c>
      <c r="D135" s="205">
        <v>0.93157224444881914</v>
      </c>
      <c r="E135" s="205">
        <v>1.2565700592972009</v>
      </c>
      <c r="F135" s="205">
        <v>3.6301131959544977</v>
      </c>
      <c r="G135" s="205">
        <v>2.5075950087564096</v>
      </c>
      <c r="H135" s="205">
        <v>4.1215997119533077</v>
      </c>
      <c r="I135" s="205">
        <v>3.1557486752902739</v>
      </c>
      <c r="J135" s="205">
        <v>3.1079149444790555</v>
      </c>
      <c r="K135" s="205">
        <v>3.0944195590130326</v>
      </c>
      <c r="L135" s="205">
        <v>0</v>
      </c>
      <c r="M135" s="205">
        <v>2.0278328195907336</v>
      </c>
      <c r="N135" s="205">
        <v>3.2591326673752339</v>
      </c>
      <c r="O135" s="205">
        <v>3.1461983250198537</v>
      </c>
      <c r="P135" s="205">
        <v>2.1054726858154136</v>
      </c>
      <c r="Q135" s="205">
        <v>2.421094449539162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1.6287438938175809E-15</v>
      </c>
      <c r="G136" s="151">
        <v>0</v>
      </c>
      <c r="H136" s="151">
        <v>0</v>
      </c>
      <c r="I136" s="151">
        <v>0</v>
      </c>
      <c r="J136" s="151">
        <v>0</v>
      </c>
      <c r="K136" s="151">
        <v>5.5779970941146582E-2</v>
      </c>
      <c r="L136" s="151">
        <v>3.0233354177495384</v>
      </c>
      <c r="M136" s="151">
        <v>1.2024917725985171</v>
      </c>
      <c r="N136" s="151">
        <v>3.307363782546945E-15</v>
      </c>
      <c r="O136" s="151">
        <v>3.359458012097682E-15</v>
      </c>
      <c r="P136" s="151">
        <v>0.62858875357588828</v>
      </c>
      <c r="Q136" s="151">
        <v>0</v>
      </c>
    </row>
    <row r="137" spans="1:17" x14ac:dyDescent="0.25">
      <c r="A137" s="156" t="s">
        <v>144</v>
      </c>
      <c r="B137" s="204">
        <v>0.65801840945521062</v>
      </c>
      <c r="C137" s="204">
        <v>0.67593354118355109</v>
      </c>
      <c r="D137" s="204">
        <v>0.38256519450144633</v>
      </c>
      <c r="E137" s="204">
        <v>0.48468660446733502</v>
      </c>
      <c r="F137" s="204">
        <v>1.0028380400049015</v>
      </c>
      <c r="G137" s="204">
        <v>0.70854157229150561</v>
      </c>
      <c r="H137" s="204">
        <v>1.1386137989929166</v>
      </c>
      <c r="I137" s="204">
        <v>0.87179232311626942</v>
      </c>
      <c r="J137" s="204">
        <v>0.8585780010652504</v>
      </c>
      <c r="K137" s="204">
        <v>0.86790525166601784</v>
      </c>
      <c r="L137" s="204">
        <v>1.3249985302118237</v>
      </c>
      <c r="M137" s="204">
        <v>0.841645372914825</v>
      </c>
      <c r="N137" s="204">
        <v>0.93823809751987963</v>
      </c>
      <c r="O137" s="204">
        <v>0.91364821162573506</v>
      </c>
      <c r="P137" s="204">
        <v>0.82478185386960845</v>
      </c>
      <c r="Q137" s="204">
        <v>0.7595585779842805</v>
      </c>
    </row>
    <row r="138" spans="1:17" x14ac:dyDescent="0.25">
      <c r="A138" s="152" t="s">
        <v>155</v>
      </c>
      <c r="B138" s="151">
        <v>0</v>
      </c>
      <c r="C138" s="151">
        <v>0</v>
      </c>
      <c r="D138" s="151">
        <v>2.6989519227690537E-2</v>
      </c>
      <c r="E138" s="151">
        <v>3.42676099705395E-2</v>
      </c>
      <c r="F138" s="151">
        <v>7.1746005798343865E-2</v>
      </c>
      <c r="G138" s="151">
        <v>5.0691164202100826E-2</v>
      </c>
      <c r="H138" s="151">
        <v>8.1459806036309548E-2</v>
      </c>
      <c r="I138" s="151">
        <v>6.2370606792054743E-2</v>
      </c>
      <c r="J138" s="151">
        <v>6.1425215025176755E-2</v>
      </c>
      <c r="K138" s="151">
        <v>5.9386011204756534E-2</v>
      </c>
      <c r="L138" s="151">
        <v>8.9340191622659507E-2</v>
      </c>
      <c r="M138" s="151">
        <v>1.8676365522132009E-3</v>
      </c>
      <c r="N138" s="151">
        <v>6.4413900787363518E-2</v>
      </c>
      <c r="O138" s="151">
        <v>6.2181852489119664E-2</v>
      </c>
      <c r="P138" s="151">
        <v>2.1638617102744697E-2</v>
      </c>
      <c r="Q138" s="151">
        <v>4.7850809888954099E-2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6.3070767858506719E-3</v>
      </c>
      <c r="E139" s="153">
        <v>7.1594848869518538E-3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0</v>
      </c>
      <c r="C140" s="153">
        <v>0</v>
      </c>
      <c r="D140" s="153">
        <v>2.2707334829302418E-3</v>
      </c>
      <c r="E140" s="153">
        <v>2.2731191502062126E-3</v>
      </c>
      <c r="F140" s="153">
        <v>0</v>
      </c>
      <c r="G140" s="153">
        <v>0</v>
      </c>
      <c r="H140" s="153">
        <v>0</v>
      </c>
      <c r="I140" s="153">
        <v>0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</v>
      </c>
      <c r="C141" s="153">
        <v>0</v>
      </c>
      <c r="D141" s="153">
        <v>1.8411708958909621E-2</v>
      </c>
      <c r="E141" s="153">
        <v>2.4835005933381438E-2</v>
      </c>
      <c r="F141" s="153">
        <v>7.1746005798343865E-2</v>
      </c>
      <c r="G141" s="153">
        <v>5.0691164202100826E-2</v>
      </c>
      <c r="H141" s="153">
        <v>8.1459806036309548E-2</v>
      </c>
      <c r="I141" s="153">
        <v>6.2370606792054743E-2</v>
      </c>
      <c r="J141" s="153">
        <v>6.1425215025176755E-2</v>
      </c>
      <c r="K141" s="153">
        <v>5.9386011204756534E-2</v>
      </c>
      <c r="L141" s="153">
        <v>8.9340191622659507E-2</v>
      </c>
      <c r="M141" s="153">
        <v>1.8676365522132009E-3</v>
      </c>
      <c r="N141" s="153">
        <v>6.4413900787363518E-2</v>
      </c>
      <c r="O141" s="153">
        <v>6.2181852489119664E-2</v>
      </c>
      <c r="P141" s="153">
        <v>2.1638617102744697E-2</v>
      </c>
      <c r="Q141" s="153">
        <v>4.7850809888954099E-2</v>
      </c>
    </row>
    <row r="142" spans="1:17" x14ac:dyDescent="0.25">
      <c r="A142" s="152" t="s">
        <v>154</v>
      </c>
      <c r="B142" s="151">
        <v>0.65801840945521062</v>
      </c>
      <c r="C142" s="151">
        <v>0.67593354118355109</v>
      </c>
      <c r="D142" s="151">
        <v>0.35557567527375578</v>
      </c>
      <c r="E142" s="151">
        <v>0.45041899449679551</v>
      </c>
      <c r="F142" s="151">
        <v>0.93109203420655773</v>
      </c>
      <c r="G142" s="151">
        <v>0.65785040808940476</v>
      </c>
      <c r="H142" s="151">
        <v>1.0571539929566069</v>
      </c>
      <c r="I142" s="151">
        <v>0.80942171632421467</v>
      </c>
      <c r="J142" s="151">
        <v>0.79715278604007367</v>
      </c>
      <c r="K142" s="151">
        <v>0.80521647902395654</v>
      </c>
      <c r="L142" s="151">
        <v>0.72591147257888411</v>
      </c>
      <c r="M142" s="151">
        <v>0.76857756561664692</v>
      </c>
      <c r="N142" s="151">
        <v>0.87382419673251588</v>
      </c>
      <c r="O142" s="151">
        <v>0.85146635913661517</v>
      </c>
      <c r="P142" s="151">
        <v>0.76592416583144918</v>
      </c>
      <c r="Q142" s="151">
        <v>0.71170776809532643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0.65801840945521062</v>
      </c>
      <c r="C147" s="87">
        <v>0.67593354118355109</v>
      </c>
      <c r="D147" s="87">
        <v>0.35557567527375578</v>
      </c>
      <c r="E147" s="87">
        <v>0.45041899449679551</v>
      </c>
      <c r="F147" s="87">
        <v>0.93109203420655773</v>
      </c>
      <c r="G147" s="87">
        <v>0.65785040808940476</v>
      </c>
      <c r="H147" s="87">
        <v>1.0571539929566069</v>
      </c>
      <c r="I147" s="87">
        <v>0.80942171632421467</v>
      </c>
      <c r="J147" s="87">
        <v>0.79715278604007367</v>
      </c>
      <c r="K147" s="87">
        <v>0.80521647902395654</v>
      </c>
      <c r="L147" s="87">
        <v>0.72591147257888411</v>
      </c>
      <c r="M147" s="87">
        <v>0.76857756561664692</v>
      </c>
      <c r="N147" s="87">
        <v>0.61696181294385632</v>
      </c>
      <c r="O147" s="87">
        <v>0.54979624430666707</v>
      </c>
      <c r="P147" s="87">
        <v>0.11496914104692488</v>
      </c>
      <c r="Q147" s="87">
        <v>9.663858991855466E-2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0.25686238378865955</v>
      </c>
      <c r="O149" s="87">
        <v>0.30167011482994804</v>
      </c>
      <c r="P149" s="87">
        <v>0.65095502478452427</v>
      </c>
      <c r="Q149" s="87">
        <v>0.61506917817677176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0</v>
      </c>
      <c r="C153" s="148">
        <v>0</v>
      </c>
      <c r="D153" s="148">
        <v>0</v>
      </c>
      <c r="E153" s="148">
        <v>0</v>
      </c>
      <c r="F153" s="148">
        <v>9.6438783186567369E-17</v>
      </c>
      <c r="G153" s="148">
        <v>0</v>
      </c>
      <c r="H153" s="148">
        <v>0</v>
      </c>
      <c r="I153" s="148">
        <v>0</v>
      </c>
      <c r="J153" s="148">
        <v>0</v>
      </c>
      <c r="K153" s="148">
        <v>3.3027614373047362E-3</v>
      </c>
      <c r="L153" s="148">
        <v>0.50974686601028019</v>
      </c>
      <c r="M153" s="148">
        <v>7.120017074596488E-2</v>
      </c>
      <c r="N153" s="148">
        <v>1.9583075028238509E-16</v>
      </c>
      <c r="O153" s="148">
        <v>1.9891527703209975E-16</v>
      </c>
      <c r="P153" s="148">
        <v>3.7219070935414503E-2</v>
      </c>
      <c r="Q153" s="148">
        <v>0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129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1</v>
      </c>
      <c r="C158" s="77">
        <f t="shared" si="0"/>
        <v>0.99999999999999989</v>
      </c>
      <c r="D158" s="77">
        <f t="shared" si="0"/>
        <v>0.99999999999999989</v>
      </c>
      <c r="E158" s="77">
        <f t="shared" si="0"/>
        <v>0.99999999999999989</v>
      </c>
      <c r="F158" s="77">
        <f t="shared" si="0"/>
        <v>1</v>
      </c>
      <c r="G158" s="77">
        <f t="shared" si="0"/>
        <v>1</v>
      </c>
      <c r="H158" s="77">
        <f t="shared" si="0"/>
        <v>1</v>
      </c>
      <c r="I158" s="77">
        <f t="shared" si="0"/>
        <v>1</v>
      </c>
      <c r="J158" s="77">
        <f t="shared" si="0"/>
        <v>1</v>
      </c>
      <c r="K158" s="77">
        <f t="shared" si="0"/>
        <v>1</v>
      </c>
      <c r="L158" s="77">
        <f t="shared" si="0"/>
        <v>1.0000000000000002</v>
      </c>
      <c r="M158" s="77">
        <f t="shared" si="0"/>
        <v>1</v>
      </c>
      <c r="N158" s="77">
        <f t="shared" si="0"/>
        <v>1</v>
      </c>
      <c r="O158" s="77">
        <f t="shared" si="0"/>
        <v>0.99999999999999978</v>
      </c>
      <c r="P158" s="77">
        <f t="shared" si="0"/>
        <v>1</v>
      </c>
      <c r="Q158" s="77">
        <f t="shared" si="0"/>
        <v>1</v>
      </c>
    </row>
    <row r="159" spans="1:17" x14ac:dyDescent="0.25">
      <c r="A159" s="132" t="s">
        <v>83</v>
      </c>
      <c r="B159" s="203">
        <f t="shared" ref="B159:Q159" si="1">IF(B$6=0,0,B$6/B$5)</f>
        <v>2.0297855344256111E-3</v>
      </c>
      <c r="C159" s="203">
        <f t="shared" si="1"/>
        <v>2.0313500425965889E-3</v>
      </c>
      <c r="D159" s="203">
        <f t="shared" si="1"/>
        <v>2.0290604592683977E-3</v>
      </c>
      <c r="E159" s="203">
        <f t="shared" si="1"/>
        <v>2.0367042771023054E-3</v>
      </c>
      <c r="F159" s="203">
        <f t="shared" si="1"/>
        <v>2.0436382188204166E-3</v>
      </c>
      <c r="G159" s="203">
        <f t="shared" si="1"/>
        <v>2.0358598461810299E-3</v>
      </c>
      <c r="H159" s="203">
        <f t="shared" si="1"/>
        <v>1.9798255540636328E-3</v>
      </c>
      <c r="I159" s="203">
        <f t="shared" si="1"/>
        <v>1.9124738622173898E-3</v>
      </c>
      <c r="J159" s="203">
        <f t="shared" si="1"/>
        <v>1.9120781435160779E-3</v>
      </c>
      <c r="K159" s="203">
        <f t="shared" si="1"/>
        <v>1.888612426290756E-3</v>
      </c>
      <c r="L159" s="203">
        <f t="shared" si="1"/>
        <v>1.903738569417863E-3</v>
      </c>
      <c r="M159" s="203">
        <f t="shared" si="1"/>
        <v>1.8690807098168476E-3</v>
      </c>
      <c r="N159" s="203">
        <f t="shared" si="1"/>
        <v>1.8433189576947406E-3</v>
      </c>
      <c r="O159" s="203">
        <f t="shared" si="1"/>
        <v>1.8365741310484513E-3</v>
      </c>
      <c r="P159" s="203">
        <f t="shared" si="1"/>
        <v>1.7873741737882561E-3</v>
      </c>
      <c r="Q159" s="203">
        <f t="shared" si="1"/>
        <v>1.7878053041515672E-3</v>
      </c>
    </row>
    <row r="160" spans="1:17" x14ac:dyDescent="0.25">
      <c r="A160" s="76" t="s">
        <v>82</v>
      </c>
      <c r="B160" s="202">
        <f t="shared" ref="B160:Q160" si="2">IF(B$7=0,0,B$7/B$5)</f>
        <v>2.6373930596257106E-4</v>
      </c>
      <c r="C160" s="202">
        <f t="shared" si="2"/>
        <v>2.6394258965544814E-4</v>
      </c>
      <c r="D160" s="202">
        <f t="shared" si="2"/>
        <v>2.6364509363546019E-4</v>
      </c>
      <c r="E160" s="202">
        <f t="shared" si="2"/>
        <v>2.6463828980137412E-4</v>
      </c>
      <c r="F160" s="202">
        <f t="shared" si="2"/>
        <v>2.6553924852105337E-4</v>
      </c>
      <c r="G160" s="202">
        <f t="shared" si="2"/>
        <v>2.6452856903465608E-4</v>
      </c>
      <c r="H160" s="202">
        <f t="shared" si="2"/>
        <v>2.5724777751136426E-4</v>
      </c>
      <c r="I160" s="202">
        <f t="shared" si="2"/>
        <v>2.4849646454668705E-4</v>
      </c>
      <c r="J160" s="202">
        <f t="shared" si="2"/>
        <v>2.484450470082968E-4</v>
      </c>
      <c r="K160" s="202">
        <f t="shared" si="2"/>
        <v>2.4539603918458515E-4</v>
      </c>
      <c r="L160" s="202">
        <f t="shared" si="2"/>
        <v>2.4736144805294748E-4</v>
      </c>
      <c r="M160" s="202">
        <f t="shared" si="2"/>
        <v>2.4285819404788503E-4</v>
      </c>
      <c r="N160" s="202">
        <f t="shared" si="2"/>
        <v>2.3951085192240926E-4</v>
      </c>
      <c r="O160" s="202">
        <f t="shared" si="2"/>
        <v>2.3863446578783481E-4</v>
      </c>
      <c r="P160" s="202">
        <f t="shared" si="2"/>
        <v>2.3224169060980892E-4</v>
      </c>
      <c r="Q160" s="202">
        <f t="shared" si="2"/>
        <v>2.3229770934719314E-4</v>
      </c>
    </row>
    <row r="161" spans="1:17" x14ac:dyDescent="0.25">
      <c r="A161" s="76" t="s">
        <v>81</v>
      </c>
      <c r="B161" s="202">
        <f t="shared" ref="B161:Q161" si="3">IF(B$8=0,0,B$8/B$5)</f>
        <v>1.909298210212958E-2</v>
      </c>
      <c r="C161" s="202">
        <f t="shared" si="3"/>
        <v>1.9107698497532195E-2</v>
      </c>
      <c r="D161" s="202">
        <f t="shared" si="3"/>
        <v>1.9086161752509104E-2</v>
      </c>
      <c r="E161" s="202">
        <f t="shared" si="3"/>
        <v>1.9158062588641545E-2</v>
      </c>
      <c r="F161" s="202">
        <f t="shared" si="3"/>
        <v>1.9223286043472482E-2</v>
      </c>
      <c r="G161" s="202">
        <f t="shared" si="3"/>
        <v>1.9150119530523851E-2</v>
      </c>
      <c r="H161" s="202">
        <f t="shared" si="3"/>
        <v>1.8623038359455339E-2</v>
      </c>
      <c r="I161" s="202">
        <f t="shared" si="3"/>
        <v>1.7989501158032554E-2</v>
      </c>
      <c r="J161" s="202">
        <f t="shared" si="3"/>
        <v>1.7985778868187894E-2</v>
      </c>
      <c r="K161" s="202">
        <f t="shared" si="3"/>
        <v>1.7765050859539687E-2</v>
      </c>
      <c r="L161" s="202">
        <f t="shared" si="3"/>
        <v>1.7907333467776832E-2</v>
      </c>
      <c r="M161" s="202">
        <f t="shared" si="3"/>
        <v>1.7581327650000839E-2</v>
      </c>
      <c r="N161" s="202">
        <f t="shared" si="3"/>
        <v>1.7339002210271036E-2</v>
      </c>
      <c r="O161" s="202">
        <f t="shared" si="3"/>
        <v>1.7275557648145888E-2</v>
      </c>
      <c r="P161" s="202">
        <f t="shared" si="3"/>
        <v>1.6812762989566226E-2</v>
      </c>
      <c r="Q161" s="202">
        <f t="shared" si="3"/>
        <v>1.6816818375798306E-2</v>
      </c>
    </row>
    <row r="162" spans="1:17" x14ac:dyDescent="0.25">
      <c r="A162" s="76" t="s">
        <v>80</v>
      </c>
      <c r="B162" s="202">
        <f t="shared" ref="B162:Q162" si="4">IF(B$9=0,0,B$9/B$5)</f>
        <v>6.7116309063671917E-4</v>
      </c>
      <c r="C162" s="202">
        <f t="shared" si="4"/>
        <v>6.7168040644252777E-4</v>
      </c>
      <c r="D162" s="202">
        <f t="shared" si="4"/>
        <v>6.7092333935501677E-4</v>
      </c>
      <c r="E162" s="202">
        <f t="shared" si="4"/>
        <v>6.7345082234011996E-4</v>
      </c>
      <c r="F162" s="202">
        <f t="shared" si="4"/>
        <v>6.7574357971516934E-4</v>
      </c>
      <c r="G162" s="202">
        <f t="shared" si="4"/>
        <v>6.7317160522218321E-4</v>
      </c>
      <c r="H162" s="202">
        <f t="shared" si="4"/>
        <v>6.5464346614477296E-4</v>
      </c>
      <c r="I162" s="202">
        <f t="shared" si="4"/>
        <v>6.3237314797939684E-4</v>
      </c>
      <c r="J162" s="202">
        <f t="shared" si="4"/>
        <v>6.3224230076323028E-4</v>
      </c>
      <c r="K162" s="202">
        <f t="shared" si="4"/>
        <v>6.2448319369017122E-4</v>
      </c>
      <c r="L162" s="202">
        <f t="shared" si="4"/>
        <v>6.2948476099785992E-4</v>
      </c>
      <c r="M162" s="202">
        <f t="shared" si="4"/>
        <v>6.180248920756718E-4</v>
      </c>
      <c r="N162" s="202">
        <f t="shared" si="4"/>
        <v>6.0950658465784753E-4</v>
      </c>
      <c r="O162" s="202">
        <f t="shared" si="4"/>
        <v>6.0727635953260347E-4</v>
      </c>
      <c r="P162" s="202">
        <f t="shared" si="4"/>
        <v>5.910080421099496E-4</v>
      </c>
      <c r="Q162" s="202">
        <f t="shared" si="4"/>
        <v>5.9115059844518775E-4</v>
      </c>
    </row>
    <row r="163" spans="1:17" x14ac:dyDescent="0.25">
      <c r="A163" s="129" t="s">
        <v>79</v>
      </c>
      <c r="B163" s="201">
        <f t="shared" ref="B163:Q163" si="5">IF(B$10=0,0,B$10/B$5)</f>
        <v>2.3959294242699462E-3</v>
      </c>
      <c r="C163" s="201">
        <f t="shared" si="5"/>
        <v>2.3977761470383285E-3</v>
      </c>
      <c r="D163" s="201">
        <f t="shared" si="5"/>
        <v>2.1207166877904148E-3</v>
      </c>
      <c r="E163" s="201">
        <f t="shared" si="5"/>
        <v>2.1287057903155529E-3</v>
      </c>
      <c r="F163" s="201">
        <f t="shared" si="5"/>
        <v>2.2693970373855636E-3</v>
      </c>
      <c r="G163" s="201">
        <f t="shared" si="5"/>
        <v>2.2607593951351206E-3</v>
      </c>
      <c r="H163" s="201">
        <f t="shared" si="5"/>
        <v>2.1985350467391418E-3</v>
      </c>
      <c r="I163" s="201">
        <f t="shared" si="5"/>
        <v>2.1237430759631238E-3</v>
      </c>
      <c r="J163" s="201">
        <f t="shared" si="5"/>
        <v>2.1233036425839062E-3</v>
      </c>
      <c r="K163" s="201">
        <f t="shared" si="5"/>
        <v>2.0972456893410805E-3</v>
      </c>
      <c r="L163" s="201">
        <f t="shared" si="5"/>
        <v>2.1140428034699902E-3</v>
      </c>
      <c r="M163" s="201">
        <f t="shared" si="5"/>
        <v>2.075556322263904E-3</v>
      </c>
      <c r="N163" s="201">
        <f t="shared" si="5"/>
        <v>2.0469486932788118E-3</v>
      </c>
      <c r="O163" s="201">
        <f t="shared" si="5"/>
        <v>2.039458771888711E-3</v>
      </c>
      <c r="P163" s="201">
        <f t="shared" si="5"/>
        <v>1.9848237409827866E-3</v>
      </c>
      <c r="Q163" s="201">
        <f t="shared" si="5"/>
        <v>1.9853024979174607E-3</v>
      </c>
    </row>
    <row r="164" spans="1:17" x14ac:dyDescent="0.25">
      <c r="A164" s="127" t="s">
        <v>152</v>
      </c>
      <c r="B164" s="200">
        <f t="shared" ref="B164:Q164" si="6">IF(B$15=0,0,B$15/B$5)</f>
        <v>0.34283523096381596</v>
      </c>
      <c r="C164" s="200">
        <f t="shared" si="6"/>
        <v>0.34309947982708022</v>
      </c>
      <c r="D164" s="200">
        <f t="shared" si="6"/>
        <v>0.34271276417864421</v>
      </c>
      <c r="E164" s="200">
        <f t="shared" si="6"/>
        <v>0.34400382178452799</v>
      </c>
      <c r="F164" s="200">
        <f t="shared" si="6"/>
        <v>0.34517497975668832</v>
      </c>
      <c r="G164" s="200">
        <f t="shared" si="6"/>
        <v>0.3438611955488895</v>
      </c>
      <c r="H164" s="200">
        <f t="shared" si="6"/>
        <v>0.33439688064756284</v>
      </c>
      <c r="I164" s="200">
        <f t="shared" si="6"/>
        <v>0.32302103209692035</v>
      </c>
      <c r="J164" s="200">
        <f t="shared" si="6"/>
        <v>0.32295419433989642</v>
      </c>
      <c r="K164" s="200">
        <f t="shared" si="6"/>
        <v>0.31899078320693075</v>
      </c>
      <c r="L164" s="200">
        <f t="shared" si="6"/>
        <v>0.32154562197419051</v>
      </c>
      <c r="M164" s="200">
        <f t="shared" si="6"/>
        <v>0.31569183343372387</v>
      </c>
      <c r="N164" s="200">
        <f t="shared" si="6"/>
        <v>0.32545081635146866</v>
      </c>
      <c r="O164" s="200">
        <f t="shared" si="6"/>
        <v>0.32730505278743011</v>
      </c>
      <c r="P164" s="200">
        <f t="shared" si="6"/>
        <v>0.34515822012356356</v>
      </c>
      <c r="Q164" s="200">
        <f t="shared" si="6"/>
        <v>0.34607724431030579</v>
      </c>
    </row>
    <row r="165" spans="1:17" x14ac:dyDescent="0.25">
      <c r="A165" s="72" t="s">
        <v>151</v>
      </c>
      <c r="B165" s="71">
        <f t="shared" ref="B165:Q165" si="7">IF(B$26=0,0,B$26/B$5)</f>
        <v>0.63271116957875961</v>
      </c>
      <c r="C165" s="71">
        <f t="shared" si="7"/>
        <v>0.6324280724896546</v>
      </c>
      <c r="D165" s="71">
        <f t="shared" si="7"/>
        <v>0.6331167284887973</v>
      </c>
      <c r="E165" s="71">
        <f t="shared" si="7"/>
        <v>0.63173461644727102</v>
      </c>
      <c r="F165" s="71">
        <f t="shared" si="7"/>
        <v>0.63034741611539702</v>
      </c>
      <c r="G165" s="71">
        <f t="shared" si="7"/>
        <v>0.63175436550501374</v>
      </c>
      <c r="H165" s="71">
        <f t="shared" si="7"/>
        <v>0.64188982914852288</v>
      </c>
      <c r="I165" s="71">
        <f t="shared" si="7"/>
        <v>0.65407238019434055</v>
      </c>
      <c r="J165" s="71">
        <f t="shared" si="7"/>
        <v>0.65414395765804412</v>
      </c>
      <c r="K165" s="71">
        <f t="shared" si="7"/>
        <v>0.658388428585023</v>
      </c>
      <c r="L165" s="71">
        <f t="shared" si="7"/>
        <v>0.65565241697609422</v>
      </c>
      <c r="M165" s="71">
        <f t="shared" si="7"/>
        <v>0.66192131879807103</v>
      </c>
      <c r="N165" s="71">
        <f t="shared" si="7"/>
        <v>0.65247089635070654</v>
      </c>
      <c r="O165" s="71">
        <f t="shared" si="7"/>
        <v>0.65069744583616618</v>
      </c>
      <c r="P165" s="71">
        <f t="shared" si="7"/>
        <v>0.63343356923937943</v>
      </c>
      <c r="Q165" s="71">
        <f t="shared" si="7"/>
        <v>0.63250938120403444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</v>
      </c>
      <c r="C167" s="77">
        <f t="shared" si="8"/>
        <v>0</v>
      </c>
      <c r="D167" s="77">
        <f t="shared" si="8"/>
        <v>0</v>
      </c>
      <c r="E167" s="77">
        <f t="shared" si="8"/>
        <v>0</v>
      </c>
      <c r="F167" s="77">
        <f t="shared" si="8"/>
        <v>0</v>
      </c>
      <c r="G167" s="77">
        <f t="shared" si="8"/>
        <v>0</v>
      </c>
      <c r="H167" s="77">
        <f t="shared" si="8"/>
        <v>0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0</v>
      </c>
      <c r="C172" s="201">
        <f t="shared" si="13"/>
        <v>0</v>
      </c>
      <c r="D172" s="201">
        <f t="shared" si="13"/>
        <v>0</v>
      </c>
      <c r="E172" s="201">
        <f t="shared" si="13"/>
        <v>0</v>
      </c>
      <c r="F172" s="201">
        <f t="shared" si="13"/>
        <v>0</v>
      </c>
      <c r="G172" s="201">
        <f t="shared" si="13"/>
        <v>0</v>
      </c>
      <c r="H172" s="201">
        <f t="shared" si="13"/>
        <v>0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</v>
      </c>
      <c r="C174" s="200">
        <f t="shared" si="15"/>
        <v>0</v>
      </c>
      <c r="D174" s="200">
        <f t="shared" si="15"/>
        <v>0</v>
      </c>
      <c r="E174" s="200">
        <f t="shared" si="15"/>
        <v>0</v>
      </c>
      <c r="F174" s="200">
        <f t="shared" si="15"/>
        <v>0</v>
      </c>
      <c r="G174" s="200">
        <f t="shared" si="15"/>
        <v>0</v>
      </c>
      <c r="H174" s="200">
        <f t="shared" si="15"/>
        <v>0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0</v>
      </c>
      <c r="C175" s="199">
        <f t="shared" si="16"/>
        <v>0</v>
      </c>
      <c r="D175" s="199">
        <f t="shared" si="16"/>
        <v>0</v>
      </c>
      <c r="E175" s="199">
        <f t="shared" si="16"/>
        <v>0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</v>
      </c>
      <c r="C177" s="200">
        <f t="shared" si="18"/>
        <v>0</v>
      </c>
      <c r="D177" s="200">
        <f t="shared" si="18"/>
        <v>0</v>
      </c>
      <c r="E177" s="200">
        <f t="shared" si="18"/>
        <v>0</v>
      </c>
      <c r="F177" s="200">
        <f t="shared" si="18"/>
        <v>0</v>
      </c>
      <c r="G177" s="200">
        <f t="shared" si="18"/>
        <v>0</v>
      </c>
      <c r="H177" s="200">
        <f t="shared" si="18"/>
        <v>0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0</v>
      </c>
      <c r="C178" s="199">
        <f t="shared" si="19"/>
        <v>0</v>
      </c>
      <c r="D178" s="199">
        <f t="shared" si="19"/>
        <v>0</v>
      </c>
      <c r="E178" s="199">
        <f t="shared" si="19"/>
        <v>0</v>
      </c>
      <c r="F178" s="199">
        <f t="shared" si="19"/>
        <v>0</v>
      </c>
      <c r="G178" s="199">
        <f t="shared" si="19"/>
        <v>0</v>
      </c>
      <c r="H178" s="199">
        <f t="shared" si="19"/>
        <v>0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0</v>
      </c>
      <c r="C179" s="199">
        <f t="shared" si="20"/>
        <v>0</v>
      </c>
      <c r="D179" s="199">
        <f t="shared" si="20"/>
        <v>0</v>
      </c>
      <c r="E179" s="199">
        <f t="shared" si="20"/>
        <v>0</v>
      </c>
      <c r="F179" s="199">
        <f t="shared" si="20"/>
        <v>0</v>
      </c>
      <c r="G179" s="199">
        <f t="shared" si="20"/>
        <v>0</v>
      </c>
      <c r="H179" s="199">
        <f t="shared" si="20"/>
        <v>0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0" t="s">
        <v>160</v>
      </c>
      <c r="B180" s="198">
        <f t="shared" ref="B180:Q180" si="21">IF(B$67=0,0,B$67/B$33)</f>
        <v>0</v>
      </c>
      <c r="C180" s="198">
        <f t="shared" si="21"/>
        <v>0</v>
      </c>
      <c r="D180" s="198">
        <f t="shared" si="21"/>
        <v>0</v>
      </c>
      <c r="E180" s="198">
        <f t="shared" si="21"/>
        <v>0</v>
      </c>
      <c r="F180" s="198">
        <f t="shared" si="21"/>
        <v>0</v>
      </c>
      <c r="G180" s="198">
        <f t="shared" si="21"/>
        <v>0</v>
      </c>
      <c r="H180" s="198">
        <f t="shared" si="21"/>
        <v>0</v>
      </c>
      <c r="I180" s="198">
        <f t="shared" si="21"/>
        <v>0</v>
      </c>
      <c r="J180" s="198">
        <f t="shared" si="21"/>
        <v>0</v>
      </c>
      <c r="K180" s="198">
        <f t="shared" si="21"/>
        <v>0</v>
      </c>
      <c r="L180" s="198">
        <f t="shared" si="21"/>
        <v>0</v>
      </c>
      <c r="M180" s="198">
        <f t="shared" si="21"/>
        <v>0</v>
      </c>
      <c r="N180" s="198">
        <f t="shared" si="21"/>
        <v>0</v>
      </c>
      <c r="O180" s="198">
        <f t="shared" si="21"/>
        <v>0</v>
      </c>
      <c r="P180" s="198">
        <f t="shared" si="21"/>
        <v>0</v>
      </c>
      <c r="Q180" s="198">
        <f t="shared" si="21"/>
        <v>0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</v>
      </c>
      <c r="C183" s="77">
        <f t="shared" si="22"/>
        <v>0</v>
      </c>
      <c r="D183" s="77">
        <f t="shared" si="22"/>
        <v>0</v>
      </c>
      <c r="E183" s="77">
        <f t="shared" si="22"/>
        <v>0</v>
      </c>
      <c r="F183" s="77">
        <f t="shared" si="22"/>
        <v>0</v>
      </c>
      <c r="G183" s="77">
        <f t="shared" si="22"/>
        <v>0</v>
      </c>
      <c r="H183" s="77">
        <f t="shared" si="22"/>
        <v>0</v>
      </c>
      <c r="I183" s="77">
        <f t="shared" si="22"/>
        <v>0</v>
      </c>
      <c r="J183" s="77">
        <f t="shared" si="22"/>
        <v>0</v>
      </c>
      <c r="K183" s="77">
        <f t="shared" si="22"/>
        <v>0</v>
      </c>
      <c r="L183" s="77">
        <f t="shared" si="22"/>
        <v>0</v>
      </c>
      <c r="M183" s="77">
        <f t="shared" si="22"/>
        <v>0</v>
      </c>
      <c r="N183" s="77">
        <f t="shared" si="22"/>
        <v>0</v>
      </c>
      <c r="O183" s="77">
        <f t="shared" si="22"/>
        <v>0</v>
      </c>
      <c r="P183" s="77">
        <f t="shared" si="22"/>
        <v>0</v>
      </c>
      <c r="Q183" s="77">
        <f t="shared" si="22"/>
        <v>0</v>
      </c>
    </row>
    <row r="184" spans="1:17" x14ac:dyDescent="0.25">
      <c r="A184" s="132" t="s">
        <v>83</v>
      </c>
      <c r="B184" s="203">
        <f t="shared" ref="B184:Q184" si="23">IF(B$71=0,0,B$71/B$70)</f>
        <v>0</v>
      </c>
      <c r="C184" s="203">
        <f t="shared" si="23"/>
        <v>0</v>
      </c>
      <c r="D184" s="203">
        <f t="shared" si="23"/>
        <v>0</v>
      </c>
      <c r="E184" s="203">
        <f t="shared" si="23"/>
        <v>0</v>
      </c>
      <c r="F184" s="203">
        <f t="shared" si="23"/>
        <v>0</v>
      </c>
      <c r="G184" s="203">
        <f t="shared" si="23"/>
        <v>0</v>
      </c>
      <c r="H184" s="203">
        <f t="shared" si="23"/>
        <v>0</v>
      </c>
      <c r="I184" s="203">
        <f t="shared" si="23"/>
        <v>0</v>
      </c>
      <c r="J184" s="203">
        <f t="shared" si="23"/>
        <v>0</v>
      </c>
      <c r="K184" s="203">
        <f t="shared" si="23"/>
        <v>0</v>
      </c>
      <c r="L184" s="203">
        <f t="shared" si="23"/>
        <v>0</v>
      </c>
      <c r="M184" s="203">
        <f t="shared" si="23"/>
        <v>0</v>
      </c>
      <c r="N184" s="203">
        <f t="shared" si="23"/>
        <v>0</v>
      </c>
      <c r="O184" s="203">
        <f t="shared" si="23"/>
        <v>0</v>
      </c>
      <c r="P184" s="203">
        <f t="shared" si="23"/>
        <v>0</v>
      </c>
      <c r="Q184" s="203">
        <f t="shared" si="23"/>
        <v>0</v>
      </c>
    </row>
    <row r="185" spans="1:17" x14ac:dyDescent="0.25">
      <c r="A185" s="76" t="s">
        <v>82</v>
      </c>
      <c r="B185" s="202">
        <f t="shared" ref="B185:Q185" si="24">IF(B$72=0,0,B$72/B$70)</f>
        <v>0</v>
      </c>
      <c r="C185" s="202">
        <f t="shared" si="24"/>
        <v>0</v>
      </c>
      <c r="D185" s="202">
        <f t="shared" si="24"/>
        <v>0</v>
      </c>
      <c r="E185" s="202">
        <f t="shared" si="24"/>
        <v>0</v>
      </c>
      <c r="F185" s="202">
        <f t="shared" si="24"/>
        <v>0</v>
      </c>
      <c r="G185" s="202">
        <f t="shared" si="24"/>
        <v>0</v>
      </c>
      <c r="H185" s="202">
        <f t="shared" si="24"/>
        <v>0</v>
      </c>
      <c r="I185" s="202">
        <f t="shared" si="24"/>
        <v>0</v>
      </c>
      <c r="J185" s="202">
        <f t="shared" si="24"/>
        <v>0</v>
      </c>
      <c r="K185" s="202">
        <f t="shared" si="24"/>
        <v>0</v>
      </c>
      <c r="L185" s="202">
        <f t="shared" si="24"/>
        <v>0</v>
      </c>
      <c r="M185" s="202">
        <f t="shared" si="24"/>
        <v>0</v>
      </c>
      <c r="N185" s="202">
        <f t="shared" si="24"/>
        <v>0</v>
      </c>
      <c r="O185" s="202">
        <f t="shared" si="24"/>
        <v>0</v>
      </c>
      <c r="P185" s="202">
        <f t="shared" si="24"/>
        <v>0</v>
      </c>
      <c r="Q185" s="202">
        <f t="shared" si="24"/>
        <v>0</v>
      </c>
    </row>
    <row r="186" spans="1:17" x14ac:dyDescent="0.25">
      <c r="A186" s="76" t="s">
        <v>81</v>
      </c>
      <c r="B186" s="202">
        <f t="shared" ref="B186:Q186" si="25">IF(B$73=0,0,B$73/B$70)</f>
        <v>0</v>
      </c>
      <c r="C186" s="202">
        <f t="shared" si="25"/>
        <v>0</v>
      </c>
      <c r="D186" s="202">
        <f t="shared" si="25"/>
        <v>0</v>
      </c>
      <c r="E186" s="202">
        <f t="shared" si="25"/>
        <v>0</v>
      </c>
      <c r="F186" s="202">
        <f t="shared" si="25"/>
        <v>0</v>
      </c>
      <c r="G186" s="202">
        <f t="shared" si="25"/>
        <v>0</v>
      </c>
      <c r="H186" s="202">
        <f t="shared" si="25"/>
        <v>0</v>
      </c>
      <c r="I186" s="202">
        <f t="shared" si="25"/>
        <v>0</v>
      </c>
      <c r="J186" s="202">
        <f t="shared" si="25"/>
        <v>0</v>
      </c>
      <c r="K186" s="202">
        <f t="shared" si="25"/>
        <v>0</v>
      </c>
      <c r="L186" s="202">
        <f t="shared" si="25"/>
        <v>0</v>
      </c>
      <c r="M186" s="202">
        <f t="shared" si="25"/>
        <v>0</v>
      </c>
      <c r="N186" s="202">
        <f t="shared" si="25"/>
        <v>0</v>
      </c>
      <c r="O186" s="202">
        <f t="shared" si="25"/>
        <v>0</v>
      </c>
      <c r="P186" s="202">
        <f t="shared" si="25"/>
        <v>0</v>
      </c>
      <c r="Q186" s="202">
        <f t="shared" si="25"/>
        <v>0</v>
      </c>
    </row>
    <row r="187" spans="1:17" x14ac:dyDescent="0.25">
      <c r="A187" s="76" t="s">
        <v>80</v>
      </c>
      <c r="B187" s="202">
        <f t="shared" ref="B187:Q187" si="26">IF(B$74=0,0,B$74/B$70)</f>
        <v>0</v>
      </c>
      <c r="C187" s="202">
        <f t="shared" si="26"/>
        <v>0</v>
      </c>
      <c r="D187" s="202">
        <f t="shared" si="26"/>
        <v>0</v>
      </c>
      <c r="E187" s="202">
        <f t="shared" si="26"/>
        <v>0</v>
      </c>
      <c r="F187" s="202">
        <f t="shared" si="26"/>
        <v>0</v>
      </c>
      <c r="G187" s="202">
        <f t="shared" si="26"/>
        <v>0</v>
      </c>
      <c r="H187" s="202">
        <f t="shared" si="26"/>
        <v>0</v>
      </c>
      <c r="I187" s="202">
        <f t="shared" si="26"/>
        <v>0</v>
      </c>
      <c r="J187" s="202">
        <f t="shared" si="26"/>
        <v>0</v>
      </c>
      <c r="K187" s="202">
        <f t="shared" si="26"/>
        <v>0</v>
      </c>
      <c r="L187" s="202">
        <f t="shared" si="26"/>
        <v>0</v>
      </c>
      <c r="M187" s="202">
        <f t="shared" si="26"/>
        <v>0</v>
      </c>
      <c r="N187" s="202">
        <f t="shared" si="26"/>
        <v>0</v>
      </c>
      <c r="O187" s="202">
        <f t="shared" si="26"/>
        <v>0</v>
      </c>
      <c r="P187" s="202">
        <f t="shared" si="26"/>
        <v>0</v>
      </c>
      <c r="Q187" s="202">
        <f t="shared" si="26"/>
        <v>0</v>
      </c>
    </row>
    <row r="188" spans="1:17" x14ac:dyDescent="0.25">
      <c r="A188" s="129" t="s">
        <v>79</v>
      </c>
      <c r="B188" s="201">
        <f t="shared" ref="B188:Q188" si="27">IF(B$75=0,0,B$75/B$70)</f>
        <v>0</v>
      </c>
      <c r="C188" s="201">
        <f t="shared" si="27"/>
        <v>0</v>
      </c>
      <c r="D188" s="201">
        <f t="shared" si="27"/>
        <v>0</v>
      </c>
      <c r="E188" s="201">
        <f t="shared" si="27"/>
        <v>0</v>
      </c>
      <c r="F188" s="201">
        <f t="shared" si="27"/>
        <v>0</v>
      </c>
      <c r="G188" s="201">
        <f t="shared" si="27"/>
        <v>0</v>
      </c>
      <c r="H188" s="201">
        <f t="shared" si="27"/>
        <v>0</v>
      </c>
      <c r="I188" s="201">
        <f t="shared" si="27"/>
        <v>0</v>
      </c>
      <c r="J188" s="201">
        <f t="shared" si="27"/>
        <v>0</v>
      </c>
      <c r="K188" s="201">
        <f t="shared" si="27"/>
        <v>0</v>
      </c>
      <c r="L188" s="201">
        <f t="shared" si="27"/>
        <v>0</v>
      </c>
      <c r="M188" s="201">
        <f t="shared" si="27"/>
        <v>0</v>
      </c>
      <c r="N188" s="201">
        <f t="shared" si="27"/>
        <v>0</v>
      </c>
      <c r="O188" s="201">
        <f t="shared" si="27"/>
        <v>0</v>
      </c>
      <c r="P188" s="201">
        <f t="shared" si="27"/>
        <v>0</v>
      </c>
      <c r="Q188" s="201">
        <f t="shared" si="27"/>
        <v>0</v>
      </c>
    </row>
    <row r="189" spans="1:17" x14ac:dyDescent="0.25">
      <c r="A189" s="127" t="s">
        <v>149</v>
      </c>
      <c r="B189" s="200">
        <f t="shared" ref="B189:Q189" si="28">IF(B$80=0,0,B$80/B$70)</f>
        <v>0</v>
      </c>
      <c r="C189" s="200">
        <f t="shared" si="28"/>
        <v>0</v>
      </c>
      <c r="D189" s="200">
        <f t="shared" si="28"/>
        <v>0</v>
      </c>
      <c r="E189" s="200">
        <f t="shared" si="28"/>
        <v>0</v>
      </c>
      <c r="F189" s="200">
        <f t="shared" si="28"/>
        <v>0</v>
      </c>
      <c r="G189" s="200">
        <f t="shared" si="28"/>
        <v>0</v>
      </c>
      <c r="H189" s="200">
        <f t="shared" si="28"/>
        <v>0</v>
      </c>
      <c r="I189" s="200">
        <f t="shared" si="28"/>
        <v>0</v>
      </c>
      <c r="J189" s="200">
        <f t="shared" si="28"/>
        <v>0</v>
      </c>
      <c r="K189" s="200">
        <f t="shared" si="28"/>
        <v>0</v>
      </c>
      <c r="L189" s="200">
        <f t="shared" si="28"/>
        <v>0</v>
      </c>
      <c r="M189" s="200">
        <f t="shared" si="28"/>
        <v>0</v>
      </c>
      <c r="N189" s="200">
        <f t="shared" si="28"/>
        <v>0</v>
      </c>
      <c r="O189" s="200">
        <f t="shared" si="28"/>
        <v>0</v>
      </c>
      <c r="P189" s="200">
        <f t="shared" si="28"/>
        <v>0</v>
      </c>
      <c r="Q189" s="200">
        <f t="shared" si="28"/>
        <v>0</v>
      </c>
    </row>
    <row r="190" spans="1:17" x14ac:dyDescent="0.25">
      <c r="A190" s="142" t="s">
        <v>166</v>
      </c>
      <c r="B190" s="199">
        <f t="shared" ref="B190:Q190" si="29">IF(B$81=0,0,B$81/B$70)</f>
        <v>0</v>
      </c>
      <c r="C190" s="199">
        <f t="shared" si="29"/>
        <v>0</v>
      </c>
      <c r="D190" s="199">
        <f t="shared" si="29"/>
        <v>0</v>
      </c>
      <c r="E190" s="199">
        <f t="shared" si="29"/>
        <v>0</v>
      </c>
      <c r="F190" s="199">
        <f t="shared" si="29"/>
        <v>0</v>
      </c>
      <c r="G190" s="199">
        <f t="shared" si="29"/>
        <v>0</v>
      </c>
      <c r="H190" s="199">
        <f t="shared" si="29"/>
        <v>0</v>
      </c>
      <c r="I190" s="199">
        <f t="shared" si="29"/>
        <v>0</v>
      </c>
      <c r="J190" s="199">
        <f t="shared" si="29"/>
        <v>0</v>
      </c>
      <c r="K190" s="199">
        <f t="shared" si="29"/>
        <v>0</v>
      </c>
      <c r="L190" s="199">
        <f t="shared" si="29"/>
        <v>0</v>
      </c>
      <c r="M190" s="199">
        <f t="shared" si="29"/>
        <v>0</v>
      </c>
      <c r="N190" s="199">
        <f t="shared" si="29"/>
        <v>0</v>
      </c>
      <c r="O190" s="199">
        <f t="shared" si="29"/>
        <v>0</v>
      </c>
      <c r="P190" s="199">
        <f t="shared" si="29"/>
        <v>0</v>
      </c>
      <c r="Q190" s="199">
        <f t="shared" si="29"/>
        <v>0</v>
      </c>
    </row>
    <row r="191" spans="1:17" x14ac:dyDescent="0.25">
      <c r="A191" s="142" t="s">
        <v>165</v>
      </c>
      <c r="B191" s="199">
        <f t="shared" ref="B191:Q191" si="30">IF(B$86=0,0,B$86/B$70)</f>
        <v>0</v>
      </c>
      <c r="C191" s="199">
        <f t="shared" si="30"/>
        <v>0</v>
      </c>
      <c r="D191" s="199">
        <f t="shared" si="30"/>
        <v>0</v>
      </c>
      <c r="E191" s="199">
        <f t="shared" si="30"/>
        <v>0</v>
      </c>
      <c r="F191" s="199">
        <f t="shared" si="30"/>
        <v>0</v>
      </c>
      <c r="G191" s="199">
        <f t="shared" si="30"/>
        <v>0</v>
      </c>
      <c r="H191" s="199">
        <f t="shared" si="30"/>
        <v>0</v>
      </c>
      <c r="I191" s="199">
        <f t="shared" si="30"/>
        <v>0</v>
      </c>
      <c r="J191" s="199">
        <f t="shared" si="30"/>
        <v>0</v>
      </c>
      <c r="K191" s="199">
        <f t="shared" si="30"/>
        <v>0</v>
      </c>
      <c r="L191" s="199">
        <f t="shared" si="30"/>
        <v>0</v>
      </c>
      <c r="M191" s="199">
        <f t="shared" si="30"/>
        <v>0</v>
      </c>
      <c r="N191" s="199">
        <f t="shared" si="30"/>
        <v>0</v>
      </c>
      <c r="O191" s="199">
        <f t="shared" si="30"/>
        <v>0</v>
      </c>
      <c r="P191" s="199">
        <f t="shared" si="30"/>
        <v>0</v>
      </c>
      <c r="Q191" s="199">
        <f t="shared" si="30"/>
        <v>0</v>
      </c>
    </row>
    <row r="192" spans="1:17" x14ac:dyDescent="0.25">
      <c r="A192" s="127" t="s">
        <v>148</v>
      </c>
      <c r="B192" s="200">
        <f t="shared" ref="B192:Q192" si="31">IF(B$87=0,0,B$87/B$70)</f>
        <v>0</v>
      </c>
      <c r="C192" s="200">
        <f t="shared" si="31"/>
        <v>0</v>
      </c>
      <c r="D192" s="200">
        <f t="shared" si="31"/>
        <v>0</v>
      </c>
      <c r="E192" s="200">
        <f t="shared" si="31"/>
        <v>0</v>
      </c>
      <c r="F192" s="200">
        <f t="shared" si="31"/>
        <v>0</v>
      </c>
      <c r="G192" s="200">
        <f t="shared" si="31"/>
        <v>0</v>
      </c>
      <c r="H192" s="200">
        <f t="shared" si="31"/>
        <v>0</v>
      </c>
      <c r="I192" s="200">
        <f t="shared" si="31"/>
        <v>0</v>
      </c>
      <c r="J192" s="200">
        <f t="shared" si="31"/>
        <v>0</v>
      </c>
      <c r="K192" s="200">
        <f t="shared" si="31"/>
        <v>0</v>
      </c>
      <c r="L192" s="200">
        <f t="shared" si="31"/>
        <v>0</v>
      </c>
      <c r="M192" s="200">
        <f t="shared" si="31"/>
        <v>0</v>
      </c>
      <c r="N192" s="200">
        <f t="shared" si="31"/>
        <v>0</v>
      </c>
      <c r="O192" s="200">
        <f t="shared" si="31"/>
        <v>0</v>
      </c>
      <c r="P192" s="200">
        <f t="shared" si="31"/>
        <v>0</v>
      </c>
      <c r="Q192" s="200">
        <f t="shared" si="31"/>
        <v>0</v>
      </c>
    </row>
    <row r="193" spans="1:17" x14ac:dyDescent="0.25">
      <c r="A193" s="142" t="s">
        <v>164</v>
      </c>
      <c r="B193" s="199">
        <f t="shared" ref="B193:Q193" si="32">IF(B$88=0,0,B$88/B$70)</f>
        <v>0</v>
      </c>
      <c r="C193" s="199">
        <f t="shared" si="32"/>
        <v>0</v>
      </c>
      <c r="D193" s="199">
        <f t="shared" si="32"/>
        <v>0</v>
      </c>
      <c r="E193" s="199">
        <f t="shared" si="32"/>
        <v>0</v>
      </c>
      <c r="F193" s="199">
        <f t="shared" si="32"/>
        <v>0</v>
      </c>
      <c r="G193" s="199">
        <f t="shared" si="32"/>
        <v>0</v>
      </c>
      <c r="H193" s="199">
        <f t="shared" si="32"/>
        <v>0</v>
      </c>
      <c r="I193" s="199">
        <f t="shared" si="32"/>
        <v>0</v>
      </c>
      <c r="J193" s="199">
        <f t="shared" si="32"/>
        <v>0</v>
      </c>
      <c r="K193" s="199">
        <f t="shared" si="32"/>
        <v>0</v>
      </c>
      <c r="L193" s="199">
        <f t="shared" si="32"/>
        <v>0</v>
      </c>
      <c r="M193" s="199">
        <f t="shared" si="32"/>
        <v>0</v>
      </c>
      <c r="N193" s="199">
        <f t="shared" si="32"/>
        <v>0</v>
      </c>
      <c r="O193" s="199">
        <f t="shared" si="32"/>
        <v>0</v>
      </c>
      <c r="P193" s="199">
        <f t="shared" si="32"/>
        <v>0</v>
      </c>
      <c r="Q193" s="199">
        <f t="shared" si="32"/>
        <v>0</v>
      </c>
    </row>
    <row r="194" spans="1:17" x14ac:dyDescent="0.25">
      <c r="A194" s="142" t="s">
        <v>163</v>
      </c>
      <c r="B194" s="199">
        <f t="shared" ref="B194:Q194" si="33">IF(B$93=0,0,B$93/B$70)</f>
        <v>0</v>
      </c>
      <c r="C194" s="199">
        <f t="shared" si="33"/>
        <v>0</v>
      </c>
      <c r="D194" s="199">
        <f t="shared" si="33"/>
        <v>0</v>
      </c>
      <c r="E194" s="199">
        <f t="shared" si="33"/>
        <v>0</v>
      </c>
      <c r="F194" s="199">
        <f t="shared" si="33"/>
        <v>0</v>
      </c>
      <c r="G194" s="199">
        <f t="shared" si="33"/>
        <v>0</v>
      </c>
      <c r="H194" s="199">
        <f t="shared" si="33"/>
        <v>0</v>
      </c>
      <c r="I194" s="199">
        <f t="shared" si="33"/>
        <v>0</v>
      </c>
      <c r="J194" s="199">
        <f t="shared" si="33"/>
        <v>0</v>
      </c>
      <c r="K194" s="199">
        <f t="shared" si="33"/>
        <v>0</v>
      </c>
      <c r="L194" s="199">
        <f t="shared" si="33"/>
        <v>0</v>
      </c>
      <c r="M194" s="199">
        <f t="shared" si="33"/>
        <v>0</v>
      </c>
      <c r="N194" s="199">
        <f t="shared" si="33"/>
        <v>0</v>
      </c>
      <c r="O194" s="199">
        <f t="shared" si="33"/>
        <v>0</v>
      </c>
      <c r="P194" s="199">
        <f t="shared" si="33"/>
        <v>0</v>
      </c>
      <c r="Q194" s="199">
        <f t="shared" si="33"/>
        <v>0</v>
      </c>
    </row>
    <row r="195" spans="1:17" x14ac:dyDescent="0.25">
      <c r="A195" s="127" t="s">
        <v>147</v>
      </c>
      <c r="B195" s="200">
        <f t="shared" ref="B195:Q195" si="34">IF(B$94=0,0,B$94/B$70)</f>
        <v>0</v>
      </c>
      <c r="C195" s="200">
        <f t="shared" si="34"/>
        <v>0</v>
      </c>
      <c r="D195" s="200">
        <f t="shared" si="34"/>
        <v>0</v>
      </c>
      <c r="E195" s="200">
        <f t="shared" si="34"/>
        <v>0</v>
      </c>
      <c r="F195" s="200">
        <f t="shared" si="34"/>
        <v>0</v>
      </c>
      <c r="G195" s="200">
        <f t="shared" si="34"/>
        <v>0</v>
      </c>
      <c r="H195" s="200">
        <f t="shared" si="34"/>
        <v>0</v>
      </c>
      <c r="I195" s="200">
        <f t="shared" si="34"/>
        <v>0</v>
      </c>
      <c r="J195" s="200">
        <f t="shared" si="34"/>
        <v>0</v>
      </c>
      <c r="K195" s="200">
        <f t="shared" si="34"/>
        <v>0</v>
      </c>
      <c r="L195" s="200">
        <f t="shared" si="34"/>
        <v>0</v>
      </c>
      <c r="M195" s="200">
        <f t="shared" si="34"/>
        <v>0</v>
      </c>
      <c r="N195" s="200">
        <f t="shared" si="34"/>
        <v>0</v>
      </c>
      <c r="O195" s="200">
        <f t="shared" si="34"/>
        <v>0</v>
      </c>
      <c r="P195" s="200">
        <f t="shared" si="34"/>
        <v>0</v>
      </c>
      <c r="Q195" s="200">
        <f t="shared" si="34"/>
        <v>0</v>
      </c>
    </row>
    <row r="196" spans="1:17" x14ac:dyDescent="0.25">
      <c r="A196" s="142" t="s">
        <v>162</v>
      </c>
      <c r="B196" s="199">
        <f t="shared" ref="B196:Q196" si="35">IF(B$95=0,0,B$95/B$70)</f>
        <v>0</v>
      </c>
      <c r="C196" s="199">
        <f t="shared" si="35"/>
        <v>0</v>
      </c>
      <c r="D196" s="199">
        <f t="shared" si="35"/>
        <v>0</v>
      </c>
      <c r="E196" s="199">
        <f t="shared" si="35"/>
        <v>0</v>
      </c>
      <c r="F196" s="199">
        <f t="shared" si="35"/>
        <v>0</v>
      </c>
      <c r="G196" s="199">
        <f t="shared" si="35"/>
        <v>0</v>
      </c>
      <c r="H196" s="199">
        <f t="shared" si="35"/>
        <v>0</v>
      </c>
      <c r="I196" s="199">
        <f t="shared" si="35"/>
        <v>0</v>
      </c>
      <c r="J196" s="199">
        <f t="shared" si="35"/>
        <v>0</v>
      </c>
      <c r="K196" s="199">
        <f t="shared" si="35"/>
        <v>0</v>
      </c>
      <c r="L196" s="199">
        <f t="shared" si="35"/>
        <v>0</v>
      </c>
      <c r="M196" s="199">
        <f t="shared" si="35"/>
        <v>0</v>
      </c>
      <c r="N196" s="199">
        <f t="shared" si="35"/>
        <v>0</v>
      </c>
      <c r="O196" s="199">
        <f t="shared" si="35"/>
        <v>0</v>
      </c>
      <c r="P196" s="199">
        <f t="shared" si="35"/>
        <v>0</v>
      </c>
      <c r="Q196" s="199">
        <f t="shared" si="35"/>
        <v>0</v>
      </c>
    </row>
    <row r="197" spans="1:17" x14ac:dyDescent="0.25">
      <c r="A197" s="142" t="s">
        <v>161</v>
      </c>
      <c r="B197" s="199">
        <f t="shared" ref="B197:Q197" si="36">IF(B$99=0,0,B$99/B$70)</f>
        <v>0</v>
      </c>
      <c r="C197" s="199">
        <f t="shared" si="36"/>
        <v>0</v>
      </c>
      <c r="D197" s="199">
        <f t="shared" si="36"/>
        <v>0</v>
      </c>
      <c r="E197" s="199">
        <f t="shared" si="36"/>
        <v>0</v>
      </c>
      <c r="F197" s="199">
        <f t="shared" si="36"/>
        <v>0</v>
      </c>
      <c r="G197" s="199">
        <f t="shared" si="36"/>
        <v>0</v>
      </c>
      <c r="H197" s="199">
        <f t="shared" si="36"/>
        <v>0</v>
      </c>
      <c r="I197" s="199">
        <f t="shared" si="36"/>
        <v>0</v>
      </c>
      <c r="J197" s="199">
        <f t="shared" si="36"/>
        <v>0</v>
      </c>
      <c r="K197" s="199">
        <f t="shared" si="36"/>
        <v>0</v>
      </c>
      <c r="L197" s="199">
        <f t="shared" si="36"/>
        <v>0</v>
      </c>
      <c r="M197" s="199">
        <f t="shared" si="36"/>
        <v>0</v>
      </c>
      <c r="N197" s="199">
        <f t="shared" si="36"/>
        <v>0</v>
      </c>
      <c r="O197" s="199">
        <f t="shared" si="36"/>
        <v>0</v>
      </c>
      <c r="P197" s="199">
        <f t="shared" si="36"/>
        <v>0</v>
      </c>
      <c r="Q197" s="199">
        <f t="shared" si="36"/>
        <v>0</v>
      </c>
    </row>
    <row r="198" spans="1:17" x14ac:dyDescent="0.25">
      <c r="A198" s="140" t="s">
        <v>160</v>
      </c>
      <c r="B198" s="198">
        <f t="shared" ref="B198:Q198" si="37">IF(B$110=0,0,B$110/B$70)</f>
        <v>0</v>
      </c>
      <c r="C198" s="198">
        <f t="shared" si="37"/>
        <v>0</v>
      </c>
      <c r="D198" s="198">
        <f t="shared" si="37"/>
        <v>0</v>
      </c>
      <c r="E198" s="198">
        <f t="shared" si="37"/>
        <v>0</v>
      </c>
      <c r="F198" s="198">
        <f t="shared" si="37"/>
        <v>0</v>
      </c>
      <c r="G198" s="198">
        <f t="shared" si="37"/>
        <v>0</v>
      </c>
      <c r="H198" s="198">
        <f t="shared" si="37"/>
        <v>0</v>
      </c>
      <c r="I198" s="198">
        <f t="shared" si="37"/>
        <v>0</v>
      </c>
      <c r="J198" s="198">
        <f t="shared" si="37"/>
        <v>0</v>
      </c>
      <c r="K198" s="198">
        <f t="shared" si="37"/>
        <v>0</v>
      </c>
      <c r="L198" s="198">
        <f t="shared" si="37"/>
        <v>0</v>
      </c>
      <c r="M198" s="198">
        <f t="shared" si="37"/>
        <v>0</v>
      </c>
      <c r="N198" s="198">
        <f t="shared" si="37"/>
        <v>0</v>
      </c>
      <c r="O198" s="198">
        <f t="shared" si="37"/>
        <v>0</v>
      </c>
      <c r="P198" s="198">
        <f t="shared" si="37"/>
        <v>0</v>
      </c>
      <c r="Q198" s="198">
        <f t="shared" si="37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</v>
      </c>
      <c r="C200" s="77">
        <f t="shared" si="38"/>
        <v>1</v>
      </c>
      <c r="D200" s="77">
        <f t="shared" si="38"/>
        <v>0.99999999999999989</v>
      </c>
      <c r="E200" s="77">
        <f t="shared" si="38"/>
        <v>1.0000000000000002</v>
      </c>
      <c r="F200" s="77">
        <f t="shared" si="38"/>
        <v>1</v>
      </c>
      <c r="G200" s="77">
        <f t="shared" si="38"/>
        <v>1</v>
      </c>
      <c r="H200" s="77">
        <f t="shared" si="38"/>
        <v>0.99999999999999989</v>
      </c>
      <c r="I200" s="77">
        <f t="shared" si="38"/>
        <v>0.99999999999999989</v>
      </c>
      <c r="J200" s="77">
        <f t="shared" si="38"/>
        <v>1</v>
      </c>
      <c r="K200" s="77">
        <f t="shared" si="38"/>
        <v>1.0000000000000002</v>
      </c>
      <c r="L200" s="77">
        <f t="shared" si="38"/>
        <v>1</v>
      </c>
      <c r="M200" s="77">
        <f t="shared" si="38"/>
        <v>1.0000000000000002</v>
      </c>
      <c r="N200" s="77">
        <f t="shared" si="38"/>
        <v>0.99999999999999978</v>
      </c>
      <c r="O200" s="77">
        <f t="shared" si="38"/>
        <v>1.0000000000000002</v>
      </c>
      <c r="P200" s="77">
        <f t="shared" si="38"/>
        <v>0.99999999999999989</v>
      </c>
      <c r="Q200" s="77">
        <f t="shared" si="38"/>
        <v>1</v>
      </c>
    </row>
    <row r="201" spans="1:17" x14ac:dyDescent="0.25">
      <c r="A201" s="132" t="s">
        <v>83</v>
      </c>
      <c r="B201" s="203">
        <f t="shared" ref="B201:Q201" si="39">IF(B$113=0,0,B$113/B$112)</f>
        <v>2.4507719782938457E-3</v>
      </c>
      <c r="C201" s="203">
        <f t="shared" si="39"/>
        <v>2.4507719782938448E-3</v>
      </c>
      <c r="D201" s="203">
        <f t="shared" si="39"/>
        <v>2.1821604476416944E-3</v>
      </c>
      <c r="E201" s="203">
        <f t="shared" si="39"/>
        <v>2.1777471706121345E-3</v>
      </c>
      <c r="F201" s="203">
        <f t="shared" si="39"/>
        <v>2.2805927040446851E-3</v>
      </c>
      <c r="G201" s="203">
        <f t="shared" si="39"/>
        <v>2.3150852929026433E-3</v>
      </c>
      <c r="H201" s="203">
        <f t="shared" si="39"/>
        <v>2.1532388623652348E-3</v>
      </c>
      <c r="I201" s="203">
        <f t="shared" si="39"/>
        <v>2.1532388623652348E-3</v>
      </c>
      <c r="J201" s="203">
        <f t="shared" si="39"/>
        <v>2.1532388623652452E-3</v>
      </c>
      <c r="K201" s="203">
        <f t="shared" si="39"/>
        <v>2.1502834020573056E-3</v>
      </c>
      <c r="L201" s="203">
        <f t="shared" si="39"/>
        <v>1.9615602314246674E-3</v>
      </c>
      <c r="M201" s="203">
        <f t="shared" si="39"/>
        <v>2.0884091931700293E-3</v>
      </c>
      <c r="N201" s="203">
        <f t="shared" si="39"/>
        <v>2.1438786963984225E-3</v>
      </c>
      <c r="O201" s="203">
        <f t="shared" si="39"/>
        <v>2.1418619987978475E-3</v>
      </c>
      <c r="P201" s="203">
        <f t="shared" si="39"/>
        <v>2.0856152791612526E-3</v>
      </c>
      <c r="Q201" s="203">
        <f t="shared" si="39"/>
        <v>2.1233561545022893E-3</v>
      </c>
    </row>
    <row r="202" spans="1:17" x14ac:dyDescent="0.25">
      <c r="A202" s="76" t="s">
        <v>82</v>
      </c>
      <c r="B202" s="202">
        <f t="shared" ref="B202:Q202" si="40">IF(B$114=0,0,B$114/B$112)</f>
        <v>3.1786500785616962E-4</v>
      </c>
      <c r="C202" s="202">
        <f t="shared" si="40"/>
        <v>3.1786500785616962E-4</v>
      </c>
      <c r="D202" s="202">
        <f t="shared" si="40"/>
        <v>2.8302610523396637E-4</v>
      </c>
      <c r="E202" s="202">
        <f t="shared" si="40"/>
        <v>2.8245370341523448E-4</v>
      </c>
      <c r="F202" s="202">
        <f t="shared" si="40"/>
        <v>2.957927641610115E-4</v>
      </c>
      <c r="G202" s="202">
        <f t="shared" si="40"/>
        <v>3.0026645127895685E-4</v>
      </c>
      <c r="H202" s="202">
        <f t="shared" si="40"/>
        <v>2.7927497701292535E-4</v>
      </c>
      <c r="I202" s="202">
        <f t="shared" si="40"/>
        <v>2.792749770129253E-4</v>
      </c>
      <c r="J202" s="202">
        <f t="shared" si="40"/>
        <v>2.7927497701292665E-4</v>
      </c>
      <c r="K202" s="202">
        <f t="shared" si="40"/>
        <v>2.7889165395295941E-4</v>
      </c>
      <c r="L202" s="202">
        <f t="shared" si="40"/>
        <v>2.5441426778766325E-4</v>
      </c>
      <c r="M202" s="202">
        <f t="shared" si="40"/>
        <v>2.7086657203255135E-4</v>
      </c>
      <c r="N202" s="202">
        <f t="shared" si="40"/>
        <v>2.7806096393666725E-4</v>
      </c>
      <c r="O202" s="202">
        <f t="shared" si="40"/>
        <v>2.7779939835474932E-4</v>
      </c>
      <c r="P202" s="202">
        <f t="shared" si="40"/>
        <v>2.7050420151982521E-4</v>
      </c>
      <c r="Q202" s="202">
        <f t="shared" si="40"/>
        <v>2.7539919123858683E-4</v>
      </c>
    </row>
    <row r="203" spans="1:17" x14ac:dyDescent="0.25">
      <c r="A203" s="76" t="s">
        <v>81</v>
      </c>
      <c r="B203" s="202">
        <f t="shared" ref="B203:Q203" si="41">IF(B$115=0,0,B$115/B$112)</f>
        <v>2.3945662234103219E-2</v>
      </c>
      <c r="C203" s="202">
        <f t="shared" si="41"/>
        <v>2.3945662234103215E-2</v>
      </c>
      <c r="D203" s="202">
        <f t="shared" si="41"/>
        <v>2.1321150022379755E-2</v>
      </c>
      <c r="E203" s="202">
        <f t="shared" si="41"/>
        <v>2.1278029388542195E-2</v>
      </c>
      <c r="F203" s="202">
        <f t="shared" si="41"/>
        <v>2.2282898233001756E-2</v>
      </c>
      <c r="G203" s="202">
        <f t="shared" si="41"/>
        <v>2.261991362639118E-2</v>
      </c>
      <c r="H203" s="202">
        <f t="shared" si="41"/>
        <v>2.1038567016519273E-2</v>
      </c>
      <c r="I203" s="202">
        <f t="shared" si="41"/>
        <v>2.103856701651927E-2</v>
      </c>
      <c r="J203" s="202">
        <f t="shared" si="41"/>
        <v>2.1038567016519377E-2</v>
      </c>
      <c r="K203" s="202">
        <f t="shared" si="41"/>
        <v>2.1009690215696198E-2</v>
      </c>
      <c r="L203" s="202">
        <f t="shared" si="41"/>
        <v>1.9165740089065377E-2</v>
      </c>
      <c r="M203" s="202">
        <f t="shared" si="41"/>
        <v>2.0405138294856726E-2</v>
      </c>
      <c r="N203" s="202">
        <f t="shared" si="41"/>
        <v>2.0947112007778532E-2</v>
      </c>
      <c r="O203" s="202">
        <f t="shared" si="41"/>
        <v>2.0927407539146028E-2</v>
      </c>
      <c r="P203" s="202">
        <f t="shared" si="41"/>
        <v>2.037783990816151E-2</v>
      </c>
      <c r="Q203" s="202">
        <f t="shared" si="41"/>
        <v>2.0746593207668799E-2</v>
      </c>
    </row>
    <row r="204" spans="1:17" x14ac:dyDescent="0.25">
      <c r="A204" s="76" t="s">
        <v>80</v>
      </c>
      <c r="B204" s="202">
        <f t="shared" ref="B204:Q204" si="42">IF(B$116=0,0,B$116/B$112)</f>
        <v>8.1163734359115329E-4</v>
      </c>
      <c r="C204" s="202">
        <f t="shared" si="42"/>
        <v>8.1163734359115318E-4</v>
      </c>
      <c r="D204" s="202">
        <f t="shared" si="42"/>
        <v>7.2267959838784746E-4</v>
      </c>
      <c r="E204" s="202">
        <f t="shared" si="42"/>
        <v>7.212180260847004E-4</v>
      </c>
      <c r="F204" s="202">
        <f t="shared" si="42"/>
        <v>7.552780187297613E-4</v>
      </c>
      <c r="G204" s="202">
        <f t="shared" si="42"/>
        <v>7.6670114313391147E-4</v>
      </c>
      <c r="H204" s="202">
        <f t="shared" si="42"/>
        <v>7.13101457763532E-4</v>
      </c>
      <c r="I204" s="202">
        <f t="shared" si="42"/>
        <v>7.1310145776353211E-4</v>
      </c>
      <c r="J204" s="202">
        <f t="shared" si="42"/>
        <v>7.1310145776353547E-4</v>
      </c>
      <c r="K204" s="202">
        <f t="shared" si="42"/>
        <v>7.1212267965824053E-4</v>
      </c>
      <c r="L204" s="202">
        <f t="shared" si="42"/>
        <v>6.4962205771420666E-4</v>
      </c>
      <c r="M204" s="202">
        <f t="shared" si="42"/>
        <v>6.916314144639013E-4</v>
      </c>
      <c r="N204" s="202">
        <f t="shared" si="42"/>
        <v>7.1000159359495101E-4</v>
      </c>
      <c r="O204" s="202">
        <f t="shared" si="42"/>
        <v>7.0933371135300648E-4</v>
      </c>
      <c r="P204" s="202">
        <f t="shared" si="42"/>
        <v>6.9070613664760948E-4</v>
      </c>
      <c r="Q204" s="202">
        <f t="shared" si="42"/>
        <v>7.0320501621613189E-4</v>
      </c>
    </row>
    <row r="205" spans="1:17" x14ac:dyDescent="0.25">
      <c r="A205" s="129" t="s">
        <v>79</v>
      </c>
      <c r="B205" s="201">
        <f t="shared" ref="B205:Q205" si="43">IF(B$117=0,0,B$117/B$112)</f>
        <v>2.8925703982621343E-3</v>
      </c>
      <c r="C205" s="201">
        <f t="shared" si="43"/>
        <v>2.8925703982621335E-3</v>
      </c>
      <c r="D205" s="201">
        <f t="shared" si="43"/>
        <v>2.2805075231535723E-3</v>
      </c>
      <c r="E205" s="201">
        <f t="shared" si="43"/>
        <v>2.2758953455849851E-3</v>
      </c>
      <c r="F205" s="201">
        <f t="shared" si="43"/>
        <v>2.5322778815834546E-3</v>
      </c>
      <c r="G205" s="201">
        <f t="shared" si="43"/>
        <v>2.5705770569200465E-3</v>
      </c>
      <c r="H205" s="201">
        <f t="shared" si="43"/>
        <v>2.3908693276371057E-3</v>
      </c>
      <c r="I205" s="201">
        <f t="shared" si="43"/>
        <v>2.3908693276371057E-3</v>
      </c>
      <c r="J205" s="201">
        <f t="shared" si="43"/>
        <v>2.390869327637117E-3</v>
      </c>
      <c r="K205" s="201">
        <f t="shared" si="43"/>
        <v>2.3875877040686398E-3</v>
      </c>
      <c r="L205" s="201">
        <f t="shared" si="43"/>
        <v>2.1780371298307376E-3</v>
      </c>
      <c r="M205" s="201">
        <f t="shared" si="43"/>
        <v>2.3188850855222209E-3</v>
      </c>
      <c r="N205" s="201">
        <f t="shared" si="43"/>
        <v>2.3804761779950548E-3</v>
      </c>
      <c r="O205" s="201">
        <f t="shared" si="43"/>
        <v>2.3782369185609939E-3</v>
      </c>
      <c r="P205" s="201">
        <f t="shared" si="43"/>
        <v>2.3157828364292893E-3</v>
      </c>
      <c r="Q205" s="201">
        <f t="shared" si="43"/>
        <v>2.3576887776735147E-3</v>
      </c>
    </row>
    <row r="206" spans="1:17" x14ac:dyDescent="0.25">
      <c r="A206" s="127" t="s">
        <v>146</v>
      </c>
      <c r="B206" s="200">
        <f t="shared" ref="B206:Q206" si="44">IF(B$122=0,0,B$122/B$112)</f>
        <v>0.48410519527109375</v>
      </c>
      <c r="C206" s="200">
        <f t="shared" si="44"/>
        <v>0.4841051952710938</v>
      </c>
      <c r="D206" s="200">
        <f t="shared" si="44"/>
        <v>0.49322704830116676</v>
      </c>
      <c r="E206" s="200">
        <f t="shared" si="44"/>
        <v>0.49336879446322096</v>
      </c>
      <c r="F206" s="200">
        <f t="shared" si="44"/>
        <v>0.46415380640305431</v>
      </c>
      <c r="G206" s="200">
        <f t="shared" si="44"/>
        <v>0.45730277141902892</v>
      </c>
      <c r="H206" s="200">
        <f t="shared" si="44"/>
        <v>0.49407676072227569</v>
      </c>
      <c r="I206" s="200">
        <f t="shared" si="44"/>
        <v>0.4940767607222758</v>
      </c>
      <c r="J206" s="200">
        <f t="shared" si="44"/>
        <v>0.49407676072227824</v>
      </c>
      <c r="K206" s="200">
        <f t="shared" si="44"/>
        <v>0.49339860825117438</v>
      </c>
      <c r="L206" s="200">
        <f t="shared" si="44"/>
        <v>0.45009466531704584</v>
      </c>
      <c r="M206" s="200">
        <f t="shared" si="44"/>
        <v>0.47920110827400075</v>
      </c>
      <c r="N206" s="200">
        <f t="shared" si="44"/>
        <v>0.49192900063790451</v>
      </c>
      <c r="O206" s="200">
        <f t="shared" si="44"/>
        <v>0.49146625429087148</v>
      </c>
      <c r="P206" s="200">
        <f t="shared" si="44"/>
        <v>0.47856002380942064</v>
      </c>
      <c r="Q206" s="200">
        <f t="shared" si="44"/>
        <v>0.48721994991480394</v>
      </c>
    </row>
    <row r="207" spans="1:17" x14ac:dyDescent="0.25">
      <c r="A207" s="142" t="s">
        <v>159</v>
      </c>
      <c r="B207" s="199">
        <f t="shared" ref="B207:Q207" si="45">IF(B$123=0,0,B$123/B$112)</f>
        <v>0.48410519527109375</v>
      </c>
      <c r="C207" s="199">
        <f t="shared" si="45"/>
        <v>0.4841051952710938</v>
      </c>
      <c r="D207" s="199">
        <f t="shared" si="45"/>
        <v>0.49322704830116676</v>
      </c>
      <c r="E207" s="199">
        <f t="shared" si="45"/>
        <v>0.49336879446322096</v>
      </c>
      <c r="F207" s="199">
        <f t="shared" si="45"/>
        <v>0.46415380640305431</v>
      </c>
      <c r="G207" s="199">
        <f t="shared" si="45"/>
        <v>0.45730277141902892</v>
      </c>
      <c r="H207" s="199">
        <f t="shared" si="45"/>
        <v>0.49407676072227569</v>
      </c>
      <c r="I207" s="199">
        <f t="shared" si="45"/>
        <v>0.4940767607222758</v>
      </c>
      <c r="J207" s="199">
        <f t="shared" si="45"/>
        <v>0.49407676072227824</v>
      </c>
      <c r="K207" s="199">
        <f t="shared" si="45"/>
        <v>0.49339860825117438</v>
      </c>
      <c r="L207" s="199">
        <f t="shared" si="45"/>
        <v>0.45009466531704584</v>
      </c>
      <c r="M207" s="199">
        <f t="shared" si="45"/>
        <v>0.47920110827400075</v>
      </c>
      <c r="N207" s="199">
        <f t="shared" si="45"/>
        <v>0.49192900063790451</v>
      </c>
      <c r="O207" s="199">
        <f t="shared" si="45"/>
        <v>0.49146625429087148</v>
      </c>
      <c r="P207" s="199">
        <f t="shared" si="45"/>
        <v>0.47856002380942064</v>
      </c>
      <c r="Q207" s="199">
        <f t="shared" si="45"/>
        <v>0.48721994991480394</v>
      </c>
    </row>
    <row r="208" spans="1:17" x14ac:dyDescent="0.25">
      <c r="A208" s="142" t="s">
        <v>158</v>
      </c>
      <c r="B208" s="199">
        <f t="shared" ref="B208:Q208" si="46">IF(B$129=0,0,B$129/B$112)</f>
        <v>0</v>
      </c>
      <c r="C208" s="199">
        <f t="shared" si="46"/>
        <v>0</v>
      </c>
      <c r="D208" s="199">
        <f t="shared" si="46"/>
        <v>0</v>
      </c>
      <c r="E208" s="199">
        <f t="shared" si="46"/>
        <v>0</v>
      </c>
      <c r="F208" s="199">
        <f t="shared" si="46"/>
        <v>0</v>
      </c>
      <c r="G208" s="199">
        <f t="shared" si="46"/>
        <v>0</v>
      </c>
      <c r="H208" s="199">
        <f t="shared" si="46"/>
        <v>0</v>
      </c>
      <c r="I208" s="199">
        <f t="shared" si="46"/>
        <v>0</v>
      </c>
      <c r="J208" s="199">
        <f t="shared" si="46"/>
        <v>0</v>
      </c>
      <c r="K208" s="199">
        <f t="shared" si="46"/>
        <v>0</v>
      </c>
      <c r="L208" s="199">
        <f t="shared" si="46"/>
        <v>0</v>
      </c>
      <c r="M208" s="199">
        <f t="shared" si="46"/>
        <v>0</v>
      </c>
      <c r="N208" s="199">
        <f t="shared" si="46"/>
        <v>0</v>
      </c>
      <c r="O208" s="199">
        <f t="shared" si="46"/>
        <v>0</v>
      </c>
      <c r="P208" s="199">
        <f t="shared" si="46"/>
        <v>0</v>
      </c>
      <c r="Q208" s="199">
        <f t="shared" si="46"/>
        <v>0</v>
      </c>
    </row>
    <row r="209" spans="1:17" x14ac:dyDescent="0.25">
      <c r="A209" s="127" t="s">
        <v>145</v>
      </c>
      <c r="B209" s="200">
        <f t="shared" ref="B209:Q209" si="47">IF(B$130=0,0,B$130/B$112)</f>
        <v>0.36800934298264809</v>
      </c>
      <c r="C209" s="200">
        <f t="shared" si="47"/>
        <v>0.3680093429826482</v>
      </c>
      <c r="D209" s="200">
        <f t="shared" si="47"/>
        <v>0.37494363572144335</v>
      </c>
      <c r="E209" s="200">
        <f t="shared" si="47"/>
        <v>0.3750513889793663</v>
      </c>
      <c r="F209" s="200">
        <f t="shared" si="47"/>
        <v>0.3978039117294343</v>
      </c>
      <c r="G209" s="200">
        <f t="shared" si="47"/>
        <v>0.40256714047562137</v>
      </c>
      <c r="H209" s="200">
        <f t="shared" si="47"/>
        <v>0.37558957406887505</v>
      </c>
      <c r="I209" s="200">
        <f t="shared" si="47"/>
        <v>0.37558957406887505</v>
      </c>
      <c r="J209" s="200">
        <f t="shared" si="47"/>
        <v>0.37558957406887694</v>
      </c>
      <c r="K209" s="200">
        <f t="shared" si="47"/>
        <v>0.3763698907314435</v>
      </c>
      <c r="L209" s="200">
        <f t="shared" si="47"/>
        <v>0.36550900565572886</v>
      </c>
      <c r="M209" s="200">
        <f t="shared" si="47"/>
        <v>0.39270625500216499</v>
      </c>
      <c r="N209" s="200">
        <f t="shared" si="47"/>
        <v>0.37395687980065673</v>
      </c>
      <c r="O209" s="200">
        <f t="shared" si="47"/>
        <v>0.37360510712644734</v>
      </c>
      <c r="P209" s="200">
        <f t="shared" si="47"/>
        <v>0.38081838757193487</v>
      </c>
      <c r="Q209" s="200">
        <f t="shared" si="47"/>
        <v>0.37037713168060249</v>
      </c>
    </row>
    <row r="210" spans="1:17" x14ac:dyDescent="0.25">
      <c r="A210" s="142" t="s">
        <v>157</v>
      </c>
      <c r="B210" s="199">
        <f t="shared" ref="B210:Q210" si="48">IF(B$131=0,0,B$131/B$112)</f>
        <v>0.36800934298264809</v>
      </c>
      <c r="C210" s="199">
        <f t="shared" si="48"/>
        <v>0.3680093429826482</v>
      </c>
      <c r="D210" s="199">
        <f t="shared" si="48"/>
        <v>0.37494363572144335</v>
      </c>
      <c r="E210" s="199">
        <f t="shared" si="48"/>
        <v>0.3750513889793663</v>
      </c>
      <c r="F210" s="199">
        <f t="shared" si="48"/>
        <v>0.39780391172943413</v>
      </c>
      <c r="G210" s="199">
        <f t="shared" si="48"/>
        <v>0.40256714047562137</v>
      </c>
      <c r="H210" s="199">
        <f t="shared" si="48"/>
        <v>0.37558957406887505</v>
      </c>
      <c r="I210" s="199">
        <f t="shared" si="48"/>
        <v>0.37558957406887505</v>
      </c>
      <c r="J210" s="199">
        <f t="shared" si="48"/>
        <v>0.37558957406887694</v>
      </c>
      <c r="K210" s="199">
        <f t="shared" si="48"/>
        <v>0.36970558221114236</v>
      </c>
      <c r="L210" s="199">
        <f t="shared" si="48"/>
        <v>0</v>
      </c>
      <c r="M210" s="199">
        <f t="shared" si="48"/>
        <v>0.24652093299771516</v>
      </c>
      <c r="N210" s="199">
        <f t="shared" si="48"/>
        <v>0.37395687980065634</v>
      </c>
      <c r="O210" s="199">
        <f t="shared" si="48"/>
        <v>0.3736051071264469</v>
      </c>
      <c r="P210" s="199">
        <f t="shared" si="48"/>
        <v>0.29326433624969539</v>
      </c>
      <c r="Q210" s="199">
        <f t="shared" si="48"/>
        <v>0.37037713168060249</v>
      </c>
    </row>
    <row r="211" spans="1:17" x14ac:dyDescent="0.25">
      <c r="A211" s="142" t="s">
        <v>156</v>
      </c>
      <c r="B211" s="199">
        <f t="shared" ref="B211:Q211" si="49">IF(B$136=0,0,B$136/B$112)</f>
        <v>0</v>
      </c>
      <c r="C211" s="199">
        <f t="shared" si="49"/>
        <v>0</v>
      </c>
      <c r="D211" s="199">
        <f t="shared" si="49"/>
        <v>0</v>
      </c>
      <c r="E211" s="199">
        <f t="shared" si="49"/>
        <v>0</v>
      </c>
      <c r="F211" s="199">
        <f t="shared" si="49"/>
        <v>1.7848498302701007E-16</v>
      </c>
      <c r="G211" s="199">
        <f t="shared" si="49"/>
        <v>0</v>
      </c>
      <c r="H211" s="199">
        <f t="shared" si="49"/>
        <v>0</v>
      </c>
      <c r="I211" s="199">
        <f t="shared" si="49"/>
        <v>0</v>
      </c>
      <c r="J211" s="199">
        <f t="shared" si="49"/>
        <v>0</v>
      </c>
      <c r="K211" s="199">
        <f t="shared" si="49"/>
        <v>6.6643085203011883E-3</v>
      </c>
      <c r="L211" s="199">
        <f t="shared" si="49"/>
        <v>0.36550900565572886</v>
      </c>
      <c r="M211" s="199">
        <f t="shared" si="49"/>
        <v>0.14618532200444981</v>
      </c>
      <c r="N211" s="199">
        <f t="shared" si="49"/>
        <v>3.794909771141741E-16</v>
      </c>
      <c r="O211" s="199">
        <f t="shared" si="49"/>
        <v>3.9892929206509407E-16</v>
      </c>
      <c r="P211" s="199">
        <f t="shared" si="49"/>
        <v>8.7554051322239521E-2</v>
      </c>
      <c r="Q211" s="199">
        <f t="shared" si="49"/>
        <v>0</v>
      </c>
    </row>
    <row r="212" spans="1:17" x14ac:dyDescent="0.25">
      <c r="A212" s="127" t="s">
        <v>144</v>
      </c>
      <c r="B212" s="200">
        <f t="shared" ref="B212:Q212" si="50">IF(B$137=0,0,B$137/B$112)</f>
        <v>0.11746695478415156</v>
      </c>
      <c r="C212" s="200">
        <f t="shared" si="50"/>
        <v>0.11746695478415156</v>
      </c>
      <c r="D212" s="200">
        <f t="shared" si="50"/>
        <v>0.105039792280593</v>
      </c>
      <c r="E212" s="200">
        <f t="shared" si="50"/>
        <v>0.10484447292317378</v>
      </c>
      <c r="F212" s="200">
        <f t="shared" si="50"/>
        <v>0.10989544226599073</v>
      </c>
      <c r="G212" s="200">
        <f t="shared" si="50"/>
        <v>0.11155754453472309</v>
      </c>
      <c r="H212" s="200">
        <f t="shared" si="50"/>
        <v>0.10375861356755112</v>
      </c>
      <c r="I212" s="200">
        <f t="shared" si="50"/>
        <v>0.10375861356755108</v>
      </c>
      <c r="J212" s="200">
        <f t="shared" si="50"/>
        <v>0.10375861356754654</v>
      </c>
      <c r="K212" s="200">
        <f t="shared" si="50"/>
        <v>0.10369292536194888</v>
      </c>
      <c r="L212" s="200">
        <f t="shared" si="50"/>
        <v>0.16018695525140259</v>
      </c>
      <c r="M212" s="200">
        <f t="shared" si="50"/>
        <v>0.10231770616378906</v>
      </c>
      <c r="N212" s="200">
        <f t="shared" si="50"/>
        <v>0.10765459012173513</v>
      </c>
      <c r="O212" s="200">
        <f t="shared" si="50"/>
        <v>0.10849399901646867</v>
      </c>
      <c r="P212" s="200">
        <f t="shared" si="50"/>
        <v>0.11488114025672498</v>
      </c>
      <c r="Q212" s="200">
        <f t="shared" si="50"/>
        <v>0.11619667605729421</v>
      </c>
    </row>
    <row r="213" spans="1:17" x14ac:dyDescent="0.25">
      <c r="A213" s="142" t="s">
        <v>155</v>
      </c>
      <c r="B213" s="199">
        <f t="shared" ref="B213:Q213" si="51">IF(B$138=0,0,B$138/B$112)</f>
        <v>0</v>
      </c>
      <c r="C213" s="199">
        <f t="shared" si="51"/>
        <v>0</v>
      </c>
      <c r="D213" s="199">
        <f t="shared" si="51"/>
        <v>7.4104323502930869E-3</v>
      </c>
      <c r="E213" s="199">
        <f t="shared" si="51"/>
        <v>7.4125619989983439E-3</v>
      </c>
      <c r="F213" s="199">
        <f t="shared" si="51"/>
        <v>7.8622456702866963E-3</v>
      </c>
      <c r="G213" s="199">
        <f t="shared" si="51"/>
        <v>7.9811573930714565E-3</v>
      </c>
      <c r="H213" s="199">
        <f t="shared" si="51"/>
        <v>7.4231987556139679E-3</v>
      </c>
      <c r="I213" s="199">
        <f t="shared" si="51"/>
        <v>7.4231987556139479E-3</v>
      </c>
      <c r="J213" s="199">
        <f t="shared" si="51"/>
        <v>7.4231987556089285E-3</v>
      </c>
      <c r="K213" s="199">
        <f t="shared" si="51"/>
        <v>7.0951399540192311E-3</v>
      </c>
      <c r="L213" s="199">
        <f t="shared" si="51"/>
        <v>1.0800867284979412E-2</v>
      </c>
      <c r="M213" s="199">
        <f t="shared" si="51"/>
        <v>2.2704608629677697E-4</v>
      </c>
      <c r="N213" s="199">
        <f t="shared" si="51"/>
        <v>7.3909299843356686E-3</v>
      </c>
      <c r="O213" s="199">
        <f t="shared" si="51"/>
        <v>7.383977505732056E-3</v>
      </c>
      <c r="P213" s="199">
        <f t="shared" si="51"/>
        <v>3.0139715061371585E-3</v>
      </c>
      <c r="Q213" s="199">
        <f t="shared" si="51"/>
        <v>7.320179400121315E-3</v>
      </c>
    </row>
    <row r="214" spans="1:17" x14ac:dyDescent="0.25">
      <c r="A214" s="142" t="s">
        <v>154</v>
      </c>
      <c r="B214" s="199">
        <f t="shared" ref="B214:Q214" si="52">IF(B$142=0,0,B$142/B$112)</f>
        <v>0.11746695478415156</v>
      </c>
      <c r="C214" s="199">
        <f t="shared" si="52"/>
        <v>0.11746695478415156</v>
      </c>
      <c r="D214" s="199">
        <f t="shared" si="52"/>
        <v>9.7629359930299905E-2</v>
      </c>
      <c r="E214" s="199">
        <f t="shared" si="52"/>
        <v>9.7431910924175441E-2</v>
      </c>
      <c r="F214" s="199">
        <f t="shared" si="52"/>
        <v>0.10203319659570403</v>
      </c>
      <c r="G214" s="199">
        <f t="shared" si="52"/>
        <v>0.10357638714165163</v>
      </c>
      <c r="H214" s="199">
        <f t="shared" si="52"/>
        <v>9.6335414811937151E-2</v>
      </c>
      <c r="I214" s="199">
        <f t="shared" si="52"/>
        <v>9.6335414811937123E-2</v>
      </c>
      <c r="J214" s="199">
        <f t="shared" si="52"/>
        <v>9.6335414811937609E-2</v>
      </c>
      <c r="K214" s="199">
        <f t="shared" si="52"/>
        <v>9.6203188192911807E-2</v>
      </c>
      <c r="L214" s="199">
        <f t="shared" si="52"/>
        <v>8.7759756651114074E-2</v>
      </c>
      <c r="M214" s="199">
        <f t="shared" si="52"/>
        <v>9.3434950221965643E-2</v>
      </c>
      <c r="N214" s="199">
        <f t="shared" si="52"/>
        <v>0.10026366013739944</v>
      </c>
      <c r="O214" s="199">
        <f t="shared" si="52"/>
        <v>0.10111002151073659</v>
      </c>
      <c r="P214" s="199">
        <f t="shared" si="52"/>
        <v>0.10668304729071836</v>
      </c>
      <c r="Q214" s="199">
        <f t="shared" si="52"/>
        <v>0.10887649665717289</v>
      </c>
    </row>
    <row r="215" spans="1:17" x14ac:dyDescent="0.25">
      <c r="A215" s="140" t="s">
        <v>153</v>
      </c>
      <c r="B215" s="198">
        <f t="shared" ref="B215:Q215" si="53">IF(B$153=0,0,B$153/B$112)</f>
        <v>0</v>
      </c>
      <c r="C215" s="198">
        <f t="shared" si="53"/>
        <v>0</v>
      </c>
      <c r="D215" s="198">
        <f t="shared" si="53"/>
        <v>0</v>
      </c>
      <c r="E215" s="198">
        <f t="shared" si="53"/>
        <v>0</v>
      </c>
      <c r="F215" s="198">
        <f t="shared" si="53"/>
        <v>1.0568189784494025E-17</v>
      </c>
      <c r="G215" s="198">
        <f t="shared" si="53"/>
        <v>0</v>
      </c>
      <c r="H215" s="198">
        <f t="shared" si="53"/>
        <v>0</v>
      </c>
      <c r="I215" s="198">
        <f t="shared" si="53"/>
        <v>0</v>
      </c>
      <c r="J215" s="198">
        <f t="shared" si="53"/>
        <v>0</v>
      </c>
      <c r="K215" s="198">
        <f t="shared" si="53"/>
        <v>3.9459721501783405E-4</v>
      </c>
      <c r="L215" s="198">
        <f t="shared" si="53"/>
        <v>6.1626331315309119E-2</v>
      </c>
      <c r="M215" s="198">
        <f t="shared" si="53"/>
        <v>8.6557098555266401E-3</v>
      </c>
      <c r="N215" s="198">
        <f t="shared" si="53"/>
        <v>2.246986048702349E-17</v>
      </c>
      <c r="O215" s="198">
        <f t="shared" si="53"/>
        <v>2.3620813345959533E-17</v>
      </c>
      <c r="P215" s="198">
        <f t="shared" si="53"/>
        <v>5.1841214598694549E-3</v>
      </c>
      <c r="Q215" s="198">
        <f t="shared" si="53"/>
        <v>0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128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70">
        <f>IF(B$5=0,0,B$5/NFM_fec!B$5)</f>
        <v>0.32336234173658041</v>
      </c>
      <c r="C220" s="170">
        <f>IF(C$5=0,0,C$5/NFM_fec!C$5)</f>
        <v>0.32311329405143274</v>
      </c>
      <c r="D220" s="170">
        <f>IF(D$5=0,0,D$5/NFM_fec!D$5)</f>
        <v>0.32347789373982444</v>
      </c>
      <c r="E220" s="170">
        <f>IF(E$5=0,0,E$5/NFM_fec!E$5)</f>
        <v>0.32226387061391376</v>
      </c>
      <c r="F220" s="170">
        <f>IF(F$5=0,0,F$5/NFM_fec!F$5)</f>
        <v>0.32117044865883826</v>
      </c>
      <c r="G220" s="170">
        <f>IF(G$5=0,0,G$5/NFM_fec!G$5)</f>
        <v>0.33669763353453652</v>
      </c>
      <c r="H220" s="170">
        <f>IF(H$5=0,0,H$5/NFM_fec!H$5)</f>
        <v>0.34622706581910651</v>
      </c>
      <c r="I220" s="170">
        <f>IF(I$5=0,0,I$5/NFM_fec!I$5)</f>
        <v>0.35842016247081215</v>
      </c>
      <c r="J220" s="170">
        <f>IF(J$5=0,0,J$5/NFM_fec!J$5)</f>
        <v>0.36173042624222368</v>
      </c>
      <c r="K220" s="170">
        <f>IF(K$5=0,0,K$5/NFM_fec!K$5)</f>
        <v>0.36622487082801219</v>
      </c>
      <c r="L220" s="170">
        <f>IF(L$5=0,0,L$5/NFM_fec!L$5)</f>
        <v>0.36331503336301568</v>
      </c>
      <c r="M220" s="170">
        <f>IF(M$5=0,0,M$5/NFM_fec!M$5)</f>
        <v>0.37467725516649264</v>
      </c>
      <c r="N220" s="170">
        <f>IF(N$5=0,0,N$5/NFM_fec!N$5)</f>
        <v>0.38492801321795783</v>
      </c>
      <c r="O220" s="170">
        <f>IF(O$5=0,0,O$5/NFM_fec!O$5)</f>
        <v>0.38634166305466422</v>
      </c>
      <c r="P220" s="170">
        <f>IF(P$5=0,0,P$5/NFM_fec!P$5)</f>
        <v>0.39697625405909587</v>
      </c>
      <c r="Q220" s="170">
        <f>IF(Q$5=0,0,Q$5/NFM_fec!Q$5)</f>
        <v>0.39688052298802173</v>
      </c>
    </row>
    <row r="221" spans="1:17" x14ac:dyDescent="0.25">
      <c r="A221" s="132" t="s">
        <v>83</v>
      </c>
      <c r="B221" s="169">
        <f>IF(B$6=0,0,B$6/NFM_fec!B$6)</f>
        <v>0.39643717182900423</v>
      </c>
      <c r="C221" s="169">
        <f>IF(C$6=0,0,C$6/NFM_fec!C$6)</f>
        <v>0.39643717182900418</v>
      </c>
      <c r="D221" s="169">
        <f>IF(D$6=0,0,D$6/NFM_fec!D$6)</f>
        <v>0.39643717182900423</v>
      </c>
      <c r="E221" s="169">
        <f>IF(E$6=0,0,E$6/NFM_fec!E$6)</f>
        <v>0.39643717182900418</v>
      </c>
      <c r="F221" s="169">
        <f>IF(F$6=0,0,F$6/NFM_fec!F$6)</f>
        <v>0.39643717182900423</v>
      </c>
      <c r="G221" s="169">
        <f>IF(G$6=0,0,G$6/NFM_fec!G$6)</f>
        <v>0.41402132944403486</v>
      </c>
      <c r="H221" s="169">
        <f>IF(H$6=0,0,H$6/NFM_fec!H$6)</f>
        <v>0.41402132944403486</v>
      </c>
      <c r="I221" s="169">
        <f>IF(I$6=0,0,I$6/NFM_fec!I$6)</f>
        <v>0.41402132944403486</v>
      </c>
      <c r="J221" s="169">
        <f>IF(J$6=0,0,J$6/NFM_fec!J$6)</f>
        <v>0.4177586510886051</v>
      </c>
      <c r="K221" s="169">
        <f>IF(K$6=0,0,K$6/NFM_fec!K$6)</f>
        <v>0.4177586510886051</v>
      </c>
      <c r="L221" s="169">
        <f>IF(L$6=0,0,L$6/NFM_fec!L$6)</f>
        <v>0.4177586510886051</v>
      </c>
      <c r="M221" s="169">
        <f>IF(M$6=0,0,M$6/NFM_fec!M$6)</f>
        <v>0.42298031873121117</v>
      </c>
      <c r="N221" s="169">
        <f>IF(N$6=0,0,N$6/NFM_fec!N$6)</f>
        <v>0.42856310765658107</v>
      </c>
      <c r="O221" s="169">
        <f>IF(O$6=0,0,O$6/NFM_fec!O$6)</f>
        <v>0.42856310765658112</v>
      </c>
      <c r="P221" s="169">
        <f>IF(P$6=0,0,P$6/NFM_fec!P$6)</f>
        <v>0.42856310765658107</v>
      </c>
      <c r="Q221" s="169">
        <f>IF(Q$6=0,0,Q$6/NFM_fec!Q$6)</f>
        <v>0.42856310765658107</v>
      </c>
    </row>
    <row r="222" spans="1:17" x14ac:dyDescent="0.25">
      <c r="A222" s="76" t="s">
        <v>82</v>
      </c>
      <c r="B222" s="168">
        <f>IF(B$7=0,0,B$7/NFM_fec!B$7)</f>
        <v>0.10302178509271265</v>
      </c>
      <c r="C222" s="168">
        <f>IF(C$7=0,0,C$7/NFM_fec!C$7)</f>
        <v>0.10302178509271265</v>
      </c>
      <c r="D222" s="168">
        <f>IF(D$7=0,0,D$7/NFM_fec!D$7)</f>
        <v>0.10302178509271263</v>
      </c>
      <c r="E222" s="168">
        <f>IF(E$7=0,0,E$7/NFM_fec!E$7)</f>
        <v>0.10302178509271263</v>
      </c>
      <c r="F222" s="168">
        <f>IF(F$7=0,0,F$7/NFM_fec!F$7)</f>
        <v>0.10302178509271263</v>
      </c>
      <c r="G222" s="168">
        <f>IF(G$7=0,0,G$7/NFM_fec!G$7)</f>
        <v>0.10759136492927109</v>
      </c>
      <c r="H222" s="168">
        <f>IF(H$7=0,0,H$7/NFM_fec!H$7)</f>
        <v>0.10759136492927109</v>
      </c>
      <c r="I222" s="168">
        <f>IF(I$7=0,0,I$7/NFM_fec!I$7)</f>
        <v>0.10759136492927109</v>
      </c>
      <c r="J222" s="168">
        <f>IF(J$7=0,0,J$7/NFM_fec!J$7)</f>
        <v>0.10856257947384296</v>
      </c>
      <c r="K222" s="168">
        <f>IF(K$7=0,0,K$7/NFM_fec!K$7)</f>
        <v>0.10856257947384296</v>
      </c>
      <c r="L222" s="168">
        <f>IF(L$7=0,0,L$7/NFM_fec!L$7)</f>
        <v>0.10856257947384294</v>
      </c>
      <c r="M222" s="168">
        <f>IF(M$7=0,0,M$7/NFM_fec!M$7)</f>
        <v>0.10991952972959283</v>
      </c>
      <c r="N222" s="168">
        <f>IF(N$7=0,0,N$7/NFM_fec!N$7)</f>
        <v>0.1113703242608774</v>
      </c>
      <c r="O222" s="168">
        <f>IF(O$7=0,0,O$7/NFM_fec!O$7)</f>
        <v>0.1113703242608774</v>
      </c>
      <c r="P222" s="168">
        <f>IF(P$7=0,0,P$7/NFM_fec!P$7)</f>
        <v>0.11137032426087738</v>
      </c>
      <c r="Q222" s="168">
        <f>IF(Q$7=0,0,Q$7/NFM_fec!Q$7)</f>
        <v>0.1113703242608774</v>
      </c>
    </row>
    <row r="223" spans="1:17" x14ac:dyDescent="0.25">
      <c r="A223" s="76" t="s">
        <v>81</v>
      </c>
      <c r="B223" s="168">
        <f>IF(B$8=0,0,B$8/NFM_fec!B$8)</f>
        <v>0.5668114539365593</v>
      </c>
      <c r="C223" s="168">
        <f>IF(C$8=0,0,C$8/NFM_fec!C$8)</f>
        <v>0.5668114539365593</v>
      </c>
      <c r="D223" s="168">
        <f>IF(D$8=0,0,D$8/NFM_fec!D$8)</f>
        <v>0.56681145393655941</v>
      </c>
      <c r="E223" s="168">
        <f>IF(E$8=0,0,E$8/NFM_fec!E$8)</f>
        <v>0.5668114539365593</v>
      </c>
      <c r="F223" s="168">
        <f>IF(F$8=0,0,F$8/NFM_fec!F$8)</f>
        <v>0.5668114539365593</v>
      </c>
      <c r="G223" s="168">
        <f>IF(G$8=0,0,G$8/NFM_fec!G$8)</f>
        <v>0.59195264313948337</v>
      </c>
      <c r="H223" s="168">
        <f>IF(H$8=0,0,H$8/NFM_fec!H$8)</f>
        <v>0.59195264313948326</v>
      </c>
      <c r="I223" s="168">
        <f>IF(I$8=0,0,I$8/NFM_fec!I$8)</f>
        <v>0.59195264313948337</v>
      </c>
      <c r="J223" s="168">
        <f>IF(J$8=0,0,J$8/NFM_fec!J$8)</f>
        <v>0.59729612973892154</v>
      </c>
      <c r="K223" s="168">
        <f>IF(K$8=0,0,K$8/NFM_fec!K$8)</f>
        <v>0.59729612973892166</v>
      </c>
      <c r="L223" s="168">
        <f>IF(L$8=0,0,L$8/NFM_fec!L$8)</f>
        <v>0.59729612973892154</v>
      </c>
      <c r="M223" s="168">
        <f>IF(M$8=0,0,M$8/NFM_fec!M$8)</f>
        <v>0.60476188027594646</v>
      </c>
      <c r="N223" s="168">
        <f>IF(N$8=0,0,N$8/NFM_fec!N$8)</f>
        <v>0.61274394889279837</v>
      </c>
      <c r="O223" s="168">
        <f>IF(O$8=0,0,O$8/NFM_fec!O$8)</f>
        <v>0.61274394889279837</v>
      </c>
      <c r="P223" s="168">
        <f>IF(P$8=0,0,P$8/NFM_fec!P$8)</f>
        <v>0.61274394889279826</v>
      </c>
      <c r="Q223" s="168">
        <f>IF(Q$8=0,0,Q$8/NFM_fec!Q$8)</f>
        <v>0.61274394889279837</v>
      </c>
    </row>
    <row r="224" spans="1:17" x14ac:dyDescent="0.25">
      <c r="A224" s="76" t="s">
        <v>80</v>
      </c>
      <c r="B224" s="168">
        <f>IF(B$9=0,0,B$9/NFM_fec!B$9)</f>
        <v>0.39325435073118931</v>
      </c>
      <c r="C224" s="168">
        <f>IF(C$9=0,0,C$9/NFM_fec!C$9)</f>
        <v>0.39325435073118925</v>
      </c>
      <c r="D224" s="168">
        <f>IF(D$9=0,0,D$9/NFM_fec!D$9)</f>
        <v>0.39325435073118925</v>
      </c>
      <c r="E224" s="168">
        <f>IF(E$9=0,0,E$9/NFM_fec!E$9)</f>
        <v>0.3932543507311892</v>
      </c>
      <c r="F224" s="168">
        <f>IF(F$9=0,0,F$9/NFM_fec!F$9)</f>
        <v>0.39325435073118931</v>
      </c>
      <c r="G224" s="168">
        <f>IF(G$9=0,0,G$9/NFM_fec!G$9)</f>
        <v>0.41069733281622045</v>
      </c>
      <c r="H224" s="168">
        <f>IF(H$9=0,0,H$9/NFM_fec!H$9)</f>
        <v>0.4106973328162204</v>
      </c>
      <c r="I224" s="168">
        <f>IF(I$9=0,0,I$9/NFM_fec!I$9)</f>
        <v>0.4106973328162204</v>
      </c>
      <c r="J224" s="168">
        <f>IF(J$9=0,0,J$9/NFM_fec!J$9)</f>
        <v>0.41440464913579872</v>
      </c>
      <c r="K224" s="168">
        <f>IF(K$9=0,0,K$9/NFM_fec!K$9)</f>
        <v>0.41440464913579866</v>
      </c>
      <c r="L224" s="168">
        <f>IF(L$9=0,0,L$9/NFM_fec!L$9)</f>
        <v>0.41440464913579872</v>
      </c>
      <c r="M224" s="168">
        <f>IF(M$9=0,0,M$9/NFM_fec!M$9)</f>
        <v>0.41958439428697436</v>
      </c>
      <c r="N224" s="168">
        <f>IF(N$9=0,0,N$9/NFM_fec!N$9)</f>
        <v>0.42512236143568211</v>
      </c>
      <c r="O224" s="168">
        <f>IF(O$9=0,0,O$9/NFM_fec!O$9)</f>
        <v>0.42512236143568211</v>
      </c>
      <c r="P224" s="168">
        <f>IF(P$9=0,0,P$9/NFM_fec!P$9)</f>
        <v>0.42512236143568205</v>
      </c>
      <c r="Q224" s="168">
        <f>IF(Q$9=0,0,Q$9/NFM_fec!Q$9)</f>
        <v>0.42512236143568205</v>
      </c>
    </row>
    <row r="225" spans="1:17" x14ac:dyDescent="0.25">
      <c r="A225" s="129" t="s">
        <v>79</v>
      </c>
      <c r="B225" s="167">
        <f>IF(B$10=0,0,B$10/NFM_fec!B$10)</f>
        <v>0.70192303724954097</v>
      </c>
      <c r="C225" s="167">
        <f>IF(C$10=0,0,C$10/NFM_fec!C$10)</f>
        <v>0.70192303724954086</v>
      </c>
      <c r="D225" s="167">
        <f>IF(D$10=0,0,D$10/NFM_fec!D$10)</f>
        <v>0.6215174038687894</v>
      </c>
      <c r="E225" s="167">
        <f>IF(E$10=0,0,E$10/NFM_fec!E$10)</f>
        <v>0.62151740386878951</v>
      </c>
      <c r="F225" s="167">
        <f>IF(F$10=0,0,F$10/NFM_fec!F$10)</f>
        <v>0.66034682776010867</v>
      </c>
      <c r="G225" s="167">
        <f>IF(G$10=0,0,G$10/NFM_fec!G$10)</f>
        <v>0.68963682255637804</v>
      </c>
      <c r="H225" s="167">
        <f>IF(H$10=0,0,H$10/NFM_fec!H$10)</f>
        <v>0.68963682255637804</v>
      </c>
      <c r="I225" s="167">
        <f>IF(I$10=0,0,I$10/NFM_fec!I$10)</f>
        <v>0.68963682255637793</v>
      </c>
      <c r="J225" s="167">
        <f>IF(J$10=0,0,J$10/NFM_fec!J$10)</f>
        <v>0.69586209270681598</v>
      </c>
      <c r="K225" s="167">
        <f>IF(K$10=0,0,K$10/NFM_fec!K$10)</f>
        <v>0.69586209270681598</v>
      </c>
      <c r="L225" s="167">
        <f>IF(L$10=0,0,L$10/NFM_fec!L$10)</f>
        <v>0.69586209270681609</v>
      </c>
      <c r="M225" s="167">
        <f>IF(M$10=0,0,M$10/NFM_fec!M$10)</f>
        <v>0.70455984334282273</v>
      </c>
      <c r="N225" s="167">
        <f>IF(N$10=0,0,N$10/NFM_fec!N$10)</f>
        <v>0.7138591150027277</v>
      </c>
      <c r="O225" s="167">
        <f>IF(O$10=0,0,O$10/NFM_fec!O$10)</f>
        <v>0.71385911500272758</v>
      </c>
      <c r="P225" s="167">
        <f>IF(P$10=0,0,P$10/NFM_fec!P$10)</f>
        <v>0.71385911500272758</v>
      </c>
      <c r="Q225" s="167">
        <f>IF(Q$10=0,0,Q$10/NFM_fec!Q$10)</f>
        <v>0.7138591150027277</v>
      </c>
    </row>
    <row r="226" spans="1:17" x14ac:dyDescent="0.25">
      <c r="A226" s="127" t="s">
        <v>152</v>
      </c>
      <c r="B226" s="166">
        <f>IF(B$15=0,0,B$15/NFM_fec!B$15)</f>
        <v>0.36663757979551609</v>
      </c>
      <c r="C226" s="166">
        <f>IF(C$15=0,0,C$15/NFM_fec!C$15)</f>
        <v>0.36663757979551609</v>
      </c>
      <c r="D226" s="166">
        <f>IF(D$15=0,0,D$15/NFM_fec!D$15)</f>
        <v>0.36663757979551614</v>
      </c>
      <c r="E226" s="166">
        <f>IF(E$15=0,0,E$15/NFM_fec!E$15)</f>
        <v>0.36663757979551614</v>
      </c>
      <c r="F226" s="166">
        <f>IF(F$15=0,0,F$15/NFM_fec!F$15)</f>
        <v>0.36663757979551614</v>
      </c>
      <c r="G226" s="166">
        <f>IF(G$15=0,0,G$15/NFM_fec!G$15)</f>
        <v>0.38289996246002189</v>
      </c>
      <c r="H226" s="166">
        <f>IF(H$15=0,0,H$15/NFM_fec!H$15)</f>
        <v>0.38289996246002195</v>
      </c>
      <c r="I226" s="166">
        <f>IF(I$15=0,0,I$15/NFM_fec!I$15)</f>
        <v>0.38289996246002195</v>
      </c>
      <c r="J226" s="166">
        <f>IF(J$15=0,0,J$15/NFM_fec!J$15)</f>
        <v>0.38635635520029132</v>
      </c>
      <c r="K226" s="166">
        <f>IF(K$15=0,0,K$15/NFM_fec!K$15)</f>
        <v>0.38635635520029116</v>
      </c>
      <c r="L226" s="166">
        <f>IF(L$15=0,0,L$15/NFM_fec!L$15)</f>
        <v>0.38635635520029121</v>
      </c>
      <c r="M226" s="166">
        <f>IF(M$15=0,0,M$15/NFM_fec!M$15)</f>
        <v>0.39118551785965805</v>
      </c>
      <c r="N226" s="166">
        <f>IF(N$15=0,0,N$15/NFM_fec!N$15)</f>
        <v>0.41431148684862179</v>
      </c>
      <c r="O226" s="166">
        <f>IF(O$15=0,0,O$15/NFM_fec!O$15)</f>
        <v>0.41820223138078627</v>
      </c>
      <c r="P226" s="166">
        <f>IF(P$15=0,0,P$15/NFM_fec!P$15)</f>
        <v>0.45315298081972427</v>
      </c>
      <c r="Q226" s="166">
        <f>IF(Q$15=0,0,Q$15/NFM_fec!Q$15)</f>
        <v>0.45424998461584876</v>
      </c>
    </row>
    <row r="227" spans="1:17" x14ac:dyDescent="0.25">
      <c r="A227" s="72" t="s">
        <v>151</v>
      </c>
      <c r="B227" s="165">
        <f>IF(B$26=0,0,B$26/NFM_fec!B$26)</f>
        <v>0.29972935189379374</v>
      </c>
      <c r="C227" s="165">
        <f>IF(C$26=0,0,C$26/NFM_fec!C$26)</f>
        <v>0.29936449980126922</v>
      </c>
      <c r="D227" s="165">
        <f>IF(D$26=0,0,D$26/NFM_fec!D$26)</f>
        <v>0.30002864968880272</v>
      </c>
      <c r="E227" s="165">
        <f>IF(E$26=0,0,E$26/NFM_fec!E$26)</f>
        <v>0.29825011929371459</v>
      </c>
      <c r="F227" s="165">
        <f>IF(F$26=0,0,F$26/NFM_fec!F$26)</f>
        <v>0.29658548134485607</v>
      </c>
      <c r="G227" s="165">
        <f>IF(G$26=0,0,G$26/NFM_fec!G$26)</f>
        <v>0.31161808015650233</v>
      </c>
      <c r="H227" s="165">
        <f>IF(H$26=0,0,H$26/NFM_fec!H$26)</f>
        <v>0.32557859260829664</v>
      </c>
      <c r="I227" s="165">
        <f>IF(I$26=0,0,I$26/NFM_fec!I$26)</f>
        <v>0.34344134377215063</v>
      </c>
      <c r="J227" s="165">
        <f>IF(J$26=0,0,J$26/NFM_fec!J$26)</f>
        <v>0.34665119867680888</v>
      </c>
      <c r="K227" s="165">
        <f>IF(K$26=0,0,K$26/NFM_fec!K$26)</f>
        <v>0.35323551007439313</v>
      </c>
      <c r="L227" s="165">
        <f>IF(L$26=0,0,L$26/NFM_fec!L$26)</f>
        <v>0.34897263050825594</v>
      </c>
      <c r="M227" s="165">
        <f>IF(M$26=0,0,M$26/NFM_fec!M$26)</f>
        <v>0.36332729943857878</v>
      </c>
      <c r="N227" s="165">
        <f>IF(N$26=0,0,N$26/NFM_fec!N$26)</f>
        <v>0.36793829770290659</v>
      </c>
      <c r="O227" s="165">
        <f>IF(O$26=0,0,O$26/NFM_fec!O$26)</f>
        <v>0.3682858041362006</v>
      </c>
      <c r="P227" s="165">
        <f>IF(P$26=0,0,P$26/NFM_fec!P$26)</f>
        <v>0.36838330228526589</v>
      </c>
      <c r="Q227" s="165">
        <f>IF(Q$26=0,0,Q$26/NFM_fec!Q$26)</f>
        <v>0.36775711987822646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70">
        <f>IF(B$33=0,0,B$33/NFM_fec!B$33)</f>
        <v>0</v>
      </c>
      <c r="C229" s="170">
        <f>IF(C$33=0,0,C$33/NFM_fec!C$33)</f>
        <v>0</v>
      </c>
      <c r="D229" s="170">
        <f>IF(D$33=0,0,D$33/NFM_fec!D$33)</f>
        <v>0</v>
      </c>
      <c r="E229" s="170">
        <f>IF(E$33=0,0,E$33/NFM_fec!E$33)</f>
        <v>0</v>
      </c>
      <c r="F229" s="170">
        <f>IF(F$33=0,0,F$33/NFM_fec!F$33)</f>
        <v>0</v>
      </c>
      <c r="G229" s="170">
        <f>IF(G$33=0,0,G$33/NFM_fec!G$33)</f>
        <v>0</v>
      </c>
      <c r="H229" s="170">
        <f>IF(H$33=0,0,H$33/NFM_fec!H$33)</f>
        <v>0</v>
      </c>
      <c r="I229" s="170">
        <f>IF(I$33=0,0,I$33/NFM_fec!I$33)</f>
        <v>0</v>
      </c>
      <c r="J229" s="170">
        <f>IF(J$33=0,0,J$33/NFM_fec!J$33)</f>
        <v>0</v>
      </c>
      <c r="K229" s="170">
        <f>IF(K$33=0,0,K$33/NFM_fec!K$33)</f>
        <v>0</v>
      </c>
      <c r="L229" s="170">
        <f>IF(L$33=0,0,L$33/NFM_fec!L$33)</f>
        <v>0</v>
      </c>
      <c r="M229" s="170">
        <f>IF(M$33=0,0,M$33/NFM_fec!M$33)</f>
        <v>0</v>
      </c>
      <c r="N229" s="170">
        <f>IF(N$33=0,0,N$33/NFM_fec!N$33)</f>
        <v>0</v>
      </c>
      <c r="O229" s="170">
        <f>IF(O$33=0,0,O$33/NFM_fec!O$33)</f>
        <v>0</v>
      </c>
      <c r="P229" s="170">
        <f>IF(P$33=0,0,P$33/NFM_fec!P$33)</f>
        <v>0</v>
      </c>
      <c r="Q229" s="170">
        <f>IF(Q$33=0,0,Q$33/NFM_fec!Q$33)</f>
        <v>0</v>
      </c>
    </row>
    <row r="230" spans="1:17" x14ac:dyDescent="0.25">
      <c r="A230" s="132" t="s">
        <v>83</v>
      </c>
      <c r="B230" s="169">
        <f>IF(B$34=0,0,B$34/NFM_fec!B$34)</f>
        <v>0</v>
      </c>
      <c r="C230" s="169">
        <f>IF(C$34=0,0,C$34/NFM_fec!C$34)</f>
        <v>0</v>
      </c>
      <c r="D230" s="169">
        <f>IF(D$34=0,0,D$34/NFM_fec!D$34)</f>
        <v>0</v>
      </c>
      <c r="E230" s="169">
        <f>IF(E$34=0,0,E$34/NFM_fec!E$34)</f>
        <v>0</v>
      </c>
      <c r="F230" s="169">
        <f>IF(F$34=0,0,F$34/NFM_fec!F$34)</f>
        <v>0</v>
      </c>
      <c r="G230" s="169">
        <f>IF(G$34=0,0,G$34/NFM_fec!G$34)</f>
        <v>0</v>
      </c>
      <c r="H230" s="169">
        <f>IF(H$34=0,0,H$34/NFM_fec!H$34)</f>
        <v>0</v>
      </c>
      <c r="I230" s="169">
        <f>IF(I$34=0,0,I$34/NFM_fec!I$34)</f>
        <v>0</v>
      </c>
      <c r="J230" s="169">
        <f>IF(J$34=0,0,J$34/NFM_fec!J$34)</f>
        <v>0</v>
      </c>
      <c r="K230" s="169">
        <f>IF(K$34=0,0,K$34/NFM_fec!K$34)</f>
        <v>0</v>
      </c>
      <c r="L230" s="169">
        <f>IF(L$34=0,0,L$34/NFM_fec!L$34)</f>
        <v>0</v>
      </c>
      <c r="M230" s="169">
        <f>IF(M$34=0,0,M$34/NFM_fec!M$34)</f>
        <v>0</v>
      </c>
      <c r="N230" s="169">
        <f>IF(N$34=0,0,N$34/NFM_fec!N$34)</f>
        <v>0</v>
      </c>
      <c r="O230" s="169">
        <f>IF(O$34=0,0,O$34/NFM_fec!O$34)</f>
        <v>0</v>
      </c>
      <c r="P230" s="169">
        <f>IF(P$34=0,0,P$34/NFM_fec!P$34)</f>
        <v>0</v>
      </c>
      <c r="Q230" s="169">
        <f>IF(Q$34=0,0,Q$34/NFM_fec!Q$34)</f>
        <v>0</v>
      </c>
    </row>
    <row r="231" spans="1:17" x14ac:dyDescent="0.25">
      <c r="A231" s="76" t="s">
        <v>82</v>
      </c>
      <c r="B231" s="168">
        <f>IF(B$35=0,0,B$35/NFM_fec!B$35)</f>
        <v>0</v>
      </c>
      <c r="C231" s="168">
        <f>IF(C$35=0,0,C$35/NFM_fec!C$35)</f>
        <v>0</v>
      </c>
      <c r="D231" s="168">
        <f>IF(D$35=0,0,D$35/NFM_fec!D$35)</f>
        <v>0</v>
      </c>
      <c r="E231" s="168">
        <f>IF(E$35=0,0,E$35/NFM_fec!E$35)</f>
        <v>0</v>
      </c>
      <c r="F231" s="168">
        <f>IF(F$35=0,0,F$35/NFM_fec!F$35)</f>
        <v>0</v>
      </c>
      <c r="G231" s="168">
        <f>IF(G$35=0,0,G$35/NFM_fec!G$35)</f>
        <v>0</v>
      </c>
      <c r="H231" s="168">
        <f>IF(H$35=0,0,H$35/NFM_fec!H$35)</f>
        <v>0</v>
      </c>
      <c r="I231" s="168">
        <f>IF(I$35=0,0,I$35/NFM_fec!I$35)</f>
        <v>0</v>
      </c>
      <c r="J231" s="168">
        <f>IF(J$35=0,0,J$35/NFM_fec!J$35)</f>
        <v>0</v>
      </c>
      <c r="K231" s="168">
        <f>IF(K$35=0,0,K$35/NFM_fec!K$35)</f>
        <v>0</v>
      </c>
      <c r="L231" s="168">
        <f>IF(L$35=0,0,L$35/NFM_fec!L$35)</f>
        <v>0</v>
      </c>
      <c r="M231" s="168">
        <f>IF(M$35=0,0,M$35/NFM_fec!M$35)</f>
        <v>0</v>
      </c>
      <c r="N231" s="168">
        <f>IF(N$35=0,0,N$35/NFM_fec!N$35)</f>
        <v>0</v>
      </c>
      <c r="O231" s="168">
        <f>IF(O$35=0,0,O$35/NFM_fec!O$35)</f>
        <v>0</v>
      </c>
      <c r="P231" s="168">
        <f>IF(P$35=0,0,P$35/NFM_fec!P$35)</f>
        <v>0</v>
      </c>
      <c r="Q231" s="168">
        <f>IF(Q$35=0,0,Q$35/NFM_fec!Q$35)</f>
        <v>0</v>
      </c>
    </row>
    <row r="232" spans="1:17" x14ac:dyDescent="0.25">
      <c r="A232" s="76" t="s">
        <v>81</v>
      </c>
      <c r="B232" s="168">
        <f>IF(B$36=0,0,B$36/NFM_fec!B$36)</f>
        <v>0</v>
      </c>
      <c r="C232" s="168">
        <f>IF(C$36=0,0,C$36/NFM_fec!C$36)</f>
        <v>0</v>
      </c>
      <c r="D232" s="168">
        <f>IF(D$36=0,0,D$36/NFM_fec!D$36)</f>
        <v>0</v>
      </c>
      <c r="E232" s="168">
        <f>IF(E$36=0,0,E$36/NFM_fec!E$36)</f>
        <v>0</v>
      </c>
      <c r="F232" s="168">
        <f>IF(F$36=0,0,F$36/NFM_fec!F$36)</f>
        <v>0</v>
      </c>
      <c r="G232" s="168">
        <f>IF(G$36=0,0,G$36/NFM_fec!G$36)</f>
        <v>0</v>
      </c>
      <c r="H232" s="168">
        <f>IF(H$36=0,0,H$36/NFM_fec!H$36)</f>
        <v>0</v>
      </c>
      <c r="I232" s="168">
        <f>IF(I$36=0,0,I$36/NFM_fec!I$36)</f>
        <v>0</v>
      </c>
      <c r="J232" s="168">
        <f>IF(J$36=0,0,J$36/NFM_fec!J$36)</f>
        <v>0</v>
      </c>
      <c r="K232" s="168">
        <f>IF(K$36=0,0,K$36/NFM_fec!K$36)</f>
        <v>0</v>
      </c>
      <c r="L232" s="168">
        <f>IF(L$36=0,0,L$36/NFM_fec!L$36)</f>
        <v>0</v>
      </c>
      <c r="M232" s="168">
        <f>IF(M$36=0,0,M$36/NFM_fec!M$36)</f>
        <v>0</v>
      </c>
      <c r="N232" s="168">
        <f>IF(N$36=0,0,N$36/NFM_fec!N$36)</f>
        <v>0</v>
      </c>
      <c r="O232" s="168">
        <f>IF(O$36=0,0,O$36/NFM_fec!O$36)</f>
        <v>0</v>
      </c>
      <c r="P232" s="168">
        <f>IF(P$36=0,0,P$36/NFM_fec!P$36)</f>
        <v>0</v>
      </c>
      <c r="Q232" s="168">
        <f>IF(Q$36=0,0,Q$36/NFM_fec!Q$36)</f>
        <v>0</v>
      </c>
    </row>
    <row r="233" spans="1:17" x14ac:dyDescent="0.25">
      <c r="A233" s="76" t="s">
        <v>80</v>
      </c>
      <c r="B233" s="168">
        <f>IF(B$37=0,0,B$37/NFM_fec!B$37)</f>
        <v>0</v>
      </c>
      <c r="C233" s="168">
        <f>IF(C$37=0,0,C$37/NFM_fec!C$37)</f>
        <v>0</v>
      </c>
      <c r="D233" s="168">
        <f>IF(D$37=0,0,D$37/NFM_fec!D$37)</f>
        <v>0</v>
      </c>
      <c r="E233" s="168">
        <f>IF(E$37=0,0,E$37/NFM_fec!E$37)</f>
        <v>0</v>
      </c>
      <c r="F233" s="168">
        <f>IF(F$37=0,0,F$37/NFM_fec!F$37)</f>
        <v>0</v>
      </c>
      <c r="G233" s="168">
        <f>IF(G$37=0,0,G$37/NFM_fec!G$37)</f>
        <v>0</v>
      </c>
      <c r="H233" s="168">
        <f>IF(H$37=0,0,H$37/NFM_fec!H$37)</f>
        <v>0</v>
      </c>
      <c r="I233" s="168">
        <f>IF(I$37=0,0,I$37/NFM_fec!I$37)</f>
        <v>0</v>
      </c>
      <c r="J233" s="168">
        <f>IF(J$37=0,0,J$37/NFM_fec!J$37)</f>
        <v>0</v>
      </c>
      <c r="K233" s="168">
        <f>IF(K$37=0,0,K$37/NFM_fec!K$37)</f>
        <v>0</v>
      </c>
      <c r="L233" s="168">
        <f>IF(L$37=0,0,L$37/NFM_fec!L$37)</f>
        <v>0</v>
      </c>
      <c r="M233" s="168">
        <f>IF(M$37=0,0,M$37/NFM_fec!M$37)</f>
        <v>0</v>
      </c>
      <c r="N233" s="168">
        <f>IF(N$37=0,0,N$37/NFM_fec!N$37)</f>
        <v>0</v>
      </c>
      <c r="O233" s="168">
        <f>IF(O$37=0,0,O$37/NFM_fec!O$37)</f>
        <v>0</v>
      </c>
      <c r="P233" s="168">
        <f>IF(P$37=0,0,P$37/NFM_fec!P$37)</f>
        <v>0</v>
      </c>
      <c r="Q233" s="168">
        <f>IF(Q$37=0,0,Q$37/NFM_fec!Q$37)</f>
        <v>0</v>
      </c>
    </row>
    <row r="234" spans="1:17" x14ac:dyDescent="0.25">
      <c r="A234" s="129" t="s">
        <v>79</v>
      </c>
      <c r="B234" s="167">
        <f>IF(B$38=0,0,B$38/NFM_fec!B$38)</f>
        <v>0</v>
      </c>
      <c r="C234" s="167">
        <f>IF(C$38=0,0,C$38/NFM_fec!C$38)</f>
        <v>0</v>
      </c>
      <c r="D234" s="167">
        <f>IF(D$38=0,0,D$38/NFM_fec!D$38)</f>
        <v>0</v>
      </c>
      <c r="E234" s="167">
        <f>IF(E$38=0,0,E$38/NFM_fec!E$38)</f>
        <v>0</v>
      </c>
      <c r="F234" s="167">
        <f>IF(F$38=0,0,F$38/NFM_fec!F$38)</f>
        <v>0</v>
      </c>
      <c r="G234" s="167">
        <f>IF(G$38=0,0,G$38/NFM_fec!G$38)</f>
        <v>0</v>
      </c>
      <c r="H234" s="167">
        <f>IF(H$38=0,0,H$38/NFM_fec!H$38)</f>
        <v>0</v>
      </c>
      <c r="I234" s="167">
        <f>IF(I$38=0,0,I$38/NFM_fec!I$38)</f>
        <v>0</v>
      </c>
      <c r="J234" s="167">
        <f>IF(J$38=0,0,J$38/NFM_fec!J$38)</f>
        <v>0</v>
      </c>
      <c r="K234" s="167">
        <f>IF(K$38=0,0,K$38/NFM_fec!K$38)</f>
        <v>0</v>
      </c>
      <c r="L234" s="167">
        <f>IF(L$38=0,0,L$38/NFM_fec!L$38)</f>
        <v>0</v>
      </c>
      <c r="M234" s="167">
        <f>IF(M$38=0,0,M$38/NFM_fec!M$38)</f>
        <v>0</v>
      </c>
      <c r="N234" s="167">
        <f>IF(N$38=0,0,N$38/NFM_fec!N$38)</f>
        <v>0</v>
      </c>
      <c r="O234" s="167">
        <f>IF(O$38=0,0,O$38/NFM_fec!O$38)</f>
        <v>0</v>
      </c>
      <c r="P234" s="167">
        <f>IF(P$38=0,0,P$38/NFM_fec!P$38)</f>
        <v>0</v>
      </c>
      <c r="Q234" s="167">
        <f>IF(Q$38=0,0,Q$38/NFM_fec!Q$38)</f>
        <v>0</v>
      </c>
    </row>
    <row r="235" spans="1:17" x14ac:dyDescent="0.25">
      <c r="A235" s="127" t="s">
        <v>150</v>
      </c>
      <c r="B235" s="166">
        <f>IF(B$43=0,0,B$43/NFM_fec!B$43)</f>
        <v>0</v>
      </c>
      <c r="C235" s="166">
        <f>IF(C$43=0,0,C$43/NFM_fec!C$43)</f>
        <v>0</v>
      </c>
      <c r="D235" s="166">
        <f>IF(D$43=0,0,D$43/NFM_fec!D$43)</f>
        <v>0</v>
      </c>
      <c r="E235" s="166">
        <f>IF(E$43=0,0,E$43/NFM_fec!E$43)</f>
        <v>0</v>
      </c>
      <c r="F235" s="166">
        <f>IF(F$43=0,0,F$43/NFM_fec!F$43)</f>
        <v>0</v>
      </c>
      <c r="G235" s="166">
        <f>IF(G$43=0,0,G$43/NFM_fec!G$43)</f>
        <v>0</v>
      </c>
      <c r="H235" s="166">
        <f>IF(H$43=0,0,H$43/NFM_fec!H$43)</f>
        <v>0</v>
      </c>
      <c r="I235" s="166">
        <f>IF(I$43=0,0,I$43/NFM_fec!I$43)</f>
        <v>0</v>
      </c>
      <c r="J235" s="166">
        <f>IF(J$43=0,0,J$43/NFM_fec!J$43)</f>
        <v>0</v>
      </c>
      <c r="K235" s="166">
        <f>IF(K$43=0,0,K$43/NFM_fec!K$43)</f>
        <v>0</v>
      </c>
      <c r="L235" s="166">
        <f>IF(L$43=0,0,L$43/NFM_fec!L$43)</f>
        <v>0</v>
      </c>
      <c r="M235" s="166">
        <f>IF(M$43=0,0,M$43/NFM_fec!M$43)</f>
        <v>0</v>
      </c>
      <c r="N235" s="166">
        <f>IF(N$43=0,0,N$43/NFM_fec!N$43)</f>
        <v>0</v>
      </c>
      <c r="O235" s="166">
        <f>IF(O$43=0,0,O$43/NFM_fec!O$43)</f>
        <v>0</v>
      </c>
      <c r="P235" s="166">
        <f>IF(P$43=0,0,P$43/NFM_fec!P$43)</f>
        <v>0</v>
      </c>
      <c r="Q235" s="166">
        <f>IF(Q$43=0,0,Q$43/NFM_fec!Q$43)</f>
        <v>0</v>
      </c>
    </row>
    <row r="236" spans="1:17" x14ac:dyDescent="0.25">
      <c r="A236" s="127" t="s">
        <v>148</v>
      </c>
      <c r="B236" s="166">
        <f>IF(B$44=0,0,B$44/NFM_fec!B$44)</f>
        <v>0</v>
      </c>
      <c r="C236" s="166">
        <f>IF(C$44=0,0,C$44/NFM_fec!C$44)</f>
        <v>0</v>
      </c>
      <c r="D236" s="166">
        <f>IF(D$44=0,0,D$44/NFM_fec!D$44)</f>
        <v>0</v>
      </c>
      <c r="E236" s="166">
        <f>IF(E$44=0,0,E$44/NFM_fec!E$44)</f>
        <v>0</v>
      </c>
      <c r="F236" s="166">
        <f>IF(F$44=0,0,F$44/NFM_fec!F$44)</f>
        <v>0</v>
      </c>
      <c r="G236" s="166">
        <f>IF(G$44=0,0,G$44/NFM_fec!G$44)</f>
        <v>0</v>
      </c>
      <c r="H236" s="166">
        <f>IF(H$44=0,0,H$44/NFM_fec!H$44)</f>
        <v>0</v>
      </c>
      <c r="I236" s="166">
        <f>IF(I$44=0,0,I$44/NFM_fec!I$44)</f>
        <v>0</v>
      </c>
      <c r="J236" s="166">
        <f>IF(J$44=0,0,J$44/NFM_fec!J$44)</f>
        <v>0</v>
      </c>
      <c r="K236" s="166">
        <f>IF(K$44=0,0,K$44/NFM_fec!K$44)</f>
        <v>0</v>
      </c>
      <c r="L236" s="166">
        <f>IF(L$44=0,0,L$44/NFM_fec!L$44)</f>
        <v>0</v>
      </c>
      <c r="M236" s="166">
        <f>IF(M$44=0,0,M$44/NFM_fec!M$44)</f>
        <v>0</v>
      </c>
      <c r="N236" s="166">
        <f>IF(N$44=0,0,N$44/NFM_fec!N$44)</f>
        <v>0</v>
      </c>
      <c r="O236" s="166">
        <f>IF(O$44=0,0,O$44/NFM_fec!O$44)</f>
        <v>0</v>
      </c>
      <c r="P236" s="166">
        <f>IF(P$44=0,0,P$44/NFM_fec!P$44)</f>
        <v>0</v>
      </c>
      <c r="Q236" s="166">
        <f>IF(Q$44=0,0,Q$44/NFM_fec!Q$44)</f>
        <v>0</v>
      </c>
    </row>
    <row r="237" spans="1:17" x14ac:dyDescent="0.25">
      <c r="A237" s="72" t="s">
        <v>147</v>
      </c>
      <c r="B237" s="165">
        <f>IF(B$51=0,0,B$51/NFM_fec!B$51)</f>
        <v>0</v>
      </c>
      <c r="C237" s="165">
        <f>IF(C$51=0,0,C$51/NFM_fec!C$51)</f>
        <v>0</v>
      </c>
      <c r="D237" s="165">
        <f>IF(D$51=0,0,D$51/NFM_fec!D$51)</f>
        <v>0</v>
      </c>
      <c r="E237" s="165">
        <f>IF(E$51=0,0,E$51/NFM_fec!E$51)</f>
        <v>0</v>
      </c>
      <c r="F237" s="165">
        <f>IF(F$51=0,0,F$51/NFM_fec!F$51)</f>
        <v>0</v>
      </c>
      <c r="G237" s="165">
        <f>IF(G$51=0,0,G$51/NFM_fec!G$51)</f>
        <v>0</v>
      </c>
      <c r="H237" s="165">
        <f>IF(H$51=0,0,H$51/NFM_fec!H$51)</f>
        <v>0</v>
      </c>
      <c r="I237" s="165">
        <f>IF(I$51=0,0,I$51/NFM_fec!I$51)</f>
        <v>0</v>
      </c>
      <c r="J237" s="165">
        <f>IF(J$51=0,0,J$51/NFM_fec!J$51)</f>
        <v>0</v>
      </c>
      <c r="K237" s="165">
        <f>IF(K$51=0,0,K$51/NFM_fec!K$51)</f>
        <v>0</v>
      </c>
      <c r="L237" s="165">
        <f>IF(L$51=0,0,L$51/NFM_fec!L$51)</f>
        <v>0</v>
      </c>
      <c r="M237" s="165">
        <f>IF(M$51=0,0,M$51/NFM_fec!M$51)</f>
        <v>0</v>
      </c>
      <c r="N237" s="165">
        <f>IF(N$51=0,0,N$51/NFM_fec!N$51)</f>
        <v>0</v>
      </c>
      <c r="O237" s="165">
        <f>IF(O$51=0,0,O$51/NFM_fec!O$51)</f>
        <v>0</v>
      </c>
      <c r="P237" s="165">
        <f>IF(P$51=0,0,P$51/NFM_fec!P$51)</f>
        <v>0</v>
      </c>
      <c r="Q237" s="165">
        <f>IF(Q$51=0,0,Q$51/NFM_fec!Q$51)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70">
        <f>IF(B$70=0,0,B$70/NFM_fec!B$70)</f>
        <v>0</v>
      </c>
      <c r="C239" s="170">
        <f>IF(C$70=0,0,C$70/NFM_fec!C$70)</f>
        <v>0</v>
      </c>
      <c r="D239" s="170">
        <f>IF(D$70=0,0,D$70/NFM_fec!D$70)</f>
        <v>0</v>
      </c>
      <c r="E239" s="170">
        <f>IF(E$70=0,0,E$70/NFM_fec!E$70)</f>
        <v>0</v>
      </c>
      <c r="F239" s="170">
        <f>IF(F$70=0,0,F$70/NFM_fec!F$70)</f>
        <v>0</v>
      </c>
      <c r="G239" s="170">
        <f>IF(G$70=0,0,G$70/NFM_fec!G$70)</f>
        <v>0</v>
      </c>
      <c r="H239" s="170">
        <f>IF(H$70=0,0,H$70/NFM_fec!H$70)</f>
        <v>0</v>
      </c>
      <c r="I239" s="170">
        <f>IF(I$70=0,0,I$70/NFM_fec!I$70)</f>
        <v>0</v>
      </c>
      <c r="J239" s="170">
        <f>IF(J$70=0,0,J$70/NFM_fec!J$70)</f>
        <v>0</v>
      </c>
      <c r="K239" s="170">
        <f>IF(K$70=0,0,K$70/NFM_fec!K$70)</f>
        <v>0</v>
      </c>
      <c r="L239" s="170">
        <f>IF(L$70=0,0,L$70/NFM_fec!L$70)</f>
        <v>0</v>
      </c>
      <c r="M239" s="170">
        <f>IF(M$70=0,0,M$70/NFM_fec!M$70)</f>
        <v>0</v>
      </c>
      <c r="N239" s="170">
        <f>IF(N$70=0,0,N$70/NFM_fec!N$70)</f>
        <v>0</v>
      </c>
      <c r="O239" s="170">
        <f>IF(O$70=0,0,O$70/NFM_fec!O$70)</f>
        <v>0</v>
      </c>
      <c r="P239" s="170">
        <f>IF(P$70=0,0,P$70/NFM_fec!P$70)</f>
        <v>0</v>
      </c>
      <c r="Q239" s="170">
        <f>IF(Q$70=0,0,Q$70/NFM_fec!Q$70)</f>
        <v>0</v>
      </c>
    </row>
    <row r="240" spans="1:17" x14ac:dyDescent="0.25">
      <c r="A240" s="132" t="s">
        <v>83</v>
      </c>
      <c r="B240" s="169">
        <f>IF(B$71=0,0,B$71/NFM_fec!B$71)</f>
        <v>0</v>
      </c>
      <c r="C240" s="169">
        <f>IF(C$71=0,0,C$71/NFM_fec!C$71)</f>
        <v>0</v>
      </c>
      <c r="D240" s="169">
        <f>IF(D$71=0,0,D$71/NFM_fec!D$71)</f>
        <v>0</v>
      </c>
      <c r="E240" s="169">
        <f>IF(E$71=0,0,E$71/NFM_fec!E$71)</f>
        <v>0</v>
      </c>
      <c r="F240" s="169">
        <f>IF(F$71=0,0,F$71/NFM_fec!F$71)</f>
        <v>0</v>
      </c>
      <c r="G240" s="169">
        <f>IF(G$71=0,0,G$71/NFM_fec!G$71)</f>
        <v>0</v>
      </c>
      <c r="H240" s="169">
        <f>IF(H$71=0,0,H$71/NFM_fec!H$71)</f>
        <v>0</v>
      </c>
      <c r="I240" s="169">
        <f>IF(I$71=0,0,I$71/NFM_fec!I$71)</f>
        <v>0</v>
      </c>
      <c r="J240" s="169">
        <f>IF(J$71=0,0,J$71/NFM_fec!J$71)</f>
        <v>0</v>
      </c>
      <c r="K240" s="169">
        <f>IF(K$71=0,0,K$71/NFM_fec!K$71)</f>
        <v>0</v>
      </c>
      <c r="L240" s="169">
        <f>IF(L$71=0,0,L$71/NFM_fec!L$71)</f>
        <v>0</v>
      </c>
      <c r="M240" s="169">
        <f>IF(M$71=0,0,M$71/NFM_fec!M$71)</f>
        <v>0</v>
      </c>
      <c r="N240" s="169">
        <f>IF(N$71=0,0,N$71/NFM_fec!N$71)</f>
        <v>0</v>
      </c>
      <c r="O240" s="169">
        <f>IF(O$71=0,0,O$71/NFM_fec!O$71)</f>
        <v>0</v>
      </c>
      <c r="P240" s="169">
        <f>IF(P$71=0,0,P$71/NFM_fec!P$71)</f>
        <v>0</v>
      </c>
      <c r="Q240" s="169">
        <f>IF(Q$71=0,0,Q$71/NFM_fec!Q$71)</f>
        <v>0</v>
      </c>
    </row>
    <row r="241" spans="1:17" x14ac:dyDescent="0.25">
      <c r="A241" s="76" t="s">
        <v>82</v>
      </c>
      <c r="B241" s="168">
        <f>IF(B$72=0,0,B$72/NFM_fec!B$72)</f>
        <v>0</v>
      </c>
      <c r="C241" s="168">
        <f>IF(C$72=0,0,C$72/NFM_fec!C$72)</f>
        <v>0</v>
      </c>
      <c r="D241" s="168">
        <f>IF(D$72=0,0,D$72/NFM_fec!D$72)</f>
        <v>0</v>
      </c>
      <c r="E241" s="168">
        <f>IF(E$72=0,0,E$72/NFM_fec!E$72)</f>
        <v>0</v>
      </c>
      <c r="F241" s="168">
        <f>IF(F$72=0,0,F$72/NFM_fec!F$72)</f>
        <v>0</v>
      </c>
      <c r="G241" s="168">
        <f>IF(G$72=0,0,G$72/NFM_fec!G$72)</f>
        <v>0</v>
      </c>
      <c r="H241" s="168">
        <f>IF(H$72=0,0,H$72/NFM_fec!H$72)</f>
        <v>0</v>
      </c>
      <c r="I241" s="168">
        <f>IF(I$72=0,0,I$72/NFM_fec!I$72)</f>
        <v>0</v>
      </c>
      <c r="J241" s="168">
        <f>IF(J$72=0,0,J$72/NFM_fec!J$72)</f>
        <v>0</v>
      </c>
      <c r="K241" s="168">
        <f>IF(K$72=0,0,K$72/NFM_fec!K$72)</f>
        <v>0</v>
      </c>
      <c r="L241" s="168">
        <f>IF(L$72=0,0,L$72/NFM_fec!L$72)</f>
        <v>0</v>
      </c>
      <c r="M241" s="168">
        <f>IF(M$72=0,0,M$72/NFM_fec!M$72)</f>
        <v>0</v>
      </c>
      <c r="N241" s="168">
        <f>IF(N$72=0,0,N$72/NFM_fec!N$72)</f>
        <v>0</v>
      </c>
      <c r="O241" s="168">
        <f>IF(O$72=0,0,O$72/NFM_fec!O$72)</f>
        <v>0</v>
      </c>
      <c r="P241" s="168">
        <f>IF(P$72=0,0,P$72/NFM_fec!P$72)</f>
        <v>0</v>
      </c>
      <c r="Q241" s="168">
        <f>IF(Q$72=0,0,Q$72/NFM_fec!Q$72)</f>
        <v>0</v>
      </c>
    </row>
    <row r="242" spans="1:17" x14ac:dyDescent="0.25">
      <c r="A242" s="76" t="s">
        <v>81</v>
      </c>
      <c r="B242" s="168">
        <f>IF(B$73=0,0,B$73/NFM_fec!B$73)</f>
        <v>0</v>
      </c>
      <c r="C242" s="168">
        <f>IF(C$73=0,0,C$73/NFM_fec!C$73)</f>
        <v>0</v>
      </c>
      <c r="D242" s="168">
        <f>IF(D$73=0,0,D$73/NFM_fec!D$73)</f>
        <v>0</v>
      </c>
      <c r="E242" s="168">
        <f>IF(E$73=0,0,E$73/NFM_fec!E$73)</f>
        <v>0</v>
      </c>
      <c r="F242" s="168">
        <f>IF(F$73=0,0,F$73/NFM_fec!F$73)</f>
        <v>0</v>
      </c>
      <c r="G242" s="168">
        <f>IF(G$73=0,0,G$73/NFM_fec!G$73)</f>
        <v>0</v>
      </c>
      <c r="H242" s="168">
        <f>IF(H$73=0,0,H$73/NFM_fec!H$73)</f>
        <v>0</v>
      </c>
      <c r="I242" s="168">
        <f>IF(I$73=0,0,I$73/NFM_fec!I$73)</f>
        <v>0</v>
      </c>
      <c r="J242" s="168">
        <f>IF(J$73=0,0,J$73/NFM_fec!J$73)</f>
        <v>0</v>
      </c>
      <c r="K242" s="168">
        <f>IF(K$73=0,0,K$73/NFM_fec!K$73)</f>
        <v>0</v>
      </c>
      <c r="L242" s="168">
        <f>IF(L$73=0,0,L$73/NFM_fec!L$73)</f>
        <v>0</v>
      </c>
      <c r="M242" s="168">
        <f>IF(M$73=0,0,M$73/NFM_fec!M$73)</f>
        <v>0</v>
      </c>
      <c r="N242" s="168">
        <f>IF(N$73=0,0,N$73/NFM_fec!N$73)</f>
        <v>0</v>
      </c>
      <c r="O242" s="168">
        <f>IF(O$73=0,0,O$73/NFM_fec!O$73)</f>
        <v>0</v>
      </c>
      <c r="P242" s="168">
        <f>IF(P$73=0,0,P$73/NFM_fec!P$73)</f>
        <v>0</v>
      </c>
      <c r="Q242" s="168">
        <f>IF(Q$73=0,0,Q$73/NFM_fec!Q$73)</f>
        <v>0</v>
      </c>
    </row>
    <row r="243" spans="1:17" x14ac:dyDescent="0.25">
      <c r="A243" s="76" t="s">
        <v>80</v>
      </c>
      <c r="B243" s="168">
        <f>IF(B$74=0,0,B$74/NFM_fec!B$74)</f>
        <v>0</v>
      </c>
      <c r="C243" s="168">
        <f>IF(C$74=0,0,C$74/NFM_fec!C$74)</f>
        <v>0</v>
      </c>
      <c r="D243" s="168">
        <f>IF(D$74=0,0,D$74/NFM_fec!D$74)</f>
        <v>0</v>
      </c>
      <c r="E243" s="168">
        <f>IF(E$74=0,0,E$74/NFM_fec!E$74)</f>
        <v>0</v>
      </c>
      <c r="F243" s="168">
        <f>IF(F$74=0,0,F$74/NFM_fec!F$74)</f>
        <v>0</v>
      </c>
      <c r="G243" s="168">
        <f>IF(G$74=0,0,G$74/NFM_fec!G$74)</f>
        <v>0</v>
      </c>
      <c r="H243" s="168">
        <f>IF(H$74=0,0,H$74/NFM_fec!H$74)</f>
        <v>0</v>
      </c>
      <c r="I243" s="168">
        <f>IF(I$74=0,0,I$74/NFM_fec!I$74)</f>
        <v>0</v>
      </c>
      <c r="J243" s="168">
        <f>IF(J$74=0,0,J$74/NFM_fec!J$74)</f>
        <v>0</v>
      </c>
      <c r="K243" s="168">
        <f>IF(K$74=0,0,K$74/NFM_fec!K$74)</f>
        <v>0</v>
      </c>
      <c r="L243" s="168">
        <f>IF(L$74=0,0,L$74/NFM_fec!L$74)</f>
        <v>0</v>
      </c>
      <c r="M243" s="168">
        <f>IF(M$74=0,0,M$74/NFM_fec!M$74)</f>
        <v>0</v>
      </c>
      <c r="N243" s="168">
        <f>IF(N$74=0,0,N$74/NFM_fec!N$74)</f>
        <v>0</v>
      </c>
      <c r="O243" s="168">
        <f>IF(O$74=0,0,O$74/NFM_fec!O$74)</f>
        <v>0</v>
      </c>
      <c r="P243" s="168">
        <f>IF(P$74=0,0,P$74/NFM_fec!P$74)</f>
        <v>0</v>
      </c>
      <c r="Q243" s="168">
        <f>IF(Q$74=0,0,Q$74/NFM_fec!Q$74)</f>
        <v>0</v>
      </c>
    </row>
    <row r="244" spans="1:17" x14ac:dyDescent="0.25">
      <c r="A244" s="129" t="s">
        <v>79</v>
      </c>
      <c r="B244" s="167">
        <f>IF(B$75=0,0,B$75/NFM_fec!B$75)</f>
        <v>0</v>
      </c>
      <c r="C244" s="167">
        <f>IF(C$75=0,0,C$75/NFM_fec!C$75)</f>
        <v>0</v>
      </c>
      <c r="D244" s="167">
        <f>IF(D$75=0,0,D$75/NFM_fec!D$75)</f>
        <v>0</v>
      </c>
      <c r="E244" s="167">
        <f>IF(E$75=0,0,E$75/NFM_fec!E$75)</f>
        <v>0</v>
      </c>
      <c r="F244" s="167">
        <f>IF(F$75=0,0,F$75/NFM_fec!F$75)</f>
        <v>0</v>
      </c>
      <c r="G244" s="167">
        <f>IF(G$75=0,0,G$75/NFM_fec!G$75)</f>
        <v>0</v>
      </c>
      <c r="H244" s="167">
        <f>IF(H$75=0,0,H$75/NFM_fec!H$75)</f>
        <v>0</v>
      </c>
      <c r="I244" s="167">
        <f>IF(I$75=0,0,I$75/NFM_fec!I$75)</f>
        <v>0</v>
      </c>
      <c r="J244" s="167">
        <f>IF(J$75=0,0,J$75/NFM_fec!J$75)</f>
        <v>0</v>
      </c>
      <c r="K244" s="167">
        <f>IF(K$75=0,0,K$75/NFM_fec!K$75)</f>
        <v>0</v>
      </c>
      <c r="L244" s="167">
        <f>IF(L$75=0,0,L$75/NFM_fec!L$75)</f>
        <v>0</v>
      </c>
      <c r="M244" s="167">
        <f>IF(M$75=0,0,M$75/NFM_fec!M$75)</f>
        <v>0</v>
      </c>
      <c r="N244" s="167">
        <f>IF(N$75=0,0,N$75/NFM_fec!N$75)</f>
        <v>0</v>
      </c>
      <c r="O244" s="167">
        <f>IF(O$75=0,0,O$75/NFM_fec!O$75)</f>
        <v>0</v>
      </c>
      <c r="P244" s="167">
        <f>IF(P$75=0,0,P$75/NFM_fec!P$75)</f>
        <v>0</v>
      </c>
      <c r="Q244" s="167">
        <f>IF(Q$75=0,0,Q$75/NFM_fec!Q$75)</f>
        <v>0</v>
      </c>
    </row>
    <row r="245" spans="1:17" x14ac:dyDescent="0.25">
      <c r="A245" s="127" t="s">
        <v>149</v>
      </c>
      <c r="B245" s="166">
        <f>IF(B$80=0,0,B$80/NFM_fec!B$80)</f>
        <v>0</v>
      </c>
      <c r="C245" s="166">
        <f>IF(C$80=0,0,C$80/NFM_fec!C$80)</f>
        <v>0</v>
      </c>
      <c r="D245" s="166">
        <f>IF(D$80=0,0,D$80/NFM_fec!D$80)</f>
        <v>0</v>
      </c>
      <c r="E245" s="166">
        <f>IF(E$80=0,0,E$80/NFM_fec!E$80)</f>
        <v>0</v>
      </c>
      <c r="F245" s="166">
        <f>IF(F$80=0,0,F$80/NFM_fec!F$80)</f>
        <v>0</v>
      </c>
      <c r="G245" s="166">
        <f>IF(G$80=0,0,G$80/NFM_fec!G$80)</f>
        <v>0</v>
      </c>
      <c r="H245" s="166">
        <f>IF(H$80=0,0,H$80/NFM_fec!H$80)</f>
        <v>0</v>
      </c>
      <c r="I245" s="166">
        <f>IF(I$80=0,0,I$80/NFM_fec!I$80)</f>
        <v>0</v>
      </c>
      <c r="J245" s="166">
        <f>IF(J$80=0,0,J$80/NFM_fec!J$80)</f>
        <v>0</v>
      </c>
      <c r="K245" s="166">
        <f>IF(K$80=0,0,K$80/NFM_fec!K$80)</f>
        <v>0</v>
      </c>
      <c r="L245" s="166">
        <f>IF(L$80=0,0,L$80/NFM_fec!L$80)</f>
        <v>0</v>
      </c>
      <c r="M245" s="166">
        <f>IF(M$80=0,0,M$80/NFM_fec!M$80)</f>
        <v>0</v>
      </c>
      <c r="N245" s="166">
        <f>IF(N$80=0,0,N$80/NFM_fec!N$80)</f>
        <v>0</v>
      </c>
      <c r="O245" s="166">
        <f>IF(O$80=0,0,O$80/NFM_fec!O$80)</f>
        <v>0</v>
      </c>
      <c r="P245" s="166">
        <f>IF(P$80=0,0,P$80/NFM_fec!P$80)</f>
        <v>0</v>
      </c>
      <c r="Q245" s="166">
        <f>IF(Q$80=0,0,Q$80/NFM_fec!Q$80)</f>
        <v>0</v>
      </c>
    </row>
    <row r="246" spans="1:17" x14ac:dyDescent="0.25">
      <c r="A246" s="127" t="s">
        <v>148</v>
      </c>
      <c r="B246" s="166">
        <f>IF(B$87=0,0,B$87/NFM_fec!B$87)</f>
        <v>0</v>
      </c>
      <c r="C246" s="166">
        <f>IF(C$87=0,0,C$87/NFM_fec!C$87)</f>
        <v>0</v>
      </c>
      <c r="D246" s="166">
        <f>IF(D$87=0,0,D$87/NFM_fec!D$87)</f>
        <v>0</v>
      </c>
      <c r="E246" s="166">
        <f>IF(E$87=0,0,E$87/NFM_fec!E$87)</f>
        <v>0</v>
      </c>
      <c r="F246" s="166">
        <f>IF(F$87=0,0,F$87/NFM_fec!F$87)</f>
        <v>0</v>
      </c>
      <c r="G246" s="166">
        <f>IF(G$87=0,0,G$87/NFM_fec!G$87)</f>
        <v>0</v>
      </c>
      <c r="H246" s="166">
        <f>IF(H$87=0,0,H$87/NFM_fec!H$87)</f>
        <v>0</v>
      </c>
      <c r="I246" s="166">
        <f>IF(I$87=0,0,I$87/NFM_fec!I$87)</f>
        <v>0</v>
      </c>
      <c r="J246" s="166">
        <f>IF(J$87=0,0,J$87/NFM_fec!J$87)</f>
        <v>0</v>
      </c>
      <c r="K246" s="166">
        <f>IF(K$87=0,0,K$87/NFM_fec!K$87)</f>
        <v>0</v>
      </c>
      <c r="L246" s="166">
        <f>IF(L$87=0,0,L$87/NFM_fec!L$87)</f>
        <v>0</v>
      </c>
      <c r="M246" s="166">
        <f>IF(M$87=0,0,M$87/NFM_fec!M$87)</f>
        <v>0</v>
      </c>
      <c r="N246" s="166">
        <f>IF(N$87=0,0,N$87/NFM_fec!N$87)</f>
        <v>0</v>
      </c>
      <c r="O246" s="166">
        <f>IF(O$87=0,0,O$87/NFM_fec!O$87)</f>
        <v>0</v>
      </c>
      <c r="P246" s="166">
        <f>IF(P$87=0,0,P$87/NFM_fec!P$87)</f>
        <v>0</v>
      </c>
      <c r="Q246" s="166">
        <f>IF(Q$87=0,0,Q$87/NFM_fec!Q$87)</f>
        <v>0</v>
      </c>
    </row>
    <row r="247" spans="1:17" x14ac:dyDescent="0.25">
      <c r="A247" s="72" t="s">
        <v>147</v>
      </c>
      <c r="B247" s="165">
        <f>IF(B$94=0,0,B$94/NFM_fec!B$94)</f>
        <v>0</v>
      </c>
      <c r="C247" s="165">
        <f>IF(C$94=0,0,C$94/NFM_fec!C$94)</f>
        <v>0</v>
      </c>
      <c r="D247" s="165">
        <f>IF(D$94=0,0,D$94/NFM_fec!D$94)</f>
        <v>0</v>
      </c>
      <c r="E247" s="165">
        <f>IF(E$94=0,0,E$94/NFM_fec!E$94)</f>
        <v>0</v>
      </c>
      <c r="F247" s="165">
        <f>IF(F$94=0,0,F$94/NFM_fec!F$94)</f>
        <v>0</v>
      </c>
      <c r="G247" s="165">
        <f>IF(G$94=0,0,G$94/NFM_fec!G$94)</f>
        <v>0</v>
      </c>
      <c r="H247" s="165">
        <f>IF(H$94=0,0,H$94/NFM_fec!H$94)</f>
        <v>0</v>
      </c>
      <c r="I247" s="165">
        <f>IF(I$94=0,0,I$94/NFM_fec!I$94)</f>
        <v>0</v>
      </c>
      <c r="J247" s="165">
        <f>IF(J$94=0,0,J$94/NFM_fec!J$94)</f>
        <v>0</v>
      </c>
      <c r="K247" s="165">
        <f>IF(K$94=0,0,K$94/NFM_fec!K$94)</f>
        <v>0</v>
      </c>
      <c r="L247" s="165">
        <f>IF(L$94=0,0,L$94/NFM_fec!L$94)</f>
        <v>0</v>
      </c>
      <c r="M247" s="165">
        <f>IF(M$94=0,0,M$94/NFM_fec!M$94)</f>
        <v>0</v>
      </c>
      <c r="N247" s="165">
        <f>IF(N$94=0,0,N$94/NFM_fec!N$94)</f>
        <v>0</v>
      </c>
      <c r="O247" s="165">
        <f>IF(O$94=0,0,O$94/NFM_fec!O$94)</f>
        <v>0</v>
      </c>
      <c r="P247" s="165">
        <f>IF(P$94=0,0,P$94/NFM_fec!P$94)</f>
        <v>0</v>
      </c>
      <c r="Q247" s="165">
        <f>IF(Q$94=0,0,Q$94/NFM_fec!Q$94)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70">
        <f>IF(B$112=0,0,B$112/NFM_fec!B$112)</f>
        <v>0.28636332863481517</v>
      </c>
      <c r="C249" s="170">
        <f>IF(C$112=0,0,C$112/NFM_fec!C$112)</f>
        <v>0.28636332863481517</v>
      </c>
      <c r="D249" s="170">
        <f>IF(D$112=0,0,D$112/NFM_fec!D$112)</f>
        <v>0.32161299678559474</v>
      </c>
      <c r="E249" s="170">
        <f>IF(E$112=0,0,E$112/NFM_fec!E$112)</f>
        <v>0.32226475621399642</v>
      </c>
      <c r="F249" s="170">
        <f>IF(F$112=0,0,F$112/NFM_fec!F$112)</f>
        <v>0.31868008232859985</v>
      </c>
      <c r="G249" s="170">
        <f>IF(G$112=0,0,G$112/NFM_fec!G$112)</f>
        <v>0.31536613473053327</v>
      </c>
      <c r="H249" s="170">
        <f>IF(H$112=0,0,H$112/NFM_fec!H$112)</f>
        <v>0.34269645499495144</v>
      </c>
      <c r="I249" s="170">
        <f>IF(I$112=0,0,I$112/NFM_fec!I$112)</f>
        <v>0.34269645499495149</v>
      </c>
      <c r="J249" s="170">
        <f>IF(J$112=0,0,J$112/NFM_fec!J$112)</f>
        <v>0.34269645499495116</v>
      </c>
      <c r="K249" s="170">
        <f>IF(K$112=0,0,K$112/NFM_fec!K$112)</f>
        <v>0.34316747466121328</v>
      </c>
      <c r="L249" s="170">
        <f>IF(L$112=0,0,L$112/NFM_fec!L$112)</f>
        <v>0.37618387295402678</v>
      </c>
      <c r="M249" s="170">
        <f>IF(M$112=0,0,M$112/NFM_fec!M$112)</f>
        <v>0.35333464691842659</v>
      </c>
      <c r="N249" s="170">
        <f>IF(N$112=0,0,N$112/NFM_fec!N$112)</f>
        <v>0.3441926663712665</v>
      </c>
      <c r="O249" s="170">
        <f>IF(O$112=0,0,O$112/NFM_fec!O$112)</f>
        <v>0.34994322266376543</v>
      </c>
      <c r="P249" s="170">
        <f>IF(P$112=0,0,P$112/NFM_fec!P$112)</f>
        <v>0.35938080136323269</v>
      </c>
      <c r="Q249" s="170">
        <f>IF(Q$112=0,0,Q$112/NFM_fec!Q$112)</f>
        <v>0.35299310893798747</v>
      </c>
    </row>
    <row r="250" spans="1:17" x14ac:dyDescent="0.25">
      <c r="A250" s="132" t="s">
        <v>83</v>
      </c>
      <c r="B250" s="169">
        <f>IF(B$113=0,0,B$113/NFM_fec!B$113)</f>
        <v>0.41264809424492621</v>
      </c>
      <c r="C250" s="169">
        <f>IF(C$113=0,0,C$113/NFM_fec!C$113)</f>
        <v>0.41264809424492616</v>
      </c>
      <c r="D250" s="169">
        <f>IF(D$113=0,0,D$113/NFM_fec!D$113)</f>
        <v>0.41264809424492621</v>
      </c>
      <c r="E250" s="169">
        <f>IF(E$113=0,0,E$113/NFM_fec!E$113)</f>
        <v>0.41264809424492616</v>
      </c>
      <c r="F250" s="169">
        <f>IF(F$113=0,0,F$113/NFM_fec!F$113)</f>
        <v>0.42732886019112798</v>
      </c>
      <c r="G250" s="169">
        <f>IF(G$113=0,0,G$113/NFM_fec!G$113)</f>
        <v>0.42928095786248183</v>
      </c>
      <c r="H250" s="169">
        <f>IF(H$113=0,0,H$113/NFM_fec!H$113)</f>
        <v>0.43387177100032659</v>
      </c>
      <c r="I250" s="169">
        <f>IF(I$113=0,0,I$113/NFM_fec!I$113)</f>
        <v>0.43387177100032659</v>
      </c>
      <c r="J250" s="169">
        <f>IF(J$113=0,0,J$113/NFM_fec!J$113)</f>
        <v>0.43387177100032659</v>
      </c>
      <c r="K250" s="169">
        <f>IF(K$113=0,0,K$113/NFM_fec!K$113)</f>
        <v>0.43387177100032648</v>
      </c>
      <c r="L250" s="169">
        <f>IF(L$113=0,0,L$113/NFM_fec!L$113)</f>
        <v>0.43387177100032664</v>
      </c>
      <c r="M250" s="169">
        <f>IF(M$113=0,0,M$113/NFM_fec!M$113)</f>
        <v>0.43387177100032664</v>
      </c>
      <c r="N250" s="169">
        <f>IF(N$113=0,0,N$113/NFM_fec!N$113)</f>
        <v>0.43387177100032659</v>
      </c>
      <c r="O250" s="169">
        <f>IF(O$113=0,0,O$113/NFM_fec!O$113)</f>
        <v>0.44070567773696934</v>
      </c>
      <c r="P250" s="169">
        <f>IF(P$113=0,0,P$113/NFM_fec!P$113)</f>
        <v>0.44070567773696928</v>
      </c>
      <c r="Q250" s="169">
        <f>IF(Q$113=0,0,Q$113/NFM_fec!Q$113)</f>
        <v>0.44070567773696928</v>
      </c>
    </row>
    <row r="251" spans="1:17" x14ac:dyDescent="0.25">
      <c r="A251" s="76" t="s">
        <v>82</v>
      </c>
      <c r="B251" s="168">
        <f>IF(B$114=0,0,B$114/NFM_fec!B$114)</f>
        <v>0.10736954424339673</v>
      </c>
      <c r="C251" s="168">
        <f>IF(C$114=0,0,C$114/NFM_fec!C$114)</f>
        <v>0.10736954424339673</v>
      </c>
      <c r="D251" s="168">
        <f>IF(D$114=0,0,D$114/NFM_fec!D$114)</f>
        <v>0.10736954424339673</v>
      </c>
      <c r="E251" s="168">
        <f>IF(E$114=0,0,E$114/NFM_fec!E$114)</f>
        <v>0.10736954424339672</v>
      </c>
      <c r="F251" s="168">
        <f>IF(F$114=0,0,F$114/NFM_fec!F$114)</f>
        <v>0.11118942653722376</v>
      </c>
      <c r="G251" s="168">
        <f>IF(G$114=0,0,G$114/NFM_fec!G$114)</f>
        <v>0.11169735530319902</v>
      </c>
      <c r="H251" s="168">
        <f>IF(H$114=0,0,H$114/NFM_fec!H$114)</f>
        <v>0.11289186830638864</v>
      </c>
      <c r="I251" s="168">
        <f>IF(I$114=0,0,I$114/NFM_fec!I$114)</f>
        <v>0.11289186830638864</v>
      </c>
      <c r="J251" s="168">
        <f>IF(J$114=0,0,J$114/NFM_fec!J$114)</f>
        <v>0.11289186830638864</v>
      </c>
      <c r="K251" s="168">
        <f>IF(K$114=0,0,K$114/NFM_fec!K$114)</f>
        <v>0.11289186830638866</v>
      </c>
      <c r="L251" s="168">
        <f>IF(L$114=0,0,L$114/NFM_fec!L$114)</f>
        <v>0.11289186830638864</v>
      </c>
      <c r="M251" s="168">
        <f>IF(M$114=0,0,M$114/NFM_fec!M$114)</f>
        <v>0.11289186830638867</v>
      </c>
      <c r="N251" s="168">
        <f>IF(N$114=0,0,N$114/NFM_fec!N$114)</f>
        <v>0.11289186830638866</v>
      </c>
      <c r="O251" s="168">
        <f>IF(O$114=0,0,O$114/NFM_fec!O$114)</f>
        <v>0.1146700261652244</v>
      </c>
      <c r="P251" s="168">
        <f>IF(P$114=0,0,P$114/NFM_fec!P$114)</f>
        <v>0.1146700261652244</v>
      </c>
      <c r="Q251" s="168">
        <f>IF(Q$114=0,0,Q$114/NFM_fec!Q$114)</f>
        <v>0.1146700261652244</v>
      </c>
    </row>
    <row r="252" spans="1:17" x14ac:dyDescent="0.25">
      <c r="A252" s="76" t="s">
        <v>81</v>
      </c>
      <c r="B252" s="168">
        <f>IF(B$115=0,0,B$115/NFM_fec!B$115)</f>
        <v>0.59067723773031799</v>
      </c>
      <c r="C252" s="168">
        <f>IF(C$115=0,0,C$115/NFM_fec!C$115)</f>
        <v>0.59067723773031811</v>
      </c>
      <c r="D252" s="168">
        <f>IF(D$115=0,0,D$115/NFM_fec!D$115)</f>
        <v>0.59067723773031811</v>
      </c>
      <c r="E252" s="168">
        <f>IF(E$115=0,0,E$115/NFM_fec!E$115)</f>
        <v>0.59067723773031811</v>
      </c>
      <c r="F252" s="168">
        <f>IF(F$115=0,0,F$115/NFM_fec!F$115)</f>
        <v>0.61169173991222014</v>
      </c>
      <c r="G252" s="168">
        <f>IF(G$115=0,0,G$115/NFM_fec!G$115)</f>
        <v>0.61448603286153103</v>
      </c>
      <c r="H252" s="168">
        <f>IF(H$115=0,0,H$115/NFM_fec!H$115)</f>
        <v>0.62105746469659151</v>
      </c>
      <c r="I252" s="168">
        <f>IF(I$115=0,0,I$115/NFM_fec!I$115)</f>
        <v>0.6210574646965914</v>
      </c>
      <c r="J252" s="168">
        <f>IF(J$115=0,0,J$115/NFM_fec!J$115)</f>
        <v>0.62105746469659151</v>
      </c>
      <c r="K252" s="168">
        <f>IF(K$115=0,0,K$115/NFM_fec!K$115)</f>
        <v>0.62105746469659151</v>
      </c>
      <c r="L252" s="168">
        <f>IF(L$115=0,0,L$115/NFM_fec!L$115)</f>
        <v>0.62105746469659151</v>
      </c>
      <c r="M252" s="168">
        <f>IF(M$115=0,0,M$115/NFM_fec!M$115)</f>
        <v>0.6210574646965914</v>
      </c>
      <c r="N252" s="168">
        <f>IF(N$115=0,0,N$115/NFM_fec!N$115)</f>
        <v>0.62105746469659151</v>
      </c>
      <c r="O252" s="168">
        <f>IF(O$115=0,0,O$115/NFM_fec!O$115)</f>
        <v>0.63083973004666671</v>
      </c>
      <c r="P252" s="168">
        <f>IF(P$115=0,0,P$115/NFM_fec!P$115)</f>
        <v>0.63083973004666671</v>
      </c>
      <c r="Q252" s="168">
        <f>IF(Q$115=0,0,Q$115/NFM_fec!Q$115)</f>
        <v>0.63083973004666682</v>
      </c>
    </row>
    <row r="253" spans="1:17" x14ac:dyDescent="0.25">
      <c r="A253" s="76" t="s">
        <v>80</v>
      </c>
      <c r="B253" s="168">
        <f>IF(B$116=0,0,B$116/NFM_fec!B$116)</f>
        <v>0.40997767970735366</v>
      </c>
      <c r="C253" s="168">
        <f>IF(C$116=0,0,C$116/NFM_fec!C$116)</f>
        <v>0.40997767970735366</v>
      </c>
      <c r="D253" s="168">
        <f>IF(D$116=0,0,D$116/NFM_fec!D$116)</f>
        <v>0.40997767970735355</v>
      </c>
      <c r="E253" s="168">
        <f>IF(E$116=0,0,E$116/NFM_fec!E$116)</f>
        <v>0.40997767970735366</v>
      </c>
      <c r="F253" s="168">
        <f>IF(F$116=0,0,F$116/NFM_fec!F$116)</f>
        <v>0.42456344041458244</v>
      </c>
      <c r="G253" s="168">
        <f>IF(G$116=0,0,G$116/NFM_fec!G$116)</f>
        <v>0.42650290526374957</v>
      </c>
      <c r="H253" s="168">
        <f>IF(H$116=0,0,H$116/NFM_fec!H$116)</f>
        <v>0.43106400937273037</v>
      </c>
      <c r="I253" s="168">
        <f>IF(I$116=0,0,I$116/NFM_fec!I$116)</f>
        <v>0.43106400937273037</v>
      </c>
      <c r="J253" s="168">
        <f>IF(J$116=0,0,J$116/NFM_fec!J$116)</f>
        <v>0.43106400937273032</v>
      </c>
      <c r="K253" s="168">
        <f>IF(K$116=0,0,K$116/NFM_fec!K$116)</f>
        <v>0.43106400937273037</v>
      </c>
      <c r="L253" s="168">
        <f>IF(L$116=0,0,L$116/NFM_fec!L$116)</f>
        <v>0.43106400937273037</v>
      </c>
      <c r="M253" s="168">
        <f>IF(M$116=0,0,M$116/NFM_fec!M$116)</f>
        <v>0.43106400937273026</v>
      </c>
      <c r="N253" s="168">
        <f>IF(N$116=0,0,N$116/NFM_fec!N$116)</f>
        <v>0.43106400937273032</v>
      </c>
      <c r="O253" s="168">
        <f>IF(O$116=0,0,O$116/NFM_fec!O$116)</f>
        <v>0.43785369110469602</v>
      </c>
      <c r="P253" s="168">
        <f>IF(P$116=0,0,P$116/NFM_fec!P$116)</f>
        <v>0.43785369110469602</v>
      </c>
      <c r="Q253" s="168">
        <f>IF(Q$116=0,0,Q$116/NFM_fec!Q$116)</f>
        <v>0.43785369110469607</v>
      </c>
    </row>
    <row r="254" spans="1:17" x14ac:dyDescent="0.25">
      <c r="A254" s="129" t="s">
        <v>79</v>
      </c>
      <c r="B254" s="167">
        <f>IF(B$117=0,0,B$117/NFM_fec!B$117)</f>
        <v>0.73055368240119734</v>
      </c>
      <c r="C254" s="167">
        <f>IF(C$117=0,0,C$117/NFM_fec!C$117)</f>
        <v>0.73055368240119722</v>
      </c>
      <c r="D254" s="167">
        <f>IF(D$117=0,0,D$117/NFM_fec!D$117)</f>
        <v>0.6468683943640906</v>
      </c>
      <c r="E254" s="167">
        <f>IF(E$117=0,0,E$117/NFM_fec!E$117)</f>
        <v>0.6468683943640906</v>
      </c>
      <c r="F254" s="167">
        <f>IF(F$117=0,0,F$117/NFM_fec!F$117)</f>
        <v>0.71173301938467892</v>
      </c>
      <c r="G254" s="167">
        <f>IF(G$117=0,0,G$117/NFM_fec!G$117)</f>
        <v>0.71498431481355551</v>
      </c>
      <c r="H254" s="167">
        <f>IF(H$117=0,0,H$117/NFM_fec!H$117)</f>
        <v>0.72263049460718731</v>
      </c>
      <c r="I254" s="167">
        <f>IF(I$117=0,0,I$117/NFM_fec!I$117)</f>
        <v>0.72263049460718731</v>
      </c>
      <c r="J254" s="167">
        <f>IF(J$117=0,0,J$117/NFM_fec!J$117)</f>
        <v>0.72263049460718731</v>
      </c>
      <c r="K254" s="167">
        <f>IF(K$117=0,0,K$117/NFM_fec!K$117)</f>
        <v>0.72263049460718742</v>
      </c>
      <c r="L254" s="167">
        <f>IF(L$117=0,0,L$117/NFM_fec!L$117)</f>
        <v>0.7226304946071872</v>
      </c>
      <c r="M254" s="167">
        <f>IF(M$117=0,0,M$117/NFM_fec!M$117)</f>
        <v>0.7226304946071872</v>
      </c>
      <c r="N254" s="167">
        <f>IF(N$117=0,0,N$117/NFM_fec!N$117)</f>
        <v>0.72263049460718742</v>
      </c>
      <c r="O254" s="167">
        <f>IF(O$117=0,0,O$117/NFM_fec!O$117)</f>
        <v>0.73401263498892644</v>
      </c>
      <c r="P254" s="167">
        <f>IF(P$117=0,0,P$117/NFM_fec!P$117)</f>
        <v>0.73401263498892655</v>
      </c>
      <c r="Q254" s="167">
        <f>IF(Q$117=0,0,Q$117/NFM_fec!Q$117)</f>
        <v>0.73401263498892655</v>
      </c>
    </row>
    <row r="255" spans="1:17" x14ac:dyDescent="0.25">
      <c r="A255" s="127" t="s">
        <v>146</v>
      </c>
      <c r="B255" s="166">
        <f>IF(B$122=0,0,B$122/NFM_fec!B$122)</f>
        <v>0.24236951109500676</v>
      </c>
      <c r="C255" s="166">
        <f>IF(C$122=0,0,C$122/NFM_fec!C$122)</f>
        <v>0.24236951109500676</v>
      </c>
      <c r="D255" s="166">
        <f>IF(D$122=0,0,D$122/NFM_fec!D$122)</f>
        <v>0.2773328755641265</v>
      </c>
      <c r="E255" s="166">
        <f>IF(E$122=0,0,E$122/NFM_fec!E$122)</f>
        <v>0.27797476274095778</v>
      </c>
      <c r="F255" s="166">
        <f>IF(F$122=0,0,F$122/NFM_fec!F$122)</f>
        <v>0.25860547540860029</v>
      </c>
      <c r="G255" s="166">
        <f>IF(G$122=0,0,G$122/NFM_fec!G$122)</f>
        <v>0.25213884985924723</v>
      </c>
      <c r="H255" s="166">
        <f>IF(H$122=0,0,H$122/NFM_fec!H$122)</f>
        <v>0.29602263340258755</v>
      </c>
      <c r="I255" s="166">
        <f>IF(I$122=0,0,I$122/NFM_fec!I$122)</f>
        <v>0.29602263340258761</v>
      </c>
      <c r="J255" s="166">
        <f>IF(J$122=0,0,J$122/NFM_fec!J$122)</f>
        <v>0.29602263340258761</v>
      </c>
      <c r="K255" s="166">
        <f>IF(K$122=0,0,K$122/NFM_fec!K$122)</f>
        <v>0.29602263340258761</v>
      </c>
      <c r="L255" s="166">
        <f>IF(L$122=0,0,L$122/NFM_fec!L$122)</f>
        <v>0.29602263340258755</v>
      </c>
      <c r="M255" s="166">
        <f>IF(M$122=0,0,M$122/NFM_fec!M$122)</f>
        <v>0.29602263340258755</v>
      </c>
      <c r="N255" s="166">
        <f>IF(N$122=0,0,N$122/NFM_fec!N$122)</f>
        <v>0.29602263340258766</v>
      </c>
      <c r="O255" s="166">
        <f>IF(O$122=0,0,O$122/NFM_fec!O$122)</f>
        <v>0.30068528076483586</v>
      </c>
      <c r="P255" s="166">
        <f>IF(P$122=0,0,P$122/NFM_fec!P$122)</f>
        <v>0.30068528076483586</v>
      </c>
      <c r="Q255" s="166">
        <f>IF(Q$122=0,0,Q$122/NFM_fec!Q$122)</f>
        <v>0.30068528076483581</v>
      </c>
    </row>
    <row r="256" spans="1:17" x14ac:dyDescent="0.25">
      <c r="A256" s="127" t="s">
        <v>145</v>
      </c>
      <c r="B256" s="166">
        <f>IF(B$130=0,0,B$130/NFM_fec!B$130)</f>
        <v>0.32315934812667579</v>
      </c>
      <c r="C256" s="166">
        <f>IF(C$130=0,0,C$130/NFM_fec!C$130)</f>
        <v>0.32315934812667585</v>
      </c>
      <c r="D256" s="166">
        <f>IF(D$130=0,0,D$130/NFM_fec!D$130)</f>
        <v>0.36977716741883537</v>
      </c>
      <c r="E256" s="166">
        <f>IF(E$130=0,0,E$130/NFM_fec!E$130)</f>
        <v>0.37063301698794365</v>
      </c>
      <c r="F256" s="166">
        <f>IF(F$130=0,0,F$130/NFM_fec!F$130)</f>
        <v>0.38874470286017193</v>
      </c>
      <c r="G256" s="166">
        <f>IF(G$130=0,0,G$130/NFM_fec!G$130)</f>
        <v>0.3893085055069801</v>
      </c>
      <c r="H256" s="166">
        <f>IF(H$130=0,0,H$130/NFM_fec!H$130)</f>
        <v>0.3946968445367835</v>
      </c>
      <c r="I256" s="166">
        <f>IF(I$130=0,0,I$130/NFM_fec!I$130)</f>
        <v>0.3946968445367835</v>
      </c>
      <c r="J256" s="166">
        <f>IF(J$130=0,0,J$130/NFM_fec!J$130)</f>
        <v>0.3946968445367835</v>
      </c>
      <c r="K256" s="166">
        <f>IF(K$130=0,0,K$130/NFM_fec!K$130)</f>
        <v>0.39606047679541434</v>
      </c>
      <c r="L256" s="166">
        <f>IF(L$130=0,0,L$130/NFM_fec!L$130)</f>
        <v>0.48996849666635178</v>
      </c>
      <c r="M256" s="166">
        <f>IF(M$130=0,0,M$130/NFM_fec!M$130)</f>
        <v>0.42549509505461275</v>
      </c>
      <c r="N256" s="166">
        <f>IF(N$130=0,0,N$130/NFM_fec!N$130)</f>
        <v>0.3946968445367835</v>
      </c>
      <c r="O256" s="166">
        <f>IF(O$130=0,0,O$130/NFM_fec!O$130)</f>
        <v>0.40091370768644796</v>
      </c>
      <c r="P256" s="166">
        <f>IF(P$130=0,0,P$130/NFM_fec!P$130)</f>
        <v>0.41967519106254325</v>
      </c>
      <c r="Q256" s="166">
        <f>IF(Q$130=0,0,Q$130/NFM_fec!Q$130)</f>
        <v>0.4009137076864478</v>
      </c>
    </row>
    <row r="257" spans="1:17" x14ac:dyDescent="0.25">
      <c r="A257" s="72" t="s">
        <v>144</v>
      </c>
      <c r="B257" s="165">
        <f>IF(B$137=0,0,B$137/NFM_fec!B$137)</f>
        <v>0.39088121807445769</v>
      </c>
      <c r="C257" s="165">
        <f>IF(C$137=0,0,C$137/NFM_fec!C$137)</f>
        <v>0.39088121807445769</v>
      </c>
      <c r="D257" s="165">
        <f>IF(D$137=0,0,D$137/NFM_fec!D$137)</f>
        <v>0.392553396135772</v>
      </c>
      <c r="E257" s="165">
        <f>IF(E$137=0,0,E$137/NFM_fec!E$137)</f>
        <v>0.39261749432733412</v>
      </c>
      <c r="F257" s="165">
        <f>IF(F$137=0,0,F$137/NFM_fec!F$137)</f>
        <v>0.40695453801408882</v>
      </c>
      <c r="G257" s="165">
        <f>IF(G$137=0,0,G$137/NFM_fec!G$137)</f>
        <v>0.40881356294783427</v>
      </c>
      <c r="H257" s="165">
        <f>IF(H$137=0,0,H$137/NFM_fec!H$137)</f>
        <v>0.41318549382745018</v>
      </c>
      <c r="I257" s="165">
        <f>IF(I$137=0,0,I$137/NFM_fec!I$137)</f>
        <v>0.41318549382745007</v>
      </c>
      <c r="J257" s="165">
        <f>IF(J$137=0,0,J$137/NFM_fec!J$137)</f>
        <v>0.41318549382744868</v>
      </c>
      <c r="K257" s="165">
        <f>IF(K$137=0,0,K$137/NFM_fec!K$137)</f>
        <v>0.41349145545868993</v>
      </c>
      <c r="L257" s="165">
        <f>IF(L$137=0,0,L$137/NFM_fec!L$137)</f>
        <v>0.45812152681498619</v>
      </c>
      <c r="M257" s="165">
        <f>IF(M$137=0,0,M$137/NFM_fec!M$137)</f>
        <v>0.4200957754727585</v>
      </c>
      <c r="N257" s="165">
        <f>IF(N$137=0,0,N$137/NFM_fec!N$137)</f>
        <v>0.43057167682406039</v>
      </c>
      <c r="O257" s="165">
        <f>IF(O$137=0,0,O$137/NFM_fec!O$137)</f>
        <v>0.4411787624960945</v>
      </c>
      <c r="P257" s="165">
        <f>IF(P$137=0,0,P$137/NFM_fec!P$137)</f>
        <v>0.47974991248225257</v>
      </c>
      <c r="Q257" s="165">
        <f>IF(Q$137=0,0,Q$137/NFM_fec!Q$137)</f>
        <v>0.47661886255272673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1120.2909982611559</v>
      </c>
      <c r="C5" s="96">
        <v>975.95445096711853</v>
      </c>
      <c r="D5" s="96">
        <v>1018.3870095609673</v>
      </c>
      <c r="E5" s="96">
        <v>1014.0330966350436</v>
      </c>
      <c r="F5" s="96">
        <v>1045.7249974047529</v>
      </c>
      <c r="G5" s="96">
        <v>1050.1428298038022</v>
      </c>
      <c r="H5" s="96">
        <v>1416.7433994473913</v>
      </c>
      <c r="I5" s="96">
        <v>953.96269462130647</v>
      </c>
      <c r="J5" s="96">
        <v>988.03048898266547</v>
      </c>
      <c r="K5" s="96">
        <v>748.83793751717565</v>
      </c>
      <c r="L5" s="96">
        <v>974.36401483057853</v>
      </c>
      <c r="M5" s="96">
        <v>1016.5900340391298</v>
      </c>
      <c r="N5" s="96">
        <v>1066.663513554513</v>
      </c>
      <c r="O5" s="96">
        <v>1022.9026893273049</v>
      </c>
      <c r="P5" s="96">
        <v>943.96020205070977</v>
      </c>
      <c r="Q5" s="96">
        <v>1046.6648212551704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0.52056210200102748</v>
      </c>
      <c r="E10" s="158">
        <v>0.51287641860436373</v>
      </c>
      <c r="F10" s="158">
        <v>0.27851236391326728</v>
      </c>
      <c r="G10" s="158">
        <v>0.28278625880484531</v>
      </c>
      <c r="H10" s="158">
        <v>0.40498818294725775</v>
      </c>
      <c r="I10" s="158">
        <v>0.30102252481949765</v>
      </c>
      <c r="J10" s="158">
        <v>0.31143738196393417</v>
      </c>
      <c r="K10" s="158">
        <v>0.24540210875831359</v>
      </c>
      <c r="L10" s="158">
        <v>0.31230236891952379</v>
      </c>
      <c r="M10" s="158">
        <v>0.34360045588866961</v>
      </c>
      <c r="N10" s="158">
        <v>0.37099514377040521</v>
      </c>
      <c r="O10" s="158">
        <v>0.35932797749506296</v>
      </c>
      <c r="P10" s="158">
        <v>0.35384102971216091</v>
      </c>
      <c r="Q10" s="158">
        <v>0.39098988830137327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0.24375135392275601</v>
      </c>
      <c r="E11" s="91">
        <v>0.24015255999104804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0.27681074807827144</v>
      </c>
      <c r="E12" s="91">
        <v>0.27272385861331572</v>
      </c>
      <c r="F12" s="91">
        <v>0.27851236391326728</v>
      </c>
      <c r="G12" s="91">
        <v>0.28278625880484531</v>
      </c>
      <c r="H12" s="91">
        <v>0.40498818294725775</v>
      </c>
      <c r="I12" s="91">
        <v>0.30102252481949765</v>
      </c>
      <c r="J12" s="91">
        <v>0.31143738196393417</v>
      </c>
      <c r="K12" s="91">
        <v>0.24540210875831359</v>
      </c>
      <c r="L12" s="91">
        <v>0.31230236891952379</v>
      </c>
      <c r="M12" s="91">
        <v>0.34360045588866961</v>
      </c>
      <c r="N12" s="91">
        <v>0.37099514377040521</v>
      </c>
      <c r="O12" s="91">
        <v>0.35932797749506296</v>
      </c>
      <c r="P12" s="91">
        <v>0.35384102971216091</v>
      </c>
      <c r="Q12" s="91">
        <v>0.39098988830137327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383.35051422753037</v>
      </c>
      <c r="C15" s="206">
        <v>333.20486707959537</v>
      </c>
      <c r="D15" s="206">
        <v>348.74158467028275</v>
      </c>
      <c r="E15" s="206">
        <v>343.5926938910203</v>
      </c>
      <c r="F15" s="206">
        <v>350.88537499242983</v>
      </c>
      <c r="G15" s="206">
        <v>356.2698656148159</v>
      </c>
      <c r="H15" s="206">
        <v>510.22665006428451</v>
      </c>
      <c r="I15" s="206">
        <v>379.24492837003959</v>
      </c>
      <c r="J15" s="206">
        <v>392.36614497698434</v>
      </c>
      <c r="K15" s="206">
        <v>309.17123299563525</v>
      </c>
      <c r="L15" s="206">
        <v>393.45590367929498</v>
      </c>
      <c r="M15" s="206">
        <v>432.88697535026188</v>
      </c>
      <c r="N15" s="206">
        <v>433.70639942161375</v>
      </c>
      <c r="O15" s="206">
        <v>412.99848702683954</v>
      </c>
      <c r="P15" s="206">
        <v>344.16416092527777</v>
      </c>
      <c r="Q15" s="206">
        <v>378.12845567395732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383.35051422753037</v>
      </c>
      <c r="C20" s="87">
        <v>333.20486707959537</v>
      </c>
      <c r="D20" s="87">
        <v>348.74158467028275</v>
      </c>
      <c r="E20" s="87">
        <v>343.5926938910203</v>
      </c>
      <c r="F20" s="87">
        <v>350.88537499242983</v>
      </c>
      <c r="G20" s="87">
        <v>356.2698656148159</v>
      </c>
      <c r="H20" s="87">
        <v>510.22665006428451</v>
      </c>
      <c r="I20" s="87">
        <v>379.24492837003959</v>
      </c>
      <c r="J20" s="87">
        <v>392.36614497698434</v>
      </c>
      <c r="K20" s="87">
        <v>309.17123299563525</v>
      </c>
      <c r="L20" s="87">
        <v>393.45590367929498</v>
      </c>
      <c r="M20" s="87">
        <v>432.88697535026188</v>
      </c>
      <c r="N20" s="87">
        <v>344.96323639217007</v>
      </c>
      <c r="O20" s="87">
        <v>308.42888964136426</v>
      </c>
      <c r="P20" s="87">
        <v>76.505374003724455</v>
      </c>
      <c r="Q20" s="87">
        <v>76.657159456878617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88.743163029443693</v>
      </c>
      <c r="O22" s="87">
        <v>104.56959738547526</v>
      </c>
      <c r="P22" s="87">
        <v>267.65878692155331</v>
      </c>
      <c r="Q22" s="87">
        <v>301.4712962170787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736.94048403362558</v>
      </c>
      <c r="C26" s="204">
        <v>642.74958388752316</v>
      </c>
      <c r="D26" s="204">
        <v>669.12486278868357</v>
      </c>
      <c r="E26" s="204">
        <v>669.92752632541885</v>
      </c>
      <c r="F26" s="204">
        <v>694.56111004840977</v>
      </c>
      <c r="G26" s="204">
        <v>693.59017793018154</v>
      </c>
      <c r="H26" s="204">
        <v>906.11176120015966</v>
      </c>
      <c r="I26" s="204">
        <v>574.41674372644729</v>
      </c>
      <c r="J26" s="204">
        <v>595.35290662371722</v>
      </c>
      <c r="K26" s="204">
        <v>439.4213024127821</v>
      </c>
      <c r="L26" s="204">
        <v>580.59580878236397</v>
      </c>
      <c r="M26" s="204">
        <v>583.35945823297925</v>
      </c>
      <c r="N26" s="204">
        <v>632.58611898912886</v>
      </c>
      <c r="O26" s="204">
        <v>609.54487432297014</v>
      </c>
      <c r="P26" s="204">
        <v>599.44220009571984</v>
      </c>
      <c r="Q26" s="204">
        <v>668.14537569291178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5.4274584959489376</v>
      </c>
      <c r="E27" s="208">
        <v>1.6655723908922282</v>
      </c>
      <c r="F27" s="208">
        <v>0</v>
      </c>
      <c r="G27" s="208">
        <v>0</v>
      </c>
      <c r="H27" s="208">
        <v>6.0703322119920502</v>
      </c>
      <c r="I27" s="208">
        <v>6.0645200962316697</v>
      </c>
      <c r="J27" s="208">
        <v>17.728458934355974</v>
      </c>
      <c r="K27" s="208">
        <v>14.804330658083968</v>
      </c>
      <c r="L27" s="208">
        <v>5.933340350550778</v>
      </c>
      <c r="M27" s="208">
        <v>5.932938849067031</v>
      </c>
      <c r="N27" s="208">
        <v>5.9331356804527084</v>
      </c>
      <c r="O27" s="208">
        <v>14.891173565159338</v>
      </c>
      <c r="P27" s="208">
        <v>11.866980381665002</v>
      </c>
      <c r="Q27" s="208">
        <v>23.838146142160443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736.94048403362558</v>
      </c>
      <c r="C29" s="208">
        <v>642.74958388752316</v>
      </c>
      <c r="D29" s="208">
        <v>663.69740429273463</v>
      </c>
      <c r="E29" s="208">
        <v>668.26195393452667</v>
      </c>
      <c r="F29" s="208">
        <v>694.56111004840977</v>
      </c>
      <c r="G29" s="208">
        <v>693.59017793018154</v>
      </c>
      <c r="H29" s="208">
        <v>611.91458547846264</v>
      </c>
      <c r="I29" s="208">
        <v>205.76600065148341</v>
      </c>
      <c r="J29" s="208">
        <v>198.36834251899833</v>
      </c>
      <c r="K29" s="208">
        <v>83.418344372454214</v>
      </c>
      <c r="L29" s="208">
        <v>189.05938817859544</v>
      </c>
      <c r="M29" s="208">
        <v>6.8533903362532875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3.3378381658621951E-14</v>
      </c>
      <c r="E30" s="208">
        <v>0</v>
      </c>
      <c r="F30" s="208">
        <v>0</v>
      </c>
      <c r="G30" s="208">
        <v>3.3378381658621951E-14</v>
      </c>
      <c r="H30" s="208">
        <v>288.12684350970494</v>
      </c>
      <c r="I30" s="208">
        <v>362.58622297873228</v>
      </c>
      <c r="J30" s="208">
        <v>379.25610517036296</v>
      </c>
      <c r="K30" s="208">
        <v>341.1986273822439</v>
      </c>
      <c r="L30" s="208">
        <v>385.60308025321774</v>
      </c>
      <c r="M30" s="208">
        <v>570.57312904765888</v>
      </c>
      <c r="N30" s="208">
        <v>626.6529833086762</v>
      </c>
      <c r="O30" s="208">
        <v>594.65370075781084</v>
      </c>
      <c r="P30" s="208">
        <v>587.57521971405481</v>
      </c>
      <c r="Q30" s="208">
        <v>644.30722955075134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0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0</v>
      </c>
      <c r="C51" s="206">
        <v>0</v>
      </c>
      <c r="D51" s="206">
        <v>0</v>
      </c>
      <c r="E51" s="206">
        <v>0</v>
      </c>
      <c r="F51" s="206">
        <v>0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</v>
      </c>
      <c r="C55" s="153">
        <v>0</v>
      </c>
      <c r="D55" s="153">
        <v>0</v>
      </c>
      <c r="E55" s="153">
        <v>0</v>
      </c>
      <c r="F55" s="153">
        <v>0</v>
      </c>
      <c r="G55" s="153">
        <v>0</v>
      </c>
      <c r="H55" s="153">
        <v>0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52" t="s">
        <v>160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</row>
    <row r="68" spans="1:17" x14ac:dyDescent="0.25">
      <c r="A68" s="177" t="s">
        <v>98</v>
      </c>
      <c r="B68" s="176">
        <v>0</v>
      </c>
      <c r="C68" s="176">
        <v>0</v>
      </c>
      <c r="D68" s="176">
        <v>0</v>
      </c>
      <c r="E68" s="176">
        <v>0</v>
      </c>
      <c r="F68" s="176">
        <v>0</v>
      </c>
      <c r="G68" s="176">
        <v>0</v>
      </c>
      <c r="H68" s="176">
        <v>0</v>
      </c>
      <c r="I68" s="176">
        <v>0</v>
      </c>
      <c r="J68" s="176">
        <v>0</v>
      </c>
      <c r="K68" s="176">
        <v>0</v>
      </c>
      <c r="L68" s="176">
        <v>0</v>
      </c>
      <c r="M68" s="176">
        <v>0</v>
      </c>
      <c r="N68" s="176">
        <v>0</v>
      </c>
      <c r="O68" s="176">
        <v>0</v>
      </c>
      <c r="P68" s="176">
        <v>0</v>
      </c>
      <c r="Q68" s="176">
        <v>0</v>
      </c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0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62.385802211470001</v>
      </c>
      <c r="C112" s="96">
        <v>64.08431071599955</v>
      </c>
      <c r="D112" s="96">
        <v>28.412292500883872</v>
      </c>
      <c r="E112" s="96">
        <v>35.71279236816946</v>
      </c>
      <c r="F112" s="96">
        <v>80.130172966399329</v>
      </c>
      <c r="G112" s="96">
        <v>58.416027273122836</v>
      </c>
      <c r="H112" s="96">
        <v>76.33885273037663</v>
      </c>
      <c r="I112" s="96">
        <v>58.449691918989181</v>
      </c>
      <c r="J112" s="96">
        <v>57.563732003630875</v>
      </c>
      <c r="K112" s="96">
        <v>57.864555054844111</v>
      </c>
      <c r="L112" s="96">
        <v>35.754016737833766</v>
      </c>
      <c r="M112" s="96">
        <v>49.432409420029849</v>
      </c>
      <c r="N112" s="96">
        <v>59.889381166857589</v>
      </c>
      <c r="O112" s="96">
        <v>56.819795502317383</v>
      </c>
      <c r="P112" s="96">
        <v>43.31717373080528</v>
      </c>
      <c r="Q112" s="96">
        <v>43.027180925851994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0</v>
      </c>
      <c r="C117" s="158">
        <v>0</v>
      </c>
      <c r="D117" s="158">
        <v>1.7014653464586124E-2</v>
      </c>
      <c r="E117" s="158">
        <v>2.1553001620063128E-2</v>
      </c>
      <c r="F117" s="158">
        <v>2.2877665030722288E-2</v>
      </c>
      <c r="G117" s="158">
        <v>1.6090399763858107E-2</v>
      </c>
      <c r="H117" s="158">
        <v>2.5583394637984824E-2</v>
      </c>
      <c r="I117" s="158">
        <v>1.9588210738686E-2</v>
      </c>
      <c r="J117" s="158">
        <v>1.9291299515405032E-2</v>
      </c>
      <c r="K117" s="158">
        <v>1.9486442929912945E-2</v>
      </c>
      <c r="L117" s="158">
        <v>1.7567241668630378E-2</v>
      </c>
      <c r="M117" s="158">
        <v>1.8599771936801887E-2</v>
      </c>
      <c r="N117" s="158">
        <v>2.0229930860387588E-2</v>
      </c>
      <c r="O117" s="158">
        <v>1.9226100293695765E-2</v>
      </c>
      <c r="P117" s="158">
        <v>1.5960665153568032E-2</v>
      </c>
      <c r="Q117" s="158">
        <v>1.4795063724107826E-2</v>
      </c>
    </row>
    <row r="118" spans="1:17" x14ac:dyDescent="0.25">
      <c r="A118" s="92" t="s">
        <v>125</v>
      </c>
      <c r="B118" s="91">
        <v>0</v>
      </c>
      <c r="C118" s="91">
        <v>0</v>
      </c>
      <c r="D118" s="91">
        <v>7.9670510061663931E-3</v>
      </c>
      <c r="E118" s="91">
        <v>1.0092116398399227E-2</v>
      </c>
      <c r="F118" s="91">
        <v>0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0</v>
      </c>
      <c r="C119" s="91">
        <v>0</v>
      </c>
      <c r="D119" s="91">
        <v>9.0476024584197293E-3</v>
      </c>
      <c r="E119" s="91">
        <v>1.14608852216639E-2</v>
      </c>
      <c r="F119" s="91">
        <v>2.2877665030722288E-2</v>
      </c>
      <c r="G119" s="91">
        <v>1.6090399763858107E-2</v>
      </c>
      <c r="H119" s="91">
        <v>2.5583394637984824E-2</v>
      </c>
      <c r="I119" s="91">
        <v>1.9588210738686E-2</v>
      </c>
      <c r="J119" s="91">
        <v>1.9291299515405032E-2</v>
      </c>
      <c r="K119" s="91">
        <v>1.9486442929912945E-2</v>
      </c>
      <c r="L119" s="91">
        <v>1.7567241668630378E-2</v>
      </c>
      <c r="M119" s="91">
        <v>1.8599771936801887E-2</v>
      </c>
      <c r="N119" s="91">
        <v>2.0229930860387588E-2</v>
      </c>
      <c r="O119" s="91">
        <v>1.9226100293695765E-2</v>
      </c>
      <c r="P119" s="91">
        <v>1.5960665153568032E-2</v>
      </c>
      <c r="Q119" s="91">
        <v>1.4795063724107826E-2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36.258285692641365</v>
      </c>
      <c r="C122" s="206">
        <v>37.245449509175423</v>
      </c>
      <c r="D122" s="206">
        <v>16.104368044856873</v>
      </c>
      <c r="E122" s="206">
        <v>20.224007109067635</v>
      </c>
      <c r="F122" s="206">
        <v>50.334847560453774</v>
      </c>
      <c r="G122" s="206">
        <v>37.329625436051145</v>
      </c>
      <c r="H122" s="206">
        <v>43.019649603491096</v>
      </c>
      <c r="I122" s="206">
        <v>32.93847334420785</v>
      </c>
      <c r="J122" s="206">
        <v>32.439203526045162</v>
      </c>
      <c r="K122" s="206">
        <v>32.767346113584914</v>
      </c>
      <c r="L122" s="206">
        <v>29.540121308305611</v>
      </c>
      <c r="M122" s="206">
        <v>31.276368236060303</v>
      </c>
      <c r="N122" s="206">
        <v>34.017555114620102</v>
      </c>
      <c r="O122" s="206">
        <v>32.329568049125747</v>
      </c>
      <c r="P122" s="206">
        <v>26.83858932956802</v>
      </c>
      <c r="Q122" s="206">
        <v>24.878577150486212</v>
      </c>
    </row>
    <row r="123" spans="1:17" x14ac:dyDescent="0.25">
      <c r="A123" s="152" t="s">
        <v>159</v>
      </c>
      <c r="B123" s="151">
        <v>36.258285692641365</v>
      </c>
      <c r="C123" s="151">
        <v>37.245449509175423</v>
      </c>
      <c r="D123" s="151">
        <v>16.104368044856873</v>
      </c>
      <c r="E123" s="151">
        <v>20.224007109067635</v>
      </c>
      <c r="F123" s="151">
        <v>50.334847560453774</v>
      </c>
      <c r="G123" s="151">
        <v>37.329625436051145</v>
      </c>
      <c r="H123" s="151">
        <v>43.019649603491096</v>
      </c>
      <c r="I123" s="151">
        <v>32.93847334420785</v>
      </c>
      <c r="J123" s="151">
        <v>32.439203526045162</v>
      </c>
      <c r="K123" s="151">
        <v>32.767346113584914</v>
      </c>
      <c r="L123" s="151">
        <v>29.540121308305611</v>
      </c>
      <c r="M123" s="151">
        <v>31.276368236060303</v>
      </c>
      <c r="N123" s="151">
        <v>34.017555114620102</v>
      </c>
      <c r="O123" s="151">
        <v>32.329568049125747</v>
      </c>
      <c r="P123" s="151">
        <v>26.83858932956802</v>
      </c>
      <c r="Q123" s="151">
        <v>24.878577150486212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4.0774625398507371</v>
      </c>
      <c r="E125" s="153">
        <v>4.6285359164588868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1.8034161504828281</v>
      </c>
      <c r="E126" s="153">
        <v>1.8053108470324075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36.258285692641365</v>
      </c>
      <c r="C127" s="153">
        <v>37.245449509175423</v>
      </c>
      <c r="D127" s="153">
        <v>0</v>
      </c>
      <c r="E127" s="153">
        <v>0</v>
      </c>
      <c r="F127" s="153">
        <v>43.115092926183053</v>
      </c>
      <c r="G127" s="153">
        <v>37.329625436051145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</v>
      </c>
      <c r="C128" s="153">
        <v>0</v>
      </c>
      <c r="D128" s="153">
        <v>10.223489354523307</v>
      </c>
      <c r="E128" s="153">
        <v>13.790160345576339</v>
      </c>
      <c r="F128" s="153">
        <v>7.2197546342707204</v>
      </c>
      <c r="G128" s="153">
        <v>0</v>
      </c>
      <c r="H128" s="153">
        <v>43.019649603491096</v>
      </c>
      <c r="I128" s="153">
        <v>32.93847334420785</v>
      </c>
      <c r="J128" s="153">
        <v>32.439203526045162</v>
      </c>
      <c r="K128" s="153">
        <v>32.767346113584914</v>
      </c>
      <c r="L128" s="153">
        <v>29.540121308305611</v>
      </c>
      <c r="M128" s="153">
        <v>31.276368236060303</v>
      </c>
      <c r="N128" s="153">
        <v>34.017555114620102</v>
      </c>
      <c r="O128" s="153">
        <v>32.329568049125747</v>
      </c>
      <c r="P128" s="153">
        <v>26.83858932956802</v>
      </c>
      <c r="Q128" s="153">
        <v>24.878577150486212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20.672244419863031</v>
      </c>
      <c r="C130" s="206">
        <v>21.235064512098621</v>
      </c>
      <c r="D130" s="206">
        <v>9.1817201528167658</v>
      </c>
      <c r="E130" s="206">
        <v>11.530484966986245</v>
      </c>
      <c r="F130" s="206">
        <v>21.933137442997328</v>
      </c>
      <c r="G130" s="206">
        <v>15.556740170439751</v>
      </c>
      <c r="H130" s="206">
        <v>24.527158261117627</v>
      </c>
      <c r="I130" s="206">
        <v>18.779491605329795</v>
      </c>
      <c r="J130" s="206">
        <v>18.494838662826936</v>
      </c>
      <c r="K130" s="206">
        <v>18.414529200906124</v>
      </c>
      <c r="L130" s="206">
        <v>0</v>
      </c>
      <c r="M130" s="206">
        <v>12.067396149350701</v>
      </c>
      <c r="N130" s="206">
        <v>19.394717661411846</v>
      </c>
      <c r="O130" s="206">
        <v>18.432331257066522</v>
      </c>
      <c r="P130" s="206">
        <v>12.335131478849272</v>
      </c>
      <c r="Q130" s="206">
        <v>14.184234523190574</v>
      </c>
    </row>
    <row r="131" spans="1:17" x14ac:dyDescent="0.25">
      <c r="A131" s="152" t="s">
        <v>157</v>
      </c>
      <c r="B131" s="151">
        <v>20.672244419863031</v>
      </c>
      <c r="C131" s="151">
        <v>21.235064512098621</v>
      </c>
      <c r="D131" s="151">
        <v>9.1817201528167658</v>
      </c>
      <c r="E131" s="151">
        <v>11.530484966986245</v>
      </c>
      <c r="F131" s="151">
        <v>21.933137442997328</v>
      </c>
      <c r="G131" s="151">
        <v>15.556740170439751</v>
      </c>
      <c r="H131" s="151">
        <v>24.527158261117627</v>
      </c>
      <c r="I131" s="151">
        <v>18.779491605329795</v>
      </c>
      <c r="J131" s="151">
        <v>18.494838662826936</v>
      </c>
      <c r="K131" s="151">
        <v>18.414529200906124</v>
      </c>
      <c r="L131" s="151">
        <v>0</v>
      </c>
      <c r="M131" s="151">
        <v>12.067396149350701</v>
      </c>
      <c r="N131" s="151">
        <v>19.394717661411846</v>
      </c>
      <c r="O131" s="151">
        <v>18.432331257066522</v>
      </c>
      <c r="P131" s="151">
        <v>12.335131478849272</v>
      </c>
      <c r="Q131" s="151">
        <v>14.184234523190574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2.3247183540653911</v>
      </c>
      <c r="E132" s="205">
        <v>2.638906499392816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0</v>
      </c>
      <c r="C133" s="205">
        <v>0</v>
      </c>
      <c r="D133" s="205">
        <v>1.0281969690882444</v>
      </c>
      <c r="E133" s="205">
        <v>1.0292772085266559</v>
      </c>
      <c r="F133" s="205">
        <v>0</v>
      </c>
      <c r="G133" s="205">
        <v>0</v>
      </c>
      <c r="H133" s="205">
        <v>0</v>
      </c>
      <c r="I133" s="205">
        <v>0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20.672244419863031</v>
      </c>
      <c r="C134" s="205">
        <v>21.235064512098621</v>
      </c>
      <c r="D134" s="205">
        <v>0</v>
      </c>
      <c r="E134" s="205">
        <v>0</v>
      </c>
      <c r="F134" s="205">
        <v>0</v>
      </c>
      <c r="G134" s="205">
        <v>0.47475222727686783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0</v>
      </c>
      <c r="C135" s="205">
        <v>0</v>
      </c>
      <c r="D135" s="205">
        <v>5.8288048296631292</v>
      </c>
      <c r="E135" s="205">
        <v>7.8623012590667729</v>
      </c>
      <c r="F135" s="205">
        <v>21.933137442997328</v>
      </c>
      <c r="G135" s="205">
        <v>15.081987943162883</v>
      </c>
      <c r="H135" s="205">
        <v>24.527158261117627</v>
      </c>
      <c r="I135" s="205">
        <v>18.779491605329795</v>
      </c>
      <c r="J135" s="205">
        <v>18.494838662826936</v>
      </c>
      <c r="K135" s="205">
        <v>18.414529200906124</v>
      </c>
      <c r="L135" s="205">
        <v>0</v>
      </c>
      <c r="M135" s="205">
        <v>12.067396149350701</v>
      </c>
      <c r="N135" s="205">
        <v>19.394717661411846</v>
      </c>
      <c r="O135" s="205">
        <v>18.432331257066522</v>
      </c>
      <c r="P135" s="205">
        <v>12.335131478849272</v>
      </c>
      <c r="Q135" s="205">
        <v>14.184234523190574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5.4552720989656001</v>
      </c>
      <c r="C137" s="204">
        <v>5.603796694725502</v>
      </c>
      <c r="D137" s="204">
        <v>3.1091896497456459</v>
      </c>
      <c r="E137" s="204">
        <v>3.936747290495517</v>
      </c>
      <c r="F137" s="204">
        <v>7.8393102979175096</v>
      </c>
      <c r="G137" s="204">
        <v>5.5135712668680883</v>
      </c>
      <c r="H137" s="204">
        <v>8.7664614711299329</v>
      </c>
      <c r="I137" s="204">
        <v>6.7121387587128485</v>
      </c>
      <c r="J137" s="204">
        <v>6.6103985152433715</v>
      </c>
      <c r="K137" s="204">
        <v>6.6631932974231667</v>
      </c>
      <c r="L137" s="204">
        <v>6.196328187859522</v>
      </c>
      <c r="M137" s="204">
        <v>6.0700452626820462</v>
      </c>
      <c r="N137" s="204">
        <v>6.4568784599652558</v>
      </c>
      <c r="O137" s="204">
        <v>6.0386700958314208</v>
      </c>
      <c r="P137" s="204">
        <v>4.1274922572344206</v>
      </c>
      <c r="Q137" s="204">
        <v>3.9495741884511015</v>
      </c>
    </row>
    <row r="138" spans="1:17" x14ac:dyDescent="0.25">
      <c r="A138" s="152" t="s">
        <v>155</v>
      </c>
      <c r="B138" s="151">
        <v>0</v>
      </c>
      <c r="C138" s="151">
        <v>0</v>
      </c>
      <c r="D138" s="151">
        <v>0.16130546821074293</v>
      </c>
      <c r="E138" s="151">
        <v>0.20256882646614519</v>
      </c>
      <c r="F138" s="151">
        <v>0.3853237678440174</v>
      </c>
      <c r="G138" s="151">
        <v>0.27100726646715462</v>
      </c>
      <c r="H138" s="151">
        <v>0.43089581051703468</v>
      </c>
      <c r="I138" s="151">
        <v>0.32992017135570451</v>
      </c>
      <c r="J138" s="151">
        <v>0.3249193571938902</v>
      </c>
      <c r="K138" s="151">
        <v>0.31413263395251956</v>
      </c>
      <c r="L138" s="151">
        <v>0.47258048053581025</v>
      </c>
      <c r="M138" s="151">
        <v>9.8791883393196198E-3</v>
      </c>
      <c r="N138" s="151">
        <v>0.34072853028846101</v>
      </c>
      <c r="O138" s="151">
        <v>0.32382122022358661</v>
      </c>
      <c r="P138" s="151">
        <v>0.11268630820202442</v>
      </c>
      <c r="Q138" s="151">
        <v>0.24919019017066521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4.0840907402910784E-2</v>
      </c>
      <c r="E139" s="153">
        <v>4.6360599252019755E-2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0</v>
      </c>
      <c r="C140" s="153">
        <v>0</v>
      </c>
      <c r="D140" s="153">
        <v>1.8063477295239216E-2</v>
      </c>
      <c r="E140" s="153">
        <v>1.8082455060352311E-2</v>
      </c>
      <c r="F140" s="153">
        <v>0</v>
      </c>
      <c r="G140" s="153">
        <v>0</v>
      </c>
      <c r="H140" s="153">
        <v>0</v>
      </c>
      <c r="I140" s="153">
        <v>0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</v>
      </c>
      <c r="C141" s="153">
        <v>0</v>
      </c>
      <c r="D141" s="153">
        <v>0.10240108351259292</v>
      </c>
      <c r="E141" s="153">
        <v>0.13812577215377311</v>
      </c>
      <c r="F141" s="153">
        <v>0.3853237678440174</v>
      </c>
      <c r="G141" s="153">
        <v>0.27100726646715462</v>
      </c>
      <c r="H141" s="153">
        <v>0.43089581051703468</v>
      </c>
      <c r="I141" s="153">
        <v>0.32992017135570451</v>
      </c>
      <c r="J141" s="153">
        <v>0.3249193571938902</v>
      </c>
      <c r="K141" s="153">
        <v>0.31413263395251956</v>
      </c>
      <c r="L141" s="153">
        <v>0.47258048053581025</v>
      </c>
      <c r="M141" s="153">
        <v>9.8791883393196198E-3</v>
      </c>
      <c r="N141" s="153">
        <v>0.34072853028846101</v>
      </c>
      <c r="O141" s="153">
        <v>0.32382122022358661</v>
      </c>
      <c r="P141" s="153">
        <v>0.11268630820202442</v>
      </c>
      <c r="Q141" s="153">
        <v>0.24919019017066521</v>
      </c>
    </row>
    <row r="142" spans="1:17" x14ac:dyDescent="0.25">
      <c r="A142" s="152" t="s">
        <v>154</v>
      </c>
      <c r="B142" s="151">
        <v>5.4552720989656001</v>
      </c>
      <c r="C142" s="151">
        <v>5.603796694725502</v>
      </c>
      <c r="D142" s="151">
        <v>2.9478841815349028</v>
      </c>
      <c r="E142" s="151">
        <v>3.7341784640293718</v>
      </c>
      <c r="F142" s="151">
        <v>7.4539865300734922</v>
      </c>
      <c r="G142" s="151">
        <v>5.2425640004009333</v>
      </c>
      <c r="H142" s="151">
        <v>8.3355656606128985</v>
      </c>
      <c r="I142" s="151">
        <v>6.3822185873571442</v>
      </c>
      <c r="J142" s="151">
        <v>6.2854791580494815</v>
      </c>
      <c r="K142" s="151">
        <v>6.349060663470647</v>
      </c>
      <c r="L142" s="151">
        <v>5.723747707323712</v>
      </c>
      <c r="M142" s="151">
        <v>6.0601660743427264</v>
      </c>
      <c r="N142" s="151">
        <v>6.1161499296767952</v>
      </c>
      <c r="O142" s="151">
        <v>5.7148488756078342</v>
      </c>
      <c r="P142" s="151">
        <v>4.0148059490323957</v>
      </c>
      <c r="Q142" s="151">
        <v>3.7003839982804365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5.4552720989656001</v>
      </c>
      <c r="C147" s="87">
        <v>5.603796694725502</v>
      </c>
      <c r="D147" s="87">
        <v>2.9478841815349028</v>
      </c>
      <c r="E147" s="87">
        <v>3.7341784640293718</v>
      </c>
      <c r="F147" s="87">
        <v>7.4539865300734922</v>
      </c>
      <c r="G147" s="87">
        <v>5.2425640004009333</v>
      </c>
      <c r="H147" s="87">
        <v>8.3355656606128985</v>
      </c>
      <c r="I147" s="87">
        <v>6.3822185873571442</v>
      </c>
      <c r="J147" s="87">
        <v>6.2854791580494815</v>
      </c>
      <c r="K147" s="87">
        <v>6.349060663470647</v>
      </c>
      <c r="L147" s="87">
        <v>5.723747707323712</v>
      </c>
      <c r="M147" s="87">
        <v>6.0601660743427264</v>
      </c>
      <c r="N147" s="87">
        <v>4.8646892847666532</v>
      </c>
      <c r="O147" s="87">
        <v>4.2678715504770741</v>
      </c>
      <c r="P147" s="87">
        <v>0.89246431080250743</v>
      </c>
      <c r="Q147" s="87">
        <v>0.75017080029664096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1.2514606449101418</v>
      </c>
      <c r="O149" s="87">
        <v>1.4469773251307598</v>
      </c>
      <c r="P149" s="87">
        <v>3.1223416382298881</v>
      </c>
      <c r="Q149" s="87">
        <v>2.9502131979837958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52" t="s">
        <v>153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</row>
    <row r="154" spans="1:17" x14ac:dyDescent="0.25">
      <c r="A154" s="177" t="s">
        <v>98</v>
      </c>
      <c r="B154" s="176">
        <v>0</v>
      </c>
      <c r="C154" s="176">
        <v>0</v>
      </c>
      <c r="D154" s="176">
        <v>0</v>
      </c>
      <c r="E154" s="176">
        <v>0</v>
      </c>
      <c r="F154" s="176">
        <v>0</v>
      </c>
      <c r="G154" s="176">
        <v>0</v>
      </c>
      <c r="H154" s="176">
        <v>0</v>
      </c>
      <c r="I154" s="176">
        <v>0</v>
      </c>
      <c r="J154" s="176">
        <v>0</v>
      </c>
      <c r="K154" s="176">
        <v>0</v>
      </c>
      <c r="L154" s="176">
        <v>0</v>
      </c>
      <c r="M154" s="176">
        <v>0</v>
      </c>
      <c r="N154" s="176">
        <v>0</v>
      </c>
      <c r="O154" s="176">
        <v>0</v>
      </c>
      <c r="P154" s="176">
        <v>0</v>
      </c>
      <c r="Q154" s="176">
        <v>0</v>
      </c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134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1</v>
      </c>
      <c r="C158" s="77">
        <f t="shared" si="0"/>
        <v>1</v>
      </c>
      <c r="D158" s="77">
        <f t="shared" si="0"/>
        <v>1</v>
      </c>
      <c r="E158" s="77">
        <f t="shared" si="0"/>
        <v>0.99999999999999989</v>
      </c>
      <c r="F158" s="77">
        <f t="shared" si="0"/>
        <v>1</v>
      </c>
      <c r="G158" s="77">
        <f t="shared" si="0"/>
        <v>1</v>
      </c>
      <c r="H158" s="77">
        <f t="shared" si="0"/>
        <v>1</v>
      </c>
      <c r="I158" s="77">
        <f t="shared" si="0"/>
        <v>0.99999999999999989</v>
      </c>
      <c r="J158" s="77">
        <f t="shared" si="0"/>
        <v>1</v>
      </c>
      <c r="K158" s="77">
        <f t="shared" si="0"/>
        <v>1</v>
      </c>
      <c r="L158" s="77">
        <f t="shared" si="0"/>
        <v>1</v>
      </c>
      <c r="M158" s="77">
        <f t="shared" si="0"/>
        <v>1</v>
      </c>
      <c r="N158" s="77">
        <f t="shared" si="0"/>
        <v>1</v>
      </c>
      <c r="O158" s="77">
        <f t="shared" si="0"/>
        <v>0.99999999999999989</v>
      </c>
      <c r="P158" s="77">
        <f t="shared" si="0"/>
        <v>1</v>
      </c>
      <c r="Q158" s="77">
        <f t="shared" si="0"/>
        <v>1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0</v>
      </c>
      <c r="C163" s="201">
        <f t="shared" si="5"/>
        <v>0</v>
      </c>
      <c r="D163" s="201">
        <f t="shared" si="5"/>
        <v>5.1116333683934648E-4</v>
      </c>
      <c r="E163" s="201">
        <f t="shared" si="5"/>
        <v>5.05778776162521E-4</v>
      </c>
      <c r="F163" s="201">
        <f t="shared" si="5"/>
        <v>2.6633423185299233E-4</v>
      </c>
      <c r="G163" s="201">
        <f t="shared" si="5"/>
        <v>2.6928361626549235E-4</v>
      </c>
      <c r="H163" s="201">
        <f t="shared" si="5"/>
        <v>2.8585852816058693E-4</v>
      </c>
      <c r="I163" s="201">
        <f t="shared" si="5"/>
        <v>3.1554957706076152E-4</v>
      </c>
      <c r="J163" s="201">
        <f t="shared" si="5"/>
        <v>3.1521029506347367E-4</v>
      </c>
      <c r="K163" s="201">
        <f t="shared" si="5"/>
        <v>3.2771057189217922E-4</v>
      </c>
      <c r="L163" s="201">
        <f t="shared" si="5"/>
        <v>3.2051919422930106E-4</v>
      </c>
      <c r="M163" s="201">
        <f t="shared" si="5"/>
        <v>3.3799313822059759E-4</v>
      </c>
      <c r="N163" s="201">
        <f t="shared" si="5"/>
        <v>3.4780897542291823E-4</v>
      </c>
      <c r="O163" s="201">
        <f t="shared" si="5"/>
        <v>3.5128265986999124E-4</v>
      </c>
      <c r="P163" s="201">
        <f t="shared" si="5"/>
        <v>3.7484740240473875E-4</v>
      </c>
      <c r="Q163" s="201">
        <f t="shared" si="5"/>
        <v>3.7355787675417854E-4</v>
      </c>
    </row>
    <row r="164" spans="1:17" x14ac:dyDescent="0.25">
      <c r="A164" s="127" t="s">
        <v>152</v>
      </c>
      <c r="B164" s="200">
        <f t="shared" ref="B164:Q164" si="6">IF(B$15=0,0,B$15/B$5)</f>
        <v>0.34218833751457661</v>
      </c>
      <c r="C164" s="200">
        <f t="shared" si="6"/>
        <v>0.34141436288282428</v>
      </c>
      <c r="D164" s="200">
        <f t="shared" si="6"/>
        <v>0.34244504436542972</v>
      </c>
      <c r="E164" s="200">
        <f t="shared" si="6"/>
        <v>0.33883775098780755</v>
      </c>
      <c r="F164" s="200">
        <f t="shared" si="6"/>
        <v>0.33554268652202635</v>
      </c>
      <c r="G164" s="200">
        <f t="shared" si="6"/>
        <v>0.33925848513518647</v>
      </c>
      <c r="H164" s="200">
        <f t="shared" si="6"/>
        <v>0.36014048151789607</v>
      </c>
      <c r="I164" s="200">
        <f t="shared" si="6"/>
        <v>0.39754691719951168</v>
      </c>
      <c r="J164" s="200">
        <f t="shared" si="6"/>
        <v>0.3971194708586247</v>
      </c>
      <c r="K164" s="200">
        <f t="shared" si="6"/>
        <v>0.41286801523533118</v>
      </c>
      <c r="L164" s="200">
        <f t="shared" si="6"/>
        <v>0.40380791746266276</v>
      </c>
      <c r="M164" s="200">
        <f t="shared" si="6"/>
        <v>0.42582256451040473</v>
      </c>
      <c r="N164" s="200">
        <f t="shared" si="6"/>
        <v>0.40660095138751434</v>
      </c>
      <c r="O164" s="200">
        <f t="shared" si="6"/>
        <v>0.40375149203922928</v>
      </c>
      <c r="P164" s="200">
        <f t="shared" si="6"/>
        <v>0.36459604989447342</v>
      </c>
      <c r="Q164" s="200">
        <f t="shared" si="6"/>
        <v>0.36126986213265683</v>
      </c>
    </row>
    <row r="165" spans="1:17" x14ac:dyDescent="0.25">
      <c r="A165" s="72" t="s">
        <v>151</v>
      </c>
      <c r="B165" s="71">
        <f t="shared" ref="B165:Q165" si="7">IF(B$26=0,0,B$26/B$5)</f>
        <v>0.65781166248542344</v>
      </c>
      <c r="C165" s="71">
        <f t="shared" si="7"/>
        <v>0.65858563711717566</v>
      </c>
      <c r="D165" s="71">
        <f t="shared" si="7"/>
        <v>0.65704379229773102</v>
      </c>
      <c r="E165" s="71">
        <f t="shared" si="7"/>
        <v>0.6606564702360298</v>
      </c>
      <c r="F165" s="71">
        <f t="shared" si="7"/>
        <v>0.66419097924612058</v>
      </c>
      <c r="G165" s="71">
        <f t="shared" si="7"/>
        <v>0.66047223124854815</v>
      </c>
      <c r="H165" s="71">
        <f t="shared" si="7"/>
        <v>0.63957365995394344</v>
      </c>
      <c r="I165" s="71">
        <f t="shared" si="7"/>
        <v>0.60213753322342745</v>
      </c>
      <c r="J165" s="71">
        <f t="shared" si="7"/>
        <v>0.60256531884631181</v>
      </c>
      <c r="K165" s="71">
        <f t="shared" si="7"/>
        <v>0.5868042741927767</v>
      </c>
      <c r="L165" s="71">
        <f t="shared" si="7"/>
        <v>0.59587156334310787</v>
      </c>
      <c r="M165" s="71">
        <f t="shared" si="7"/>
        <v>0.57383944235137463</v>
      </c>
      <c r="N165" s="71">
        <f t="shared" si="7"/>
        <v>0.59305123963706285</v>
      </c>
      <c r="O165" s="71">
        <f t="shared" si="7"/>
        <v>0.59589722530090061</v>
      </c>
      <c r="P165" s="71">
        <f t="shared" si="7"/>
        <v>0.63502910270312185</v>
      </c>
      <c r="Q165" s="71">
        <f t="shared" si="7"/>
        <v>0.63835657999058903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SUM(B$168:B$173,B$175:B$176,B$178:B$180,B181)</f>
        <v>0</v>
      </c>
      <c r="C167" s="77">
        <f t="shared" si="8"/>
        <v>0</v>
      </c>
      <c r="D167" s="77">
        <f t="shared" si="8"/>
        <v>0</v>
      </c>
      <c r="E167" s="77">
        <f t="shared" si="8"/>
        <v>0</v>
      </c>
      <c r="F167" s="77">
        <f t="shared" si="8"/>
        <v>0</v>
      </c>
      <c r="G167" s="77">
        <f t="shared" si="8"/>
        <v>0</v>
      </c>
      <c r="H167" s="77">
        <f t="shared" si="8"/>
        <v>0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0</v>
      </c>
      <c r="C172" s="201">
        <f t="shared" si="13"/>
        <v>0</v>
      </c>
      <c r="D172" s="201">
        <f t="shared" si="13"/>
        <v>0</v>
      </c>
      <c r="E172" s="201">
        <f t="shared" si="13"/>
        <v>0</v>
      </c>
      <c r="F172" s="201">
        <f t="shared" si="13"/>
        <v>0</v>
      </c>
      <c r="G172" s="201">
        <f t="shared" si="13"/>
        <v>0</v>
      </c>
      <c r="H172" s="201">
        <f t="shared" si="13"/>
        <v>0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</v>
      </c>
      <c r="C174" s="200">
        <f t="shared" si="15"/>
        <v>0</v>
      </c>
      <c r="D174" s="200">
        <f t="shared" si="15"/>
        <v>0</v>
      </c>
      <c r="E174" s="200">
        <f t="shared" si="15"/>
        <v>0</v>
      </c>
      <c r="F174" s="200">
        <f t="shared" si="15"/>
        <v>0</v>
      </c>
      <c r="G174" s="200">
        <f t="shared" si="15"/>
        <v>0</v>
      </c>
      <c r="H174" s="200">
        <f t="shared" si="15"/>
        <v>0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0</v>
      </c>
      <c r="C175" s="199">
        <f t="shared" si="16"/>
        <v>0</v>
      </c>
      <c r="D175" s="199">
        <f t="shared" si="16"/>
        <v>0</v>
      </c>
      <c r="E175" s="199">
        <f t="shared" si="16"/>
        <v>0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</v>
      </c>
      <c r="C177" s="200">
        <f t="shared" si="18"/>
        <v>0</v>
      </c>
      <c r="D177" s="200">
        <f t="shared" si="18"/>
        <v>0</v>
      </c>
      <c r="E177" s="200">
        <f t="shared" si="18"/>
        <v>0</v>
      </c>
      <c r="F177" s="200">
        <f t="shared" si="18"/>
        <v>0</v>
      </c>
      <c r="G177" s="200">
        <f t="shared" si="18"/>
        <v>0</v>
      </c>
      <c r="H177" s="200">
        <f t="shared" si="18"/>
        <v>0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0</v>
      </c>
      <c r="C178" s="199">
        <f t="shared" si="19"/>
        <v>0</v>
      </c>
      <c r="D178" s="199">
        <f t="shared" si="19"/>
        <v>0</v>
      </c>
      <c r="E178" s="199">
        <f t="shared" si="19"/>
        <v>0</v>
      </c>
      <c r="F178" s="199">
        <f t="shared" si="19"/>
        <v>0</v>
      </c>
      <c r="G178" s="199">
        <f t="shared" si="19"/>
        <v>0</v>
      </c>
      <c r="H178" s="199">
        <f t="shared" si="19"/>
        <v>0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0</v>
      </c>
      <c r="C179" s="199">
        <f t="shared" si="20"/>
        <v>0</v>
      </c>
      <c r="D179" s="199">
        <f t="shared" si="20"/>
        <v>0</v>
      </c>
      <c r="E179" s="199">
        <f t="shared" si="20"/>
        <v>0</v>
      </c>
      <c r="F179" s="199">
        <f t="shared" si="20"/>
        <v>0</v>
      </c>
      <c r="G179" s="199">
        <f t="shared" si="20"/>
        <v>0</v>
      </c>
      <c r="H179" s="199">
        <f t="shared" si="20"/>
        <v>0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2" t="s">
        <v>160</v>
      </c>
      <c r="B180" s="199">
        <f t="shared" ref="B180:Q180" si="21">IF(B$67=0,0,B$67/B$33)</f>
        <v>0</v>
      </c>
      <c r="C180" s="199">
        <f t="shared" si="21"/>
        <v>0</v>
      </c>
      <c r="D180" s="199">
        <f t="shared" si="21"/>
        <v>0</v>
      </c>
      <c r="E180" s="199">
        <f t="shared" si="21"/>
        <v>0</v>
      </c>
      <c r="F180" s="199">
        <f t="shared" si="21"/>
        <v>0</v>
      </c>
      <c r="G180" s="199">
        <f t="shared" si="21"/>
        <v>0</v>
      </c>
      <c r="H180" s="199">
        <f t="shared" si="21"/>
        <v>0</v>
      </c>
      <c r="I180" s="199">
        <f t="shared" si="21"/>
        <v>0</v>
      </c>
      <c r="J180" s="199">
        <f t="shared" si="21"/>
        <v>0</v>
      </c>
      <c r="K180" s="199">
        <f t="shared" si="21"/>
        <v>0</v>
      </c>
      <c r="L180" s="199">
        <f t="shared" si="21"/>
        <v>0</v>
      </c>
      <c r="M180" s="199">
        <f t="shared" si="21"/>
        <v>0</v>
      </c>
      <c r="N180" s="199">
        <f t="shared" si="21"/>
        <v>0</v>
      </c>
      <c r="O180" s="199">
        <f t="shared" si="21"/>
        <v>0</v>
      </c>
      <c r="P180" s="199">
        <f t="shared" si="21"/>
        <v>0</v>
      </c>
      <c r="Q180" s="199">
        <f t="shared" si="21"/>
        <v>0</v>
      </c>
    </row>
    <row r="181" spans="1:17" x14ac:dyDescent="0.25">
      <c r="A181" s="177" t="s">
        <v>98</v>
      </c>
      <c r="B181" s="209">
        <f t="shared" ref="B181:Q181" si="22">IF(B$68=0,0,B$68/B$33)</f>
        <v>0</v>
      </c>
      <c r="C181" s="209">
        <f t="shared" si="22"/>
        <v>0</v>
      </c>
      <c r="D181" s="209">
        <f t="shared" si="22"/>
        <v>0</v>
      </c>
      <c r="E181" s="209">
        <f t="shared" si="22"/>
        <v>0</v>
      </c>
      <c r="F181" s="209">
        <f t="shared" si="22"/>
        <v>0</v>
      </c>
      <c r="G181" s="209">
        <f t="shared" si="22"/>
        <v>0</v>
      </c>
      <c r="H181" s="209">
        <f t="shared" si="22"/>
        <v>0</v>
      </c>
      <c r="I181" s="209">
        <f t="shared" si="22"/>
        <v>0</v>
      </c>
      <c r="J181" s="209">
        <f t="shared" si="22"/>
        <v>0</v>
      </c>
      <c r="K181" s="209">
        <f t="shared" si="22"/>
        <v>0</v>
      </c>
      <c r="L181" s="209">
        <f t="shared" si="22"/>
        <v>0</v>
      </c>
      <c r="M181" s="209">
        <f t="shared" si="22"/>
        <v>0</v>
      </c>
      <c r="N181" s="209">
        <f t="shared" si="22"/>
        <v>0</v>
      </c>
      <c r="O181" s="209">
        <f t="shared" si="22"/>
        <v>0</v>
      </c>
      <c r="P181" s="209">
        <f t="shared" si="22"/>
        <v>0</v>
      </c>
      <c r="Q181" s="209">
        <f t="shared" si="22"/>
        <v>0</v>
      </c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3">SUM(B$184:B$189,B$193:B$194,B$196:B$198)</f>
        <v>0</v>
      </c>
      <c r="C183" s="77">
        <f t="shared" si="23"/>
        <v>0</v>
      </c>
      <c r="D183" s="77">
        <f t="shared" si="23"/>
        <v>0</v>
      </c>
      <c r="E183" s="77">
        <f t="shared" si="23"/>
        <v>0</v>
      </c>
      <c r="F183" s="77">
        <f t="shared" si="23"/>
        <v>0</v>
      </c>
      <c r="G183" s="77">
        <f t="shared" si="23"/>
        <v>0</v>
      </c>
      <c r="H183" s="77">
        <f t="shared" si="23"/>
        <v>0</v>
      </c>
      <c r="I183" s="77">
        <f t="shared" si="23"/>
        <v>0</v>
      </c>
      <c r="J183" s="77">
        <f t="shared" si="23"/>
        <v>0</v>
      </c>
      <c r="K183" s="77">
        <f t="shared" si="23"/>
        <v>0</v>
      </c>
      <c r="L183" s="77">
        <f t="shared" si="23"/>
        <v>0</v>
      </c>
      <c r="M183" s="77">
        <f t="shared" si="23"/>
        <v>0</v>
      </c>
      <c r="N183" s="77">
        <f t="shared" si="23"/>
        <v>0</v>
      </c>
      <c r="O183" s="77">
        <f t="shared" si="23"/>
        <v>0</v>
      </c>
      <c r="P183" s="77">
        <f t="shared" si="23"/>
        <v>0</v>
      </c>
      <c r="Q183" s="77">
        <f t="shared" si="23"/>
        <v>0</v>
      </c>
    </row>
    <row r="184" spans="1:17" x14ac:dyDescent="0.25">
      <c r="A184" s="132" t="s">
        <v>83</v>
      </c>
      <c r="B184" s="203">
        <f t="shared" ref="B184:Q184" si="24">IF(B$71=0,0,B$71/B$70)</f>
        <v>0</v>
      </c>
      <c r="C184" s="203">
        <f t="shared" si="24"/>
        <v>0</v>
      </c>
      <c r="D184" s="203">
        <f t="shared" si="24"/>
        <v>0</v>
      </c>
      <c r="E184" s="203">
        <f t="shared" si="24"/>
        <v>0</v>
      </c>
      <c r="F184" s="203">
        <f t="shared" si="24"/>
        <v>0</v>
      </c>
      <c r="G184" s="203">
        <f t="shared" si="24"/>
        <v>0</v>
      </c>
      <c r="H184" s="203">
        <f t="shared" si="24"/>
        <v>0</v>
      </c>
      <c r="I184" s="203">
        <f t="shared" si="24"/>
        <v>0</v>
      </c>
      <c r="J184" s="203">
        <f t="shared" si="24"/>
        <v>0</v>
      </c>
      <c r="K184" s="203">
        <f t="shared" si="24"/>
        <v>0</v>
      </c>
      <c r="L184" s="203">
        <f t="shared" si="24"/>
        <v>0</v>
      </c>
      <c r="M184" s="203">
        <f t="shared" si="24"/>
        <v>0</v>
      </c>
      <c r="N184" s="203">
        <f t="shared" si="24"/>
        <v>0</v>
      </c>
      <c r="O184" s="203">
        <f t="shared" si="24"/>
        <v>0</v>
      </c>
      <c r="P184" s="203">
        <f t="shared" si="24"/>
        <v>0</v>
      </c>
      <c r="Q184" s="203">
        <f t="shared" si="24"/>
        <v>0</v>
      </c>
    </row>
    <row r="185" spans="1:17" x14ac:dyDescent="0.25">
      <c r="A185" s="76" t="s">
        <v>82</v>
      </c>
      <c r="B185" s="202">
        <f t="shared" ref="B185:Q185" si="25">IF(B$72=0,0,B$72/B$70)</f>
        <v>0</v>
      </c>
      <c r="C185" s="202">
        <f t="shared" si="25"/>
        <v>0</v>
      </c>
      <c r="D185" s="202">
        <f t="shared" si="25"/>
        <v>0</v>
      </c>
      <c r="E185" s="202">
        <f t="shared" si="25"/>
        <v>0</v>
      </c>
      <c r="F185" s="202">
        <f t="shared" si="25"/>
        <v>0</v>
      </c>
      <c r="G185" s="202">
        <f t="shared" si="25"/>
        <v>0</v>
      </c>
      <c r="H185" s="202">
        <f t="shared" si="25"/>
        <v>0</v>
      </c>
      <c r="I185" s="202">
        <f t="shared" si="25"/>
        <v>0</v>
      </c>
      <c r="J185" s="202">
        <f t="shared" si="25"/>
        <v>0</v>
      </c>
      <c r="K185" s="202">
        <f t="shared" si="25"/>
        <v>0</v>
      </c>
      <c r="L185" s="202">
        <f t="shared" si="25"/>
        <v>0</v>
      </c>
      <c r="M185" s="202">
        <f t="shared" si="25"/>
        <v>0</v>
      </c>
      <c r="N185" s="202">
        <f t="shared" si="25"/>
        <v>0</v>
      </c>
      <c r="O185" s="202">
        <f t="shared" si="25"/>
        <v>0</v>
      </c>
      <c r="P185" s="202">
        <f t="shared" si="25"/>
        <v>0</v>
      </c>
      <c r="Q185" s="202">
        <f t="shared" si="25"/>
        <v>0</v>
      </c>
    </row>
    <row r="186" spans="1:17" x14ac:dyDescent="0.25">
      <c r="A186" s="76" t="s">
        <v>81</v>
      </c>
      <c r="B186" s="202">
        <f t="shared" ref="B186:Q186" si="26">IF(B$73=0,0,B$73/B$70)</f>
        <v>0</v>
      </c>
      <c r="C186" s="202">
        <f t="shared" si="26"/>
        <v>0</v>
      </c>
      <c r="D186" s="202">
        <f t="shared" si="26"/>
        <v>0</v>
      </c>
      <c r="E186" s="202">
        <f t="shared" si="26"/>
        <v>0</v>
      </c>
      <c r="F186" s="202">
        <f t="shared" si="26"/>
        <v>0</v>
      </c>
      <c r="G186" s="202">
        <f t="shared" si="26"/>
        <v>0</v>
      </c>
      <c r="H186" s="202">
        <f t="shared" si="26"/>
        <v>0</v>
      </c>
      <c r="I186" s="202">
        <f t="shared" si="26"/>
        <v>0</v>
      </c>
      <c r="J186" s="202">
        <f t="shared" si="26"/>
        <v>0</v>
      </c>
      <c r="K186" s="202">
        <f t="shared" si="26"/>
        <v>0</v>
      </c>
      <c r="L186" s="202">
        <f t="shared" si="26"/>
        <v>0</v>
      </c>
      <c r="M186" s="202">
        <f t="shared" si="26"/>
        <v>0</v>
      </c>
      <c r="N186" s="202">
        <f t="shared" si="26"/>
        <v>0</v>
      </c>
      <c r="O186" s="202">
        <f t="shared" si="26"/>
        <v>0</v>
      </c>
      <c r="P186" s="202">
        <f t="shared" si="26"/>
        <v>0</v>
      </c>
      <c r="Q186" s="202">
        <f t="shared" si="26"/>
        <v>0</v>
      </c>
    </row>
    <row r="187" spans="1:17" x14ac:dyDescent="0.25">
      <c r="A187" s="76" t="s">
        <v>80</v>
      </c>
      <c r="B187" s="202">
        <f t="shared" ref="B187:Q187" si="27">IF(B$74=0,0,B$74/B$70)</f>
        <v>0</v>
      </c>
      <c r="C187" s="202">
        <f t="shared" si="27"/>
        <v>0</v>
      </c>
      <c r="D187" s="202">
        <f t="shared" si="27"/>
        <v>0</v>
      </c>
      <c r="E187" s="202">
        <f t="shared" si="27"/>
        <v>0</v>
      </c>
      <c r="F187" s="202">
        <f t="shared" si="27"/>
        <v>0</v>
      </c>
      <c r="G187" s="202">
        <f t="shared" si="27"/>
        <v>0</v>
      </c>
      <c r="H187" s="202">
        <f t="shared" si="27"/>
        <v>0</v>
      </c>
      <c r="I187" s="202">
        <f t="shared" si="27"/>
        <v>0</v>
      </c>
      <c r="J187" s="202">
        <f t="shared" si="27"/>
        <v>0</v>
      </c>
      <c r="K187" s="202">
        <f t="shared" si="27"/>
        <v>0</v>
      </c>
      <c r="L187" s="202">
        <f t="shared" si="27"/>
        <v>0</v>
      </c>
      <c r="M187" s="202">
        <f t="shared" si="27"/>
        <v>0</v>
      </c>
      <c r="N187" s="202">
        <f t="shared" si="27"/>
        <v>0</v>
      </c>
      <c r="O187" s="202">
        <f t="shared" si="27"/>
        <v>0</v>
      </c>
      <c r="P187" s="202">
        <f t="shared" si="27"/>
        <v>0</v>
      </c>
      <c r="Q187" s="202">
        <f t="shared" si="27"/>
        <v>0</v>
      </c>
    </row>
    <row r="188" spans="1:17" x14ac:dyDescent="0.25">
      <c r="A188" s="129" t="s">
        <v>79</v>
      </c>
      <c r="B188" s="201">
        <f t="shared" ref="B188:Q188" si="28">IF(B$75=0,0,B$75/B$70)</f>
        <v>0</v>
      </c>
      <c r="C188" s="201">
        <f t="shared" si="28"/>
        <v>0</v>
      </c>
      <c r="D188" s="201">
        <f t="shared" si="28"/>
        <v>0</v>
      </c>
      <c r="E188" s="201">
        <f t="shared" si="28"/>
        <v>0</v>
      </c>
      <c r="F188" s="201">
        <f t="shared" si="28"/>
        <v>0</v>
      </c>
      <c r="G188" s="201">
        <f t="shared" si="28"/>
        <v>0</v>
      </c>
      <c r="H188" s="201">
        <f t="shared" si="28"/>
        <v>0</v>
      </c>
      <c r="I188" s="201">
        <f t="shared" si="28"/>
        <v>0</v>
      </c>
      <c r="J188" s="201">
        <f t="shared" si="28"/>
        <v>0</v>
      </c>
      <c r="K188" s="201">
        <f t="shared" si="28"/>
        <v>0</v>
      </c>
      <c r="L188" s="201">
        <f t="shared" si="28"/>
        <v>0</v>
      </c>
      <c r="M188" s="201">
        <f t="shared" si="28"/>
        <v>0</v>
      </c>
      <c r="N188" s="201">
        <f t="shared" si="28"/>
        <v>0</v>
      </c>
      <c r="O188" s="201">
        <f t="shared" si="28"/>
        <v>0</v>
      </c>
      <c r="P188" s="201">
        <f t="shared" si="28"/>
        <v>0</v>
      </c>
      <c r="Q188" s="201">
        <f t="shared" si="28"/>
        <v>0</v>
      </c>
    </row>
    <row r="189" spans="1:17" x14ac:dyDescent="0.25">
      <c r="A189" s="127" t="s">
        <v>149</v>
      </c>
      <c r="B189" s="200">
        <f t="shared" ref="B189:Q189" si="29">IF(B$80=0,0,B$80/B$70)</f>
        <v>0</v>
      </c>
      <c r="C189" s="200">
        <f t="shared" si="29"/>
        <v>0</v>
      </c>
      <c r="D189" s="200">
        <f t="shared" si="29"/>
        <v>0</v>
      </c>
      <c r="E189" s="200">
        <f t="shared" si="29"/>
        <v>0</v>
      </c>
      <c r="F189" s="200">
        <f t="shared" si="29"/>
        <v>0</v>
      </c>
      <c r="G189" s="200">
        <f t="shared" si="29"/>
        <v>0</v>
      </c>
      <c r="H189" s="200">
        <f t="shared" si="29"/>
        <v>0</v>
      </c>
      <c r="I189" s="200">
        <f t="shared" si="29"/>
        <v>0</v>
      </c>
      <c r="J189" s="200">
        <f t="shared" si="29"/>
        <v>0</v>
      </c>
      <c r="K189" s="200">
        <f t="shared" si="29"/>
        <v>0</v>
      </c>
      <c r="L189" s="200">
        <f t="shared" si="29"/>
        <v>0</v>
      </c>
      <c r="M189" s="200">
        <f t="shared" si="29"/>
        <v>0</v>
      </c>
      <c r="N189" s="200">
        <f t="shared" si="29"/>
        <v>0</v>
      </c>
      <c r="O189" s="200">
        <f t="shared" si="29"/>
        <v>0</v>
      </c>
      <c r="P189" s="200">
        <f t="shared" si="29"/>
        <v>0</v>
      </c>
      <c r="Q189" s="200">
        <f t="shared" si="29"/>
        <v>0</v>
      </c>
    </row>
    <row r="190" spans="1:17" x14ac:dyDescent="0.25">
      <c r="A190" s="142" t="s">
        <v>166</v>
      </c>
      <c r="B190" s="199">
        <f t="shared" ref="B190:Q190" si="30">IF(B$81=0,0,B$81/B$70)</f>
        <v>0</v>
      </c>
      <c r="C190" s="199">
        <f t="shared" si="30"/>
        <v>0</v>
      </c>
      <c r="D190" s="199">
        <f t="shared" si="30"/>
        <v>0</v>
      </c>
      <c r="E190" s="199">
        <f t="shared" si="30"/>
        <v>0</v>
      </c>
      <c r="F190" s="199">
        <f t="shared" si="30"/>
        <v>0</v>
      </c>
      <c r="G190" s="199">
        <f t="shared" si="30"/>
        <v>0</v>
      </c>
      <c r="H190" s="199">
        <f t="shared" si="30"/>
        <v>0</v>
      </c>
      <c r="I190" s="199">
        <f t="shared" si="30"/>
        <v>0</v>
      </c>
      <c r="J190" s="199">
        <f t="shared" si="30"/>
        <v>0</v>
      </c>
      <c r="K190" s="199">
        <f t="shared" si="30"/>
        <v>0</v>
      </c>
      <c r="L190" s="199">
        <f t="shared" si="30"/>
        <v>0</v>
      </c>
      <c r="M190" s="199">
        <f t="shared" si="30"/>
        <v>0</v>
      </c>
      <c r="N190" s="199">
        <f t="shared" si="30"/>
        <v>0</v>
      </c>
      <c r="O190" s="199">
        <f t="shared" si="30"/>
        <v>0</v>
      </c>
      <c r="P190" s="199">
        <f t="shared" si="30"/>
        <v>0</v>
      </c>
      <c r="Q190" s="199">
        <f t="shared" si="30"/>
        <v>0</v>
      </c>
    </row>
    <row r="191" spans="1:17" x14ac:dyDescent="0.25">
      <c r="A191" s="142" t="s">
        <v>165</v>
      </c>
      <c r="B191" s="199">
        <f t="shared" ref="B191:Q191" si="31">IF(B$86=0,0,B$86/B$70)</f>
        <v>0</v>
      </c>
      <c r="C191" s="199">
        <f t="shared" si="31"/>
        <v>0</v>
      </c>
      <c r="D191" s="199">
        <f t="shared" si="31"/>
        <v>0</v>
      </c>
      <c r="E191" s="199">
        <f t="shared" si="31"/>
        <v>0</v>
      </c>
      <c r="F191" s="199">
        <f t="shared" si="31"/>
        <v>0</v>
      </c>
      <c r="G191" s="199">
        <f t="shared" si="31"/>
        <v>0</v>
      </c>
      <c r="H191" s="199">
        <f t="shared" si="31"/>
        <v>0</v>
      </c>
      <c r="I191" s="199">
        <f t="shared" si="31"/>
        <v>0</v>
      </c>
      <c r="J191" s="199">
        <f t="shared" si="31"/>
        <v>0</v>
      </c>
      <c r="K191" s="199">
        <f t="shared" si="31"/>
        <v>0</v>
      </c>
      <c r="L191" s="199">
        <f t="shared" si="31"/>
        <v>0</v>
      </c>
      <c r="M191" s="199">
        <f t="shared" si="31"/>
        <v>0</v>
      </c>
      <c r="N191" s="199">
        <f t="shared" si="31"/>
        <v>0</v>
      </c>
      <c r="O191" s="199">
        <f t="shared" si="31"/>
        <v>0</v>
      </c>
      <c r="P191" s="199">
        <f t="shared" si="31"/>
        <v>0</v>
      </c>
      <c r="Q191" s="199">
        <f t="shared" si="31"/>
        <v>0</v>
      </c>
    </row>
    <row r="192" spans="1:17" x14ac:dyDescent="0.25">
      <c r="A192" s="127" t="s">
        <v>148</v>
      </c>
      <c r="B192" s="200">
        <f t="shared" ref="B192:Q192" si="32">IF(B$87=0,0,B$87/B$70)</f>
        <v>0</v>
      </c>
      <c r="C192" s="200">
        <f t="shared" si="32"/>
        <v>0</v>
      </c>
      <c r="D192" s="200">
        <f t="shared" si="32"/>
        <v>0</v>
      </c>
      <c r="E192" s="200">
        <f t="shared" si="32"/>
        <v>0</v>
      </c>
      <c r="F192" s="200">
        <f t="shared" si="32"/>
        <v>0</v>
      </c>
      <c r="G192" s="200">
        <f t="shared" si="32"/>
        <v>0</v>
      </c>
      <c r="H192" s="200">
        <f t="shared" si="32"/>
        <v>0</v>
      </c>
      <c r="I192" s="200">
        <f t="shared" si="32"/>
        <v>0</v>
      </c>
      <c r="J192" s="200">
        <f t="shared" si="32"/>
        <v>0</v>
      </c>
      <c r="K192" s="200">
        <f t="shared" si="32"/>
        <v>0</v>
      </c>
      <c r="L192" s="200">
        <f t="shared" si="32"/>
        <v>0</v>
      </c>
      <c r="M192" s="200">
        <f t="shared" si="32"/>
        <v>0</v>
      </c>
      <c r="N192" s="200">
        <f t="shared" si="32"/>
        <v>0</v>
      </c>
      <c r="O192" s="200">
        <f t="shared" si="32"/>
        <v>0</v>
      </c>
      <c r="P192" s="200">
        <f t="shared" si="32"/>
        <v>0</v>
      </c>
      <c r="Q192" s="200">
        <f t="shared" si="32"/>
        <v>0</v>
      </c>
    </row>
    <row r="193" spans="1:17" x14ac:dyDescent="0.25">
      <c r="A193" s="142" t="s">
        <v>164</v>
      </c>
      <c r="B193" s="199">
        <f t="shared" ref="B193:Q193" si="33">IF(B$88=0,0,B$88/B$70)</f>
        <v>0</v>
      </c>
      <c r="C193" s="199">
        <f t="shared" si="33"/>
        <v>0</v>
      </c>
      <c r="D193" s="199">
        <f t="shared" si="33"/>
        <v>0</v>
      </c>
      <c r="E193" s="199">
        <f t="shared" si="33"/>
        <v>0</v>
      </c>
      <c r="F193" s="199">
        <f t="shared" si="33"/>
        <v>0</v>
      </c>
      <c r="G193" s="199">
        <f t="shared" si="33"/>
        <v>0</v>
      </c>
      <c r="H193" s="199">
        <f t="shared" si="33"/>
        <v>0</v>
      </c>
      <c r="I193" s="199">
        <f t="shared" si="33"/>
        <v>0</v>
      </c>
      <c r="J193" s="199">
        <f t="shared" si="33"/>
        <v>0</v>
      </c>
      <c r="K193" s="199">
        <f t="shared" si="33"/>
        <v>0</v>
      </c>
      <c r="L193" s="199">
        <f t="shared" si="33"/>
        <v>0</v>
      </c>
      <c r="M193" s="199">
        <f t="shared" si="33"/>
        <v>0</v>
      </c>
      <c r="N193" s="199">
        <f t="shared" si="33"/>
        <v>0</v>
      </c>
      <c r="O193" s="199">
        <f t="shared" si="33"/>
        <v>0</v>
      </c>
      <c r="P193" s="199">
        <f t="shared" si="33"/>
        <v>0</v>
      </c>
      <c r="Q193" s="199">
        <f t="shared" si="33"/>
        <v>0</v>
      </c>
    </row>
    <row r="194" spans="1:17" x14ac:dyDescent="0.25">
      <c r="A194" s="142" t="s">
        <v>163</v>
      </c>
      <c r="B194" s="199">
        <f t="shared" ref="B194:Q194" si="34">IF(B$93=0,0,B$93/B$70)</f>
        <v>0</v>
      </c>
      <c r="C194" s="199">
        <f t="shared" si="34"/>
        <v>0</v>
      </c>
      <c r="D194" s="199">
        <f t="shared" si="34"/>
        <v>0</v>
      </c>
      <c r="E194" s="199">
        <f t="shared" si="34"/>
        <v>0</v>
      </c>
      <c r="F194" s="199">
        <f t="shared" si="34"/>
        <v>0</v>
      </c>
      <c r="G194" s="199">
        <f t="shared" si="34"/>
        <v>0</v>
      </c>
      <c r="H194" s="199">
        <f t="shared" si="34"/>
        <v>0</v>
      </c>
      <c r="I194" s="199">
        <f t="shared" si="34"/>
        <v>0</v>
      </c>
      <c r="J194" s="199">
        <f t="shared" si="34"/>
        <v>0</v>
      </c>
      <c r="K194" s="199">
        <f t="shared" si="34"/>
        <v>0</v>
      </c>
      <c r="L194" s="199">
        <f t="shared" si="34"/>
        <v>0</v>
      </c>
      <c r="M194" s="199">
        <f t="shared" si="34"/>
        <v>0</v>
      </c>
      <c r="N194" s="199">
        <f t="shared" si="34"/>
        <v>0</v>
      </c>
      <c r="O194" s="199">
        <f t="shared" si="34"/>
        <v>0</v>
      </c>
      <c r="P194" s="199">
        <f t="shared" si="34"/>
        <v>0</v>
      </c>
      <c r="Q194" s="199">
        <f t="shared" si="34"/>
        <v>0</v>
      </c>
    </row>
    <row r="195" spans="1:17" x14ac:dyDescent="0.25">
      <c r="A195" s="127" t="s">
        <v>147</v>
      </c>
      <c r="B195" s="200">
        <f t="shared" ref="B195:Q195" si="35">IF(B$94=0,0,B$94/B$70)</f>
        <v>0</v>
      </c>
      <c r="C195" s="200">
        <f t="shared" si="35"/>
        <v>0</v>
      </c>
      <c r="D195" s="200">
        <f t="shared" si="35"/>
        <v>0</v>
      </c>
      <c r="E195" s="200">
        <f t="shared" si="35"/>
        <v>0</v>
      </c>
      <c r="F195" s="200">
        <f t="shared" si="35"/>
        <v>0</v>
      </c>
      <c r="G195" s="200">
        <f t="shared" si="35"/>
        <v>0</v>
      </c>
      <c r="H195" s="200">
        <f t="shared" si="35"/>
        <v>0</v>
      </c>
      <c r="I195" s="200">
        <f t="shared" si="35"/>
        <v>0</v>
      </c>
      <c r="J195" s="200">
        <f t="shared" si="35"/>
        <v>0</v>
      </c>
      <c r="K195" s="200">
        <f t="shared" si="35"/>
        <v>0</v>
      </c>
      <c r="L195" s="200">
        <f t="shared" si="35"/>
        <v>0</v>
      </c>
      <c r="M195" s="200">
        <f t="shared" si="35"/>
        <v>0</v>
      </c>
      <c r="N195" s="200">
        <f t="shared" si="35"/>
        <v>0</v>
      </c>
      <c r="O195" s="200">
        <f t="shared" si="35"/>
        <v>0</v>
      </c>
      <c r="P195" s="200">
        <f t="shared" si="35"/>
        <v>0</v>
      </c>
      <c r="Q195" s="200">
        <f t="shared" si="35"/>
        <v>0</v>
      </c>
    </row>
    <row r="196" spans="1:17" x14ac:dyDescent="0.25">
      <c r="A196" s="142" t="s">
        <v>162</v>
      </c>
      <c r="B196" s="199">
        <f t="shared" ref="B196:Q196" si="36">IF(B$95=0,0,B$95/B$70)</f>
        <v>0</v>
      </c>
      <c r="C196" s="199">
        <f t="shared" si="36"/>
        <v>0</v>
      </c>
      <c r="D196" s="199">
        <f t="shared" si="36"/>
        <v>0</v>
      </c>
      <c r="E196" s="199">
        <f t="shared" si="36"/>
        <v>0</v>
      </c>
      <c r="F196" s="199">
        <f t="shared" si="36"/>
        <v>0</v>
      </c>
      <c r="G196" s="199">
        <f t="shared" si="36"/>
        <v>0</v>
      </c>
      <c r="H196" s="199">
        <f t="shared" si="36"/>
        <v>0</v>
      </c>
      <c r="I196" s="199">
        <f t="shared" si="36"/>
        <v>0</v>
      </c>
      <c r="J196" s="199">
        <f t="shared" si="36"/>
        <v>0</v>
      </c>
      <c r="K196" s="199">
        <f t="shared" si="36"/>
        <v>0</v>
      </c>
      <c r="L196" s="199">
        <f t="shared" si="36"/>
        <v>0</v>
      </c>
      <c r="M196" s="199">
        <f t="shared" si="36"/>
        <v>0</v>
      </c>
      <c r="N196" s="199">
        <f t="shared" si="36"/>
        <v>0</v>
      </c>
      <c r="O196" s="199">
        <f t="shared" si="36"/>
        <v>0</v>
      </c>
      <c r="P196" s="199">
        <f t="shared" si="36"/>
        <v>0</v>
      </c>
      <c r="Q196" s="199">
        <f t="shared" si="36"/>
        <v>0</v>
      </c>
    </row>
    <row r="197" spans="1:17" x14ac:dyDescent="0.25">
      <c r="A197" s="142" t="s">
        <v>161</v>
      </c>
      <c r="B197" s="199">
        <f t="shared" ref="B197:Q197" si="37">IF(B$99=0,0,B$99/B$70)</f>
        <v>0</v>
      </c>
      <c r="C197" s="199">
        <f t="shared" si="37"/>
        <v>0</v>
      </c>
      <c r="D197" s="199">
        <f t="shared" si="37"/>
        <v>0</v>
      </c>
      <c r="E197" s="199">
        <f t="shared" si="37"/>
        <v>0</v>
      </c>
      <c r="F197" s="199">
        <f t="shared" si="37"/>
        <v>0</v>
      </c>
      <c r="G197" s="199">
        <f t="shared" si="37"/>
        <v>0</v>
      </c>
      <c r="H197" s="199">
        <f t="shared" si="37"/>
        <v>0</v>
      </c>
      <c r="I197" s="199">
        <f t="shared" si="37"/>
        <v>0</v>
      </c>
      <c r="J197" s="199">
        <f t="shared" si="37"/>
        <v>0</v>
      </c>
      <c r="K197" s="199">
        <f t="shared" si="37"/>
        <v>0</v>
      </c>
      <c r="L197" s="199">
        <f t="shared" si="37"/>
        <v>0</v>
      </c>
      <c r="M197" s="199">
        <f t="shared" si="37"/>
        <v>0</v>
      </c>
      <c r="N197" s="199">
        <f t="shared" si="37"/>
        <v>0</v>
      </c>
      <c r="O197" s="199">
        <f t="shared" si="37"/>
        <v>0</v>
      </c>
      <c r="P197" s="199">
        <f t="shared" si="37"/>
        <v>0</v>
      </c>
      <c r="Q197" s="199">
        <f t="shared" si="37"/>
        <v>0</v>
      </c>
    </row>
    <row r="198" spans="1:17" x14ac:dyDescent="0.25">
      <c r="A198" s="140" t="s">
        <v>160</v>
      </c>
      <c r="B198" s="198">
        <f t="shared" ref="B198:Q198" si="38">IF(B$110=0,0,B$110/B$70)</f>
        <v>0</v>
      </c>
      <c r="C198" s="198">
        <f t="shared" si="38"/>
        <v>0</v>
      </c>
      <c r="D198" s="198">
        <f t="shared" si="38"/>
        <v>0</v>
      </c>
      <c r="E198" s="198">
        <f t="shared" si="38"/>
        <v>0</v>
      </c>
      <c r="F198" s="198">
        <f t="shared" si="38"/>
        <v>0</v>
      </c>
      <c r="G198" s="198">
        <f t="shared" si="38"/>
        <v>0</v>
      </c>
      <c r="H198" s="198">
        <f t="shared" si="38"/>
        <v>0</v>
      </c>
      <c r="I198" s="198">
        <f t="shared" si="38"/>
        <v>0</v>
      </c>
      <c r="J198" s="198">
        <f t="shared" si="38"/>
        <v>0</v>
      </c>
      <c r="K198" s="198">
        <f t="shared" si="38"/>
        <v>0</v>
      </c>
      <c r="L198" s="198">
        <f t="shared" si="38"/>
        <v>0</v>
      </c>
      <c r="M198" s="198">
        <f t="shared" si="38"/>
        <v>0</v>
      </c>
      <c r="N198" s="198">
        <f t="shared" si="38"/>
        <v>0</v>
      </c>
      <c r="O198" s="198">
        <f t="shared" si="38"/>
        <v>0</v>
      </c>
      <c r="P198" s="198">
        <f t="shared" si="38"/>
        <v>0</v>
      </c>
      <c r="Q198" s="198">
        <f t="shared" si="38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9">SUM(B$201:B$206,B$210:B$211,B$213:B$215,B216)</f>
        <v>0.99999999999999989</v>
      </c>
      <c r="C200" s="77">
        <f t="shared" si="39"/>
        <v>0.99999999999999989</v>
      </c>
      <c r="D200" s="77">
        <f t="shared" si="39"/>
        <v>0.99999999999999989</v>
      </c>
      <c r="E200" s="77">
        <f t="shared" si="39"/>
        <v>1</v>
      </c>
      <c r="F200" s="77">
        <f t="shared" si="39"/>
        <v>1</v>
      </c>
      <c r="G200" s="77">
        <f t="shared" si="39"/>
        <v>1.0000000000000002</v>
      </c>
      <c r="H200" s="77">
        <f t="shared" si="39"/>
        <v>1.0000000000000002</v>
      </c>
      <c r="I200" s="77">
        <f t="shared" si="39"/>
        <v>1.0000000000000002</v>
      </c>
      <c r="J200" s="77">
        <f t="shared" si="39"/>
        <v>1</v>
      </c>
      <c r="K200" s="77">
        <f t="shared" si="39"/>
        <v>1</v>
      </c>
      <c r="L200" s="77">
        <f t="shared" si="39"/>
        <v>1</v>
      </c>
      <c r="M200" s="77">
        <f t="shared" si="39"/>
        <v>1</v>
      </c>
      <c r="N200" s="77">
        <f t="shared" si="39"/>
        <v>1</v>
      </c>
      <c r="O200" s="77">
        <f t="shared" si="39"/>
        <v>1</v>
      </c>
      <c r="P200" s="77">
        <f t="shared" si="39"/>
        <v>0.99999999999999989</v>
      </c>
      <c r="Q200" s="77">
        <f t="shared" si="39"/>
        <v>1</v>
      </c>
    </row>
    <row r="201" spans="1:17" x14ac:dyDescent="0.25">
      <c r="A201" s="132" t="s">
        <v>83</v>
      </c>
      <c r="B201" s="203">
        <f t="shared" ref="B201:Q201" si="40">IF(B$113=0,0,B$113/B$112)</f>
        <v>0</v>
      </c>
      <c r="C201" s="203">
        <f t="shared" si="40"/>
        <v>0</v>
      </c>
      <c r="D201" s="203">
        <f t="shared" si="40"/>
        <v>0</v>
      </c>
      <c r="E201" s="203">
        <f t="shared" si="40"/>
        <v>0</v>
      </c>
      <c r="F201" s="203">
        <f t="shared" si="40"/>
        <v>0</v>
      </c>
      <c r="G201" s="203">
        <f t="shared" si="40"/>
        <v>0</v>
      </c>
      <c r="H201" s="203">
        <f t="shared" si="40"/>
        <v>0</v>
      </c>
      <c r="I201" s="203">
        <f t="shared" si="40"/>
        <v>0</v>
      </c>
      <c r="J201" s="203">
        <f t="shared" si="40"/>
        <v>0</v>
      </c>
      <c r="K201" s="203">
        <f t="shared" si="40"/>
        <v>0</v>
      </c>
      <c r="L201" s="203">
        <f t="shared" si="40"/>
        <v>0</v>
      </c>
      <c r="M201" s="203">
        <f t="shared" si="40"/>
        <v>0</v>
      </c>
      <c r="N201" s="203">
        <f t="shared" si="40"/>
        <v>0</v>
      </c>
      <c r="O201" s="203">
        <f t="shared" si="40"/>
        <v>0</v>
      </c>
      <c r="P201" s="203">
        <f t="shared" si="40"/>
        <v>0</v>
      </c>
      <c r="Q201" s="203">
        <f t="shared" si="40"/>
        <v>0</v>
      </c>
    </row>
    <row r="202" spans="1:17" x14ac:dyDescent="0.25">
      <c r="A202" s="76" t="s">
        <v>82</v>
      </c>
      <c r="B202" s="202">
        <f t="shared" ref="B202:Q202" si="41">IF(B$114=0,0,B$114/B$112)</f>
        <v>0</v>
      </c>
      <c r="C202" s="202">
        <f t="shared" si="41"/>
        <v>0</v>
      </c>
      <c r="D202" s="202">
        <f t="shared" si="41"/>
        <v>0</v>
      </c>
      <c r="E202" s="202">
        <f t="shared" si="41"/>
        <v>0</v>
      </c>
      <c r="F202" s="202">
        <f t="shared" si="41"/>
        <v>0</v>
      </c>
      <c r="G202" s="202">
        <f t="shared" si="41"/>
        <v>0</v>
      </c>
      <c r="H202" s="202">
        <f t="shared" si="41"/>
        <v>0</v>
      </c>
      <c r="I202" s="202">
        <f t="shared" si="41"/>
        <v>0</v>
      </c>
      <c r="J202" s="202">
        <f t="shared" si="41"/>
        <v>0</v>
      </c>
      <c r="K202" s="202">
        <f t="shared" si="41"/>
        <v>0</v>
      </c>
      <c r="L202" s="202">
        <f t="shared" si="41"/>
        <v>0</v>
      </c>
      <c r="M202" s="202">
        <f t="shared" si="41"/>
        <v>0</v>
      </c>
      <c r="N202" s="202">
        <f t="shared" si="41"/>
        <v>0</v>
      </c>
      <c r="O202" s="202">
        <f t="shared" si="41"/>
        <v>0</v>
      </c>
      <c r="P202" s="202">
        <f t="shared" si="41"/>
        <v>0</v>
      </c>
      <c r="Q202" s="202">
        <f t="shared" si="41"/>
        <v>0</v>
      </c>
    </row>
    <row r="203" spans="1:17" x14ac:dyDescent="0.25">
      <c r="A203" s="76" t="s">
        <v>81</v>
      </c>
      <c r="B203" s="202">
        <f t="shared" ref="B203:Q203" si="42">IF(B$115=0,0,B$115/B$112)</f>
        <v>0</v>
      </c>
      <c r="C203" s="202">
        <f t="shared" si="42"/>
        <v>0</v>
      </c>
      <c r="D203" s="202">
        <f t="shared" si="42"/>
        <v>0</v>
      </c>
      <c r="E203" s="202">
        <f t="shared" si="42"/>
        <v>0</v>
      </c>
      <c r="F203" s="202">
        <f t="shared" si="42"/>
        <v>0</v>
      </c>
      <c r="G203" s="202">
        <f t="shared" si="42"/>
        <v>0</v>
      </c>
      <c r="H203" s="202">
        <f t="shared" si="42"/>
        <v>0</v>
      </c>
      <c r="I203" s="202">
        <f t="shared" si="42"/>
        <v>0</v>
      </c>
      <c r="J203" s="202">
        <f t="shared" si="42"/>
        <v>0</v>
      </c>
      <c r="K203" s="202">
        <f t="shared" si="42"/>
        <v>0</v>
      </c>
      <c r="L203" s="202">
        <f t="shared" si="42"/>
        <v>0</v>
      </c>
      <c r="M203" s="202">
        <f t="shared" si="42"/>
        <v>0</v>
      </c>
      <c r="N203" s="202">
        <f t="shared" si="42"/>
        <v>0</v>
      </c>
      <c r="O203" s="202">
        <f t="shared" si="42"/>
        <v>0</v>
      </c>
      <c r="P203" s="202">
        <f t="shared" si="42"/>
        <v>0</v>
      </c>
      <c r="Q203" s="202">
        <f t="shared" si="42"/>
        <v>0</v>
      </c>
    </row>
    <row r="204" spans="1:17" x14ac:dyDescent="0.25">
      <c r="A204" s="76" t="s">
        <v>80</v>
      </c>
      <c r="B204" s="202">
        <f t="shared" ref="B204:Q204" si="43">IF(B$116=0,0,B$116/B$112)</f>
        <v>0</v>
      </c>
      <c r="C204" s="202">
        <f t="shared" si="43"/>
        <v>0</v>
      </c>
      <c r="D204" s="202">
        <f t="shared" si="43"/>
        <v>0</v>
      </c>
      <c r="E204" s="202">
        <f t="shared" si="43"/>
        <v>0</v>
      </c>
      <c r="F204" s="202">
        <f t="shared" si="43"/>
        <v>0</v>
      </c>
      <c r="G204" s="202">
        <f t="shared" si="43"/>
        <v>0</v>
      </c>
      <c r="H204" s="202">
        <f t="shared" si="43"/>
        <v>0</v>
      </c>
      <c r="I204" s="202">
        <f t="shared" si="43"/>
        <v>0</v>
      </c>
      <c r="J204" s="202">
        <f t="shared" si="43"/>
        <v>0</v>
      </c>
      <c r="K204" s="202">
        <f t="shared" si="43"/>
        <v>0</v>
      </c>
      <c r="L204" s="202">
        <f t="shared" si="43"/>
        <v>0</v>
      </c>
      <c r="M204" s="202">
        <f t="shared" si="43"/>
        <v>0</v>
      </c>
      <c r="N204" s="202">
        <f t="shared" si="43"/>
        <v>0</v>
      </c>
      <c r="O204" s="202">
        <f t="shared" si="43"/>
        <v>0</v>
      </c>
      <c r="P204" s="202">
        <f t="shared" si="43"/>
        <v>0</v>
      </c>
      <c r="Q204" s="202">
        <f t="shared" si="43"/>
        <v>0</v>
      </c>
    </row>
    <row r="205" spans="1:17" x14ac:dyDescent="0.25">
      <c r="A205" s="129" t="s">
        <v>79</v>
      </c>
      <c r="B205" s="201">
        <f t="shared" ref="B205:Q205" si="44">IF(B$117=0,0,B$117/B$112)</f>
        <v>0</v>
      </c>
      <c r="C205" s="201">
        <f t="shared" si="44"/>
        <v>0</v>
      </c>
      <c r="D205" s="201">
        <f t="shared" si="44"/>
        <v>5.9884831412519138E-4</v>
      </c>
      <c r="E205" s="201">
        <f t="shared" si="44"/>
        <v>6.0350928031248417E-4</v>
      </c>
      <c r="F205" s="201">
        <f t="shared" si="44"/>
        <v>2.8550624794377379E-4</v>
      </c>
      <c r="G205" s="201">
        <f t="shared" si="44"/>
        <v>2.7544495089725635E-4</v>
      </c>
      <c r="H205" s="201">
        <f t="shared" si="44"/>
        <v>3.3512940950715549E-4</v>
      </c>
      <c r="I205" s="201">
        <f t="shared" si="44"/>
        <v>3.3512940950715544E-4</v>
      </c>
      <c r="J205" s="201">
        <f t="shared" si="44"/>
        <v>3.3512940950715668E-4</v>
      </c>
      <c r="K205" s="201">
        <f t="shared" si="44"/>
        <v>3.3675957434466862E-4</v>
      </c>
      <c r="L205" s="201">
        <f t="shared" si="44"/>
        <v>4.9133617063062116E-4</v>
      </c>
      <c r="M205" s="201">
        <f t="shared" si="44"/>
        <v>3.7626674797011455E-4</v>
      </c>
      <c r="N205" s="201">
        <f t="shared" si="44"/>
        <v>3.3778827675686027E-4</v>
      </c>
      <c r="O205" s="201">
        <f t="shared" si="44"/>
        <v>3.3836975518350171E-4</v>
      </c>
      <c r="P205" s="201">
        <f t="shared" si="44"/>
        <v>3.6846044602899621E-4</v>
      </c>
      <c r="Q205" s="201">
        <f t="shared" si="44"/>
        <v>3.4385389434655057E-4</v>
      </c>
    </row>
    <row r="206" spans="1:17" x14ac:dyDescent="0.25">
      <c r="A206" s="127" t="s">
        <v>146</v>
      </c>
      <c r="B206" s="200">
        <f t="shared" ref="B206:Q206" si="45">IF(B$122=0,0,B$122/B$112)</f>
        <v>0.58119450912462678</v>
      </c>
      <c r="C206" s="200">
        <f t="shared" si="45"/>
        <v>0.58119450912462689</v>
      </c>
      <c r="D206" s="200">
        <f t="shared" si="45"/>
        <v>0.56680987795532112</v>
      </c>
      <c r="E206" s="200">
        <f t="shared" si="45"/>
        <v>0.56629587797489445</v>
      </c>
      <c r="F206" s="200">
        <f t="shared" si="45"/>
        <v>0.62816347072607082</v>
      </c>
      <c r="G206" s="200">
        <f t="shared" si="45"/>
        <v>0.63903053970988666</v>
      </c>
      <c r="H206" s="200">
        <f t="shared" si="45"/>
        <v>0.56353544839655145</v>
      </c>
      <c r="I206" s="200">
        <f t="shared" si="45"/>
        <v>0.56353544839655134</v>
      </c>
      <c r="J206" s="200">
        <f t="shared" si="45"/>
        <v>0.56353544839655345</v>
      </c>
      <c r="K206" s="200">
        <f t="shared" si="45"/>
        <v>0.56627664521965082</v>
      </c>
      <c r="L206" s="200">
        <f t="shared" si="45"/>
        <v>0.82620427027565813</v>
      </c>
      <c r="M206" s="200">
        <f t="shared" si="45"/>
        <v>0.63270976679091884</v>
      </c>
      <c r="N206" s="200">
        <f t="shared" si="45"/>
        <v>0.56800645543228967</v>
      </c>
      <c r="O206" s="200">
        <f t="shared" si="45"/>
        <v>0.568984238033859</v>
      </c>
      <c r="P206" s="200">
        <f t="shared" si="45"/>
        <v>0.61958311260925103</v>
      </c>
      <c r="Q206" s="200">
        <f t="shared" si="45"/>
        <v>0.57820606916727912</v>
      </c>
    </row>
    <row r="207" spans="1:17" x14ac:dyDescent="0.25">
      <c r="A207" s="142" t="s">
        <v>159</v>
      </c>
      <c r="B207" s="199">
        <f t="shared" ref="B207:Q207" si="46">IF(B$123=0,0,B$123/B$112)</f>
        <v>0.58119450912462678</v>
      </c>
      <c r="C207" s="199">
        <f t="shared" si="46"/>
        <v>0.58119450912462689</v>
      </c>
      <c r="D207" s="199">
        <f t="shared" si="46"/>
        <v>0.56680987795532112</v>
      </c>
      <c r="E207" s="199">
        <f t="shared" si="46"/>
        <v>0.56629587797489445</v>
      </c>
      <c r="F207" s="199">
        <f t="shared" si="46"/>
        <v>0.62816347072607082</v>
      </c>
      <c r="G207" s="199">
        <f t="shared" si="46"/>
        <v>0.63903053970988666</v>
      </c>
      <c r="H207" s="199">
        <f t="shared" si="46"/>
        <v>0.56353544839655145</v>
      </c>
      <c r="I207" s="199">
        <f t="shared" si="46"/>
        <v>0.56353544839655134</v>
      </c>
      <c r="J207" s="199">
        <f t="shared" si="46"/>
        <v>0.56353544839655345</v>
      </c>
      <c r="K207" s="199">
        <f t="shared" si="46"/>
        <v>0.56627664521965082</v>
      </c>
      <c r="L207" s="199">
        <f t="shared" si="46"/>
        <v>0.82620427027565813</v>
      </c>
      <c r="M207" s="199">
        <f t="shared" si="46"/>
        <v>0.63270976679091884</v>
      </c>
      <c r="N207" s="199">
        <f t="shared" si="46"/>
        <v>0.56800645543228967</v>
      </c>
      <c r="O207" s="199">
        <f t="shared" si="46"/>
        <v>0.568984238033859</v>
      </c>
      <c r="P207" s="199">
        <f t="shared" si="46"/>
        <v>0.61958311260925103</v>
      </c>
      <c r="Q207" s="199">
        <f t="shared" si="46"/>
        <v>0.57820606916727912</v>
      </c>
    </row>
    <row r="208" spans="1:17" x14ac:dyDescent="0.25">
      <c r="A208" s="142" t="s">
        <v>158</v>
      </c>
      <c r="B208" s="199">
        <f t="shared" ref="B208:Q208" si="47">IF(B$129=0,0,B$129/B$112)</f>
        <v>0</v>
      </c>
      <c r="C208" s="199">
        <f t="shared" si="47"/>
        <v>0</v>
      </c>
      <c r="D208" s="199">
        <f t="shared" si="47"/>
        <v>0</v>
      </c>
      <c r="E208" s="199">
        <f t="shared" si="47"/>
        <v>0</v>
      </c>
      <c r="F208" s="199">
        <f t="shared" si="47"/>
        <v>0</v>
      </c>
      <c r="G208" s="199">
        <f t="shared" si="47"/>
        <v>0</v>
      </c>
      <c r="H208" s="199">
        <f t="shared" si="47"/>
        <v>0</v>
      </c>
      <c r="I208" s="199">
        <f t="shared" si="47"/>
        <v>0</v>
      </c>
      <c r="J208" s="199">
        <f t="shared" si="47"/>
        <v>0</v>
      </c>
      <c r="K208" s="199">
        <f t="shared" si="47"/>
        <v>0</v>
      </c>
      <c r="L208" s="199">
        <f t="shared" si="47"/>
        <v>0</v>
      </c>
      <c r="M208" s="199">
        <f t="shared" si="47"/>
        <v>0</v>
      </c>
      <c r="N208" s="199">
        <f t="shared" si="47"/>
        <v>0</v>
      </c>
      <c r="O208" s="199">
        <f t="shared" si="47"/>
        <v>0</v>
      </c>
      <c r="P208" s="199">
        <f t="shared" si="47"/>
        <v>0</v>
      </c>
      <c r="Q208" s="199">
        <f t="shared" si="47"/>
        <v>0</v>
      </c>
    </row>
    <row r="209" spans="1:17" x14ac:dyDescent="0.25">
      <c r="A209" s="127" t="s">
        <v>145</v>
      </c>
      <c r="B209" s="200">
        <f t="shared" ref="B209:Q209" si="48">IF(B$130=0,0,B$130/B$112)</f>
        <v>0.33136136247459064</v>
      </c>
      <c r="C209" s="200">
        <f t="shared" si="48"/>
        <v>0.33136136247459064</v>
      </c>
      <c r="D209" s="200">
        <f t="shared" si="48"/>
        <v>0.3231601305150274</v>
      </c>
      <c r="E209" s="200">
        <f t="shared" si="48"/>
        <v>0.32286707933998682</v>
      </c>
      <c r="F209" s="200">
        <f t="shared" si="48"/>
        <v>0.27371883313161527</v>
      </c>
      <c r="G209" s="200">
        <f t="shared" si="48"/>
        <v>0.26630945130357048</v>
      </c>
      <c r="H209" s="200">
        <f t="shared" si="48"/>
        <v>0.32129325217587168</v>
      </c>
      <c r="I209" s="200">
        <f t="shared" si="48"/>
        <v>0.32129325217587162</v>
      </c>
      <c r="J209" s="200">
        <f t="shared" si="48"/>
        <v>0.32129325217587285</v>
      </c>
      <c r="K209" s="200">
        <f t="shared" si="48"/>
        <v>0.31823504360230204</v>
      </c>
      <c r="L209" s="200">
        <f t="shared" si="48"/>
        <v>0</v>
      </c>
      <c r="M209" s="200">
        <f t="shared" si="48"/>
        <v>0.24411911721343349</v>
      </c>
      <c r="N209" s="200">
        <f t="shared" si="48"/>
        <v>0.32384234539636153</v>
      </c>
      <c r="O209" s="200">
        <f t="shared" si="48"/>
        <v>0.32439981689682013</v>
      </c>
      <c r="P209" s="200">
        <f t="shared" si="48"/>
        <v>0.28476307239031767</v>
      </c>
      <c r="Q209" s="200">
        <f t="shared" si="48"/>
        <v>0.3296575378162474</v>
      </c>
    </row>
    <row r="210" spans="1:17" x14ac:dyDescent="0.25">
      <c r="A210" s="142" t="s">
        <v>157</v>
      </c>
      <c r="B210" s="199">
        <f t="shared" ref="B210:Q210" si="49">IF(B$131=0,0,B$131/B$112)</f>
        <v>0.33136136247459064</v>
      </c>
      <c r="C210" s="199">
        <f t="shared" si="49"/>
        <v>0.33136136247459064</v>
      </c>
      <c r="D210" s="199">
        <f t="shared" si="49"/>
        <v>0.3231601305150274</v>
      </c>
      <c r="E210" s="199">
        <f t="shared" si="49"/>
        <v>0.32286707933998682</v>
      </c>
      <c r="F210" s="199">
        <f t="shared" si="49"/>
        <v>0.27371883313161527</v>
      </c>
      <c r="G210" s="199">
        <f t="shared" si="49"/>
        <v>0.26630945130357048</v>
      </c>
      <c r="H210" s="199">
        <f t="shared" si="49"/>
        <v>0.32129325217587168</v>
      </c>
      <c r="I210" s="199">
        <f t="shared" si="49"/>
        <v>0.32129325217587162</v>
      </c>
      <c r="J210" s="199">
        <f t="shared" si="49"/>
        <v>0.32129325217587285</v>
      </c>
      <c r="K210" s="199">
        <f t="shared" si="49"/>
        <v>0.31823504360230204</v>
      </c>
      <c r="L210" s="199">
        <f t="shared" si="49"/>
        <v>0</v>
      </c>
      <c r="M210" s="199">
        <f t="shared" si="49"/>
        <v>0.24411911721343349</v>
      </c>
      <c r="N210" s="199">
        <f t="shared" si="49"/>
        <v>0.32384234539636153</v>
      </c>
      <c r="O210" s="199">
        <f t="shared" si="49"/>
        <v>0.32439981689682013</v>
      </c>
      <c r="P210" s="199">
        <f t="shared" si="49"/>
        <v>0.28476307239031767</v>
      </c>
      <c r="Q210" s="199">
        <f t="shared" si="49"/>
        <v>0.3296575378162474</v>
      </c>
    </row>
    <row r="211" spans="1:17" x14ac:dyDescent="0.25">
      <c r="A211" s="142" t="s">
        <v>156</v>
      </c>
      <c r="B211" s="199">
        <f t="shared" ref="B211:Q211" si="50">IF(B$136=0,0,B$136/B$112)</f>
        <v>0</v>
      </c>
      <c r="C211" s="199">
        <f t="shared" si="50"/>
        <v>0</v>
      </c>
      <c r="D211" s="199">
        <f t="shared" si="50"/>
        <v>0</v>
      </c>
      <c r="E211" s="199">
        <f t="shared" si="50"/>
        <v>0</v>
      </c>
      <c r="F211" s="199">
        <f t="shared" si="50"/>
        <v>0</v>
      </c>
      <c r="G211" s="199">
        <f t="shared" si="50"/>
        <v>0</v>
      </c>
      <c r="H211" s="199">
        <f t="shared" si="50"/>
        <v>0</v>
      </c>
      <c r="I211" s="199">
        <f t="shared" si="50"/>
        <v>0</v>
      </c>
      <c r="J211" s="199">
        <f t="shared" si="50"/>
        <v>0</v>
      </c>
      <c r="K211" s="199">
        <f t="shared" si="50"/>
        <v>0</v>
      </c>
      <c r="L211" s="199">
        <f t="shared" si="50"/>
        <v>0</v>
      </c>
      <c r="M211" s="199">
        <f t="shared" si="50"/>
        <v>0</v>
      </c>
      <c r="N211" s="199">
        <f t="shared" si="50"/>
        <v>0</v>
      </c>
      <c r="O211" s="199">
        <f t="shared" si="50"/>
        <v>0</v>
      </c>
      <c r="P211" s="199">
        <f t="shared" si="50"/>
        <v>0</v>
      </c>
      <c r="Q211" s="199">
        <f t="shared" si="50"/>
        <v>0</v>
      </c>
    </row>
    <row r="212" spans="1:17" x14ac:dyDescent="0.25">
      <c r="A212" s="127" t="s">
        <v>144</v>
      </c>
      <c r="B212" s="200">
        <f t="shared" ref="B212:Q212" si="51">IF(B$137=0,0,B$137/B$112)</f>
        <v>8.7444128400782445E-2</v>
      </c>
      <c r="C212" s="200">
        <f t="shared" si="51"/>
        <v>8.7444128400782431E-2</v>
      </c>
      <c r="D212" s="200">
        <f t="shared" si="51"/>
        <v>0.10943114321552627</v>
      </c>
      <c r="E212" s="200">
        <f t="shared" si="51"/>
        <v>0.11023353340480622</v>
      </c>
      <c r="F212" s="200">
        <f t="shared" si="51"/>
        <v>9.7832189894370217E-2</v>
      </c>
      <c r="G212" s="200">
        <f t="shared" si="51"/>
        <v>9.4384564035645699E-2</v>
      </c>
      <c r="H212" s="200">
        <f t="shared" si="51"/>
        <v>0.11483617001806994</v>
      </c>
      <c r="I212" s="200">
        <f t="shared" si="51"/>
        <v>0.11483617001806991</v>
      </c>
      <c r="J212" s="200">
        <f t="shared" si="51"/>
        <v>0.11483617001806651</v>
      </c>
      <c r="K212" s="200">
        <f t="shared" si="51"/>
        <v>0.11515155160370251</v>
      </c>
      <c r="L212" s="200">
        <f t="shared" si="51"/>
        <v>0.17330439355371124</v>
      </c>
      <c r="M212" s="200">
        <f t="shared" si="51"/>
        <v>0.12279484924767765</v>
      </c>
      <c r="N212" s="200">
        <f t="shared" si="51"/>
        <v>0.10781341089459198</v>
      </c>
      <c r="O212" s="200">
        <f t="shared" si="51"/>
        <v>0.1062775753141374</v>
      </c>
      <c r="P212" s="200">
        <f t="shared" si="51"/>
        <v>9.5285354554402249E-2</v>
      </c>
      <c r="Q212" s="200">
        <f t="shared" si="51"/>
        <v>9.1792539122126898E-2</v>
      </c>
    </row>
    <row r="213" spans="1:17" x14ac:dyDescent="0.25">
      <c r="A213" s="142" t="s">
        <v>155</v>
      </c>
      <c r="B213" s="199">
        <f t="shared" ref="B213:Q213" si="52">IF(B$138=0,0,B$138/B$112)</f>
        <v>0</v>
      </c>
      <c r="C213" s="199">
        <f t="shared" si="52"/>
        <v>0</v>
      </c>
      <c r="D213" s="199">
        <f t="shared" si="52"/>
        <v>5.6773126704128124E-3</v>
      </c>
      <c r="E213" s="199">
        <f t="shared" si="52"/>
        <v>5.6721643151794888E-3</v>
      </c>
      <c r="F213" s="199">
        <f t="shared" si="52"/>
        <v>4.8087225271009173E-3</v>
      </c>
      <c r="G213" s="199">
        <f t="shared" si="52"/>
        <v>4.6392621874141865E-3</v>
      </c>
      <c r="H213" s="199">
        <f t="shared" si="52"/>
        <v>5.6445151466832742E-3</v>
      </c>
      <c r="I213" s="199">
        <f t="shared" si="52"/>
        <v>5.6445151466832585E-3</v>
      </c>
      <c r="J213" s="199">
        <f t="shared" si="52"/>
        <v>5.6445151466794343E-3</v>
      </c>
      <c r="K213" s="199">
        <f t="shared" si="52"/>
        <v>5.4287574432186365E-3</v>
      </c>
      <c r="L213" s="199">
        <f t="shared" si="52"/>
        <v>1.3217549345602353E-2</v>
      </c>
      <c r="M213" s="199">
        <f t="shared" si="52"/>
        <v>1.9985245419408193E-4</v>
      </c>
      <c r="N213" s="199">
        <f t="shared" si="52"/>
        <v>5.6892978963859796E-3</v>
      </c>
      <c r="O213" s="199">
        <f t="shared" si="52"/>
        <v>5.6990916169414874E-3</v>
      </c>
      <c r="P213" s="199">
        <f t="shared" si="52"/>
        <v>2.6014233731478848E-3</v>
      </c>
      <c r="Q213" s="199">
        <f t="shared" si="52"/>
        <v>5.7914598355883551E-3</v>
      </c>
    </row>
    <row r="214" spans="1:17" x14ac:dyDescent="0.25">
      <c r="A214" s="142" t="s">
        <v>154</v>
      </c>
      <c r="B214" s="199">
        <f t="shared" ref="B214:Q214" si="53">IF(B$142=0,0,B$142/B$112)</f>
        <v>8.7444128400782445E-2</v>
      </c>
      <c r="C214" s="199">
        <f t="shared" si="53"/>
        <v>8.7444128400782431E-2</v>
      </c>
      <c r="D214" s="199">
        <f t="shared" si="53"/>
        <v>0.10375383054511345</v>
      </c>
      <c r="E214" s="199">
        <f t="shared" si="53"/>
        <v>0.10456136908962674</v>
      </c>
      <c r="F214" s="199">
        <f t="shared" si="53"/>
        <v>9.3023467367269297E-2</v>
      </c>
      <c r="G214" s="199">
        <f t="shared" si="53"/>
        <v>8.9745301848231512E-2</v>
      </c>
      <c r="H214" s="199">
        <f t="shared" si="53"/>
        <v>0.10919165487138667</v>
      </c>
      <c r="I214" s="199">
        <f t="shared" si="53"/>
        <v>0.10919165487138666</v>
      </c>
      <c r="J214" s="199">
        <f t="shared" si="53"/>
        <v>0.10919165487138707</v>
      </c>
      <c r="K214" s="199">
        <f t="shared" si="53"/>
        <v>0.10972279416048387</v>
      </c>
      <c r="L214" s="199">
        <f t="shared" si="53"/>
        <v>0.1600868442081089</v>
      </c>
      <c r="M214" s="199">
        <f t="shared" si="53"/>
        <v>0.12259499679348357</v>
      </c>
      <c r="N214" s="199">
        <f t="shared" si="53"/>
        <v>0.10212411299820601</v>
      </c>
      <c r="O214" s="199">
        <f t="shared" si="53"/>
        <v>0.10057848369719591</v>
      </c>
      <c r="P214" s="199">
        <f t="shared" si="53"/>
        <v>9.2683931181254356E-2</v>
      </c>
      <c r="Q214" s="199">
        <f t="shared" si="53"/>
        <v>8.6001079286538551E-2</v>
      </c>
    </row>
    <row r="215" spans="1:17" x14ac:dyDescent="0.25">
      <c r="A215" s="142" t="s">
        <v>153</v>
      </c>
      <c r="B215" s="199">
        <f t="shared" ref="B215:Q215" si="54">IF(B$153=0,0,B$153/B$112)</f>
        <v>0</v>
      </c>
      <c r="C215" s="199">
        <f t="shared" si="54"/>
        <v>0</v>
      </c>
      <c r="D215" s="199">
        <f t="shared" si="54"/>
        <v>0</v>
      </c>
      <c r="E215" s="199">
        <f t="shared" si="54"/>
        <v>0</v>
      </c>
      <c r="F215" s="199">
        <f t="shared" si="54"/>
        <v>0</v>
      </c>
      <c r="G215" s="199">
        <f t="shared" si="54"/>
        <v>0</v>
      </c>
      <c r="H215" s="199">
        <f t="shared" si="54"/>
        <v>0</v>
      </c>
      <c r="I215" s="199">
        <f t="shared" si="54"/>
        <v>0</v>
      </c>
      <c r="J215" s="199">
        <f t="shared" si="54"/>
        <v>0</v>
      </c>
      <c r="K215" s="199">
        <f t="shared" si="54"/>
        <v>0</v>
      </c>
      <c r="L215" s="199">
        <f t="shared" si="54"/>
        <v>0</v>
      </c>
      <c r="M215" s="199">
        <f t="shared" si="54"/>
        <v>0</v>
      </c>
      <c r="N215" s="199">
        <f t="shared" si="54"/>
        <v>0</v>
      </c>
      <c r="O215" s="199">
        <f t="shared" si="54"/>
        <v>0</v>
      </c>
      <c r="P215" s="199">
        <f t="shared" si="54"/>
        <v>0</v>
      </c>
      <c r="Q215" s="199">
        <f t="shared" si="54"/>
        <v>0</v>
      </c>
    </row>
    <row r="216" spans="1:17" x14ac:dyDescent="0.25">
      <c r="A216" s="177" t="s">
        <v>98</v>
      </c>
      <c r="B216" s="209">
        <f t="shared" ref="B216:Q216" si="55">IF(B$154=0,0,B$154/B$112)</f>
        <v>0</v>
      </c>
      <c r="C216" s="209">
        <f t="shared" si="55"/>
        <v>0</v>
      </c>
      <c r="D216" s="209">
        <f t="shared" si="55"/>
        <v>0</v>
      </c>
      <c r="E216" s="209">
        <f t="shared" si="55"/>
        <v>0</v>
      </c>
      <c r="F216" s="209">
        <f t="shared" si="55"/>
        <v>0</v>
      </c>
      <c r="G216" s="209">
        <f t="shared" si="55"/>
        <v>0</v>
      </c>
      <c r="H216" s="209">
        <f t="shared" si="55"/>
        <v>0</v>
      </c>
      <c r="I216" s="209">
        <f t="shared" si="55"/>
        <v>0</v>
      </c>
      <c r="J216" s="209">
        <f t="shared" si="55"/>
        <v>0</v>
      </c>
      <c r="K216" s="209">
        <f t="shared" si="55"/>
        <v>0</v>
      </c>
      <c r="L216" s="209">
        <f t="shared" si="55"/>
        <v>0</v>
      </c>
      <c r="M216" s="209">
        <f t="shared" si="55"/>
        <v>0</v>
      </c>
      <c r="N216" s="209">
        <f t="shared" si="55"/>
        <v>0</v>
      </c>
      <c r="O216" s="209">
        <f t="shared" si="55"/>
        <v>0</v>
      </c>
      <c r="P216" s="209">
        <f t="shared" si="55"/>
        <v>0</v>
      </c>
      <c r="Q216" s="209">
        <f t="shared" si="55"/>
        <v>0</v>
      </c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137" t="s">
        <v>133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>IF(B$5=0,0,B$5/NFM_fec!B$5)</f>
        <v>2.863491388625456</v>
      </c>
      <c r="C220" s="133">
        <f>IF(C$5=0,0,C$5/NFM_fec!C$5)</f>
        <v>2.8699828252314732</v>
      </c>
      <c r="D220" s="133">
        <f>IF(D$5=0,0,D$5/NFM_fec!D$5)</f>
        <v>2.8613448314802619</v>
      </c>
      <c r="E220" s="133">
        <f>IF(E$5=0,0,E$5/NFM_fec!E$5)</f>
        <v>2.8918069338628967</v>
      </c>
      <c r="F220" s="133">
        <f>IF(F$5=0,0,F$5/NFM_fec!F$5)</f>
        <v>2.9202047820426271</v>
      </c>
      <c r="G220" s="133">
        <f>IF(G$5=0,0,G$5/NFM_fec!G$5)</f>
        <v>2.8882206361636111</v>
      </c>
      <c r="H220" s="133">
        <f>IF(H$5=0,0,H$5/NFM_fec!H$5)</f>
        <v>2.720753172848636</v>
      </c>
      <c r="I220" s="133">
        <f>IF(I$5=0,0,I$5/NFM_fec!I$5)</f>
        <v>2.46474897771451</v>
      </c>
      <c r="J220" s="133">
        <f>IF(J$5=0,0,J$5/NFM_fec!J$5)</f>
        <v>2.46740195247158</v>
      </c>
      <c r="K220" s="133">
        <f>IF(K$5=0,0,K$5/NFM_fec!K$5)</f>
        <v>2.3732847341118046</v>
      </c>
      <c r="L220" s="133">
        <f>IF(L$5=0,0,L$5/NFM_fec!L$5)</f>
        <v>2.4265332981036738</v>
      </c>
      <c r="M220" s="133">
        <f>IF(M$5=0,0,M$5/NFM_fec!M$5)</f>
        <v>2.3010836893710671</v>
      </c>
      <c r="N220" s="133">
        <f>IF(N$5=0,0,N$5/NFM_fec!N$5)</f>
        <v>2.2361426887648679</v>
      </c>
      <c r="O220" s="133">
        <f>IF(O$5=0,0,O$5/NFM_fec!O$5)</f>
        <v>2.214030427139789</v>
      </c>
      <c r="P220" s="133">
        <f>IF(P$5=0,0,P$5/NFM_fec!P$5)</f>
        <v>2.0748456371560695</v>
      </c>
      <c r="Q220" s="133">
        <f>IF(Q$5=0,0,Q$5/NFM_fec!Q$5)</f>
        <v>2.0820080257350861</v>
      </c>
    </row>
    <row r="221" spans="1:17" x14ac:dyDescent="0.25">
      <c r="A221" s="132" t="s">
        <v>83</v>
      </c>
      <c r="B221" s="131">
        <f>IF(B$6=0,0,B$6/NFM_fec!B$6)</f>
        <v>0</v>
      </c>
      <c r="C221" s="131">
        <f>IF(C$6=0,0,C$6/NFM_fec!C$6)</f>
        <v>0</v>
      </c>
      <c r="D221" s="131">
        <f>IF(D$6=0,0,D$6/NFM_fec!D$6)</f>
        <v>0</v>
      </c>
      <c r="E221" s="131">
        <f>IF(E$6=0,0,E$6/NFM_fec!E$6)</f>
        <v>0</v>
      </c>
      <c r="F221" s="131">
        <f>IF(F$6=0,0,F$6/NFM_fec!F$6)</f>
        <v>0</v>
      </c>
      <c r="G221" s="131">
        <f>IF(G$6=0,0,G$6/NFM_fec!G$6)</f>
        <v>0</v>
      </c>
      <c r="H221" s="131">
        <f>IF(H$6=0,0,H$6/NFM_fec!H$6)</f>
        <v>0</v>
      </c>
      <c r="I221" s="131">
        <f>IF(I$6=0,0,I$6/NFM_fec!I$6)</f>
        <v>0</v>
      </c>
      <c r="J221" s="131">
        <f>IF(J$6=0,0,J$6/NFM_fec!J$6)</f>
        <v>0</v>
      </c>
      <c r="K221" s="131">
        <f>IF(K$6=0,0,K$6/NFM_fec!K$6)</f>
        <v>0</v>
      </c>
      <c r="L221" s="131">
        <f>IF(L$6=0,0,L$6/NFM_fec!L$6)</f>
        <v>0</v>
      </c>
      <c r="M221" s="131">
        <f>IF(M$6=0,0,M$6/NFM_fec!M$6)</f>
        <v>0</v>
      </c>
      <c r="N221" s="131">
        <f>IF(N$6=0,0,N$6/NFM_fec!N$6)</f>
        <v>0</v>
      </c>
      <c r="O221" s="131">
        <f>IF(O$6=0,0,O$6/NFM_fec!O$6)</f>
        <v>0</v>
      </c>
      <c r="P221" s="131">
        <f>IF(P$6=0,0,P$6/NFM_fec!P$6)</f>
        <v>0</v>
      </c>
      <c r="Q221" s="131">
        <f>IF(Q$6=0,0,Q$6/NFM_fec!Q$6)</f>
        <v>0</v>
      </c>
    </row>
    <row r="222" spans="1:17" x14ac:dyDescent="0.25">
      <c r="A222" s="76" t="s">
        <v>82</v>
      </c>
      <c r="B222" s="130">
        <f>IF(B$7=0,0,B$7/NFM_fec!B$7)</f>
        <v>0</v>
      </c>
      <c r="C222" s="130">
        <f>IF(C$7=0,0,C$7/NFM_fec!C$7)</f>
        <v>0</v>
      </c>
      <c r="D222" s="130">
        <f>IF(D$7=0,0,D$7/NFM_fec!D$7)</f>
        <v>0</v>
      </c>
      <c r="E222" s="130">
        <f>IF(E$7=0,0,E$7/NFM_fec!E$7)</f>
        <v>0</v>
      </c>
      <c r="F222" s="130">
        <f>IF(F$7=0,0,F$7/NFM_fec!F$7)</f>
        <v>0</v>
      </c>
      <c r="G222" s="130">
        <f>IF(G$7=0,0,G$7/NFM_fec!G$7)</f>
        <v>0</v>
      </c>
      <c r="H222" s="130">
        <f>IF(H$7=0,0,H$7/NFM_fec!H$7)</f>
        <v>0</v>
      </c>
      <c r="I222" s="130">
        <f>IF(I$7=0,0,I$7/NFM_fec!I$7)</f>
        <v>0</v>
      </c>
      <c r="J222" s="130">
        <f>IF(J$7=0,0,J$7/NFM_fec!J$7)</f>
        <v>0</v>
      </c>
      <c r="K222" s="130">
        <f>IF(K$7=0,0,K$7/NFM_fec!K$7)</f>
        <v>0</v>
      </c>
      <c r="L222" s="130">
        <f>IF(L$7=0,0,L$7/NFM_fec!L$7)</f>
        <v>0</v>
      </c>
      <c r="M222" s="130">
        <f>IF(M$7=0,0,M$7/NFM_fec!M$7)</f>
        <v>0</v>
      </c>
      <c r="N222" s="130">
        <f>IF(N$7=0,0,N$7/NFM_fec!N$7)</f>
        <v>0</v>
      </c>
      <c r="O222" s="130">
        <f>IF(O$7=0,0,O$7/NFM_fec!O$7)</f>
        <v>0</v>
      </c>
      <c r="P222" s="130">
        <f>IF(P$7=0,0,P$7/NFM_fec!P$7)</f>
        <v>0</v>
      </c>
      <c r="Q222" s="130">
        <f>IF(Q$7=0,0,Q$7/NFM_fec!Q$7)</f>
        <v>0</v>
      </c>
    </row>
    <row r="223" spans="1:17" x14ac:dyDescent="0.25">
      <c r="A223" s="76" t="s">
        <v>81</v>
      </c>
      <c r="B223" s="130">
        <f>IF(B$8=0,0,B$8/NFM_fec!B$8)</f>
        <v>0</v>
      </c>
      <c r="C223" s="130">
        <f>IF(C$8=0,0,C$8/NFM_fec!C$8)</f>
        <v>0</v>
      </c>
      <c r="D223" s="130">
        <f>IF(D$8=0,0,D$8/NFM_fec!D$8)</f>
        <v>0</v>
      </c>
      <c r="E223" s="130">
        <f>IF(E$8=0,0,E$8/NFM_fec!E$8)</f>
        <v>0</v>
      </c>
      <c r="F223" s="130">
        <f>IF(F$8=0,0,F$8/NFM_fec!F$8)</f>
        <v>0</v>
      </c>
      <c r="G223" s="130">
        <f>IF(G$8=0,0,G$8/NFM_fec!G$8)</f>
        <v>0</v>
      </c>
      <c r="H223" s="130">
        <f>IF(H$8=0,0,H$8/NFM_fec!H$8)</f>
        <v>0</v>
      </c>
      <c r="I223" s="130">
        <f>IF(I$8=0,0,I$8/NFM_fec!I$8)</f>
        <v>0</v>
      </c>
      <c r="J223" s="130">
        <f>IF(J$8=0,0,J$8/NFM_fec!J$8)</f>
        <v>0</v>
      </c>
      <c r="K223" s="130">
        <f>IF(K$8=0,0,K$8/NFM_fec!K$8)</f>
        <v>0</v>
      </c>
      <c r="L223" s="130">
        <f>IF(L$8=0,0,L$8/NFM_fec!L$8)</f>
        <v>0</v>
      </c>
      <c r="M223" s="130">
        <f>IF(M$8=0,0,M$8/NFM_fec!M$8)</f>
        <v>0</v>
      </c>
      <c r="N223" s="130">
        <f>IF(N$8=0,0,N$8/NFM_fec!N$8)</f>
        <v>0</v>
      </c>
      <c r="O223" s="130">
        <f>IF(O$8=0,0,O$8/NFM_fec!O$8)</f>
        <v>0</v>
      </c>
      <c r="P223" s="130">
        <f>IF(P$8=0,0,P$8/NFM_fec!P$8)</f>
        <v>0</v>
      </c>
      <c r="Q223" s="130">
        <f>IF(Q$8=0,0,Q$8/NFM_fec!Q$8)</f>
        <v>0</v>
      </c>
    </row>
    <row r="224" spans="1:17" x14ac:dyDescent="0.25">
      <c r="A224" s="76" t="s">
        <v>80</v>
      </c>
      <c r="B224" s="130">
        <f>IF(B$9=0,0,B$9/NFM_fec!B$9)</f>
        <v>0</v>
      </c>
      <c r="C224" s="130">
        <f>IF(C$9=0,0,C$9/NFM_fec!C$9)</f>
        <v>0</v>
      </c>
      <c r="D224" s="130">
        <f>IF(D$9=0,0,D$9/NFM_fec!D$9)</f>
        <v>0</v>
      </c>
      <c r="E224" s="130">
        <f>IF(E$9=0,0,E$9/NFM_fec!E$9)</f>
        <v>0</v>
      </c>
      <c r="F224" s="130">
        <f>IF(F$9=0,0,F$9/NFM_fec!F$9)</f>
        <v>0</v>
      </c>
      <c r="G224" s="130">
        <f>IF(G$9=0,0,G$9/NFM_fec!G$9)</f>
        <v>0</v>
      </c>
      <c r="H224" s="130">
        <f>IF(H$9=0,0,H$9/NFM_fec!H$9)</f>
        <v>0</v>
      </c>
      <c r="I224" s="130">
        <f>IF(I$9=0,0,I$9/NFM_fec!I$9)</f>
        <v>0</v>
      </c>
      <c r="J224" s="130">
        <f>IF(J$9=0,0,J$9/NFM_fec!J$9)</f>
        <v>0</v>
      </c>
      <c r="K224" s="130">
        <f>IF(K$9=0,0,K$9/NFM_fec!K$9)</f>
        <v>0</v>
      </c>
      <c r="L224" s="130">
        <f>IF(L$9=0,0,L$9/NFM_fec!L$9)</f>
        <v>0</v>
      </c>
      <c r="M224" s="130">
        <f>IF(M$9=0,0,M$9/NFM_fec!M$9)</f>
        <v>0</v>
      </c>
      <c r="N224" s="130">
        <f>IF(N$9=0,0,N$9/NFM_fec!N$9)</f>
        <v>0</v>
      </c>
      <c r="O224" s="130">
        <f>IF(O$9=0,0,O$9/NFM_fec!O$9)</f>
        <v>0</v>
      </c>
      <c r="P224" s="130">
        <f>IF(P$9=0,0,P$9/NFM_fec!P$9)</f>
        <v>0</v>
      </c>
      <c r="Q224" s="130">
        <f>IF(Q$9=0,0,Q$9/NFM_fec!Q$9)</f>
        <v>0</v>
      </c>
    </row>
    <row r="225" spans="1:17" x14ac:dyDescent="0.25">
      <c r="A225" s="129" t="s">
        <v>79</v>
      </c>
      <c r="B225" s="128">
        <f>IF(B$10=0,0,B$10/NFM_fec!B$10)</f>
        <v>0</v>
      </c>
      <c r="C225" s="128">
        <f>IF(C$10=0,0,C$10/NFM_fec!C$10)</f>
        <v>0</v>
      </c>
      <c r="D225" s="128">
        <f>IF(D$10=0,0,D$10/NFM_fec!D$10)</f>
        <v>1.3251222</v>
      </c>
      <c r="E225" s="128">
        <f>IF(E$10=0,0,E$10/NFM_fec!E$10)</f>
        <v>1.3251222</v>
      </c>
      <c r="F225" s="128">
        <f>IF(F$10=0,0,F$10/NFM_fec!F$10)</f>
        <v>0.70463844000000009</v>
      </c>
      <c r="G225" s="128">
        <f>IF(G$10=0,0,G$10/NFM_fec!G$10)</f>
        <v>0.70463844000000009</v>
      </c>
      <c r="H225" s="128">
        <f>IF(H$10=0,0,H$10/NFM_fec!H$10)</f>
        <v>0.7046384400000002</v>
      </c>
      <c r="I225" s="128">
        <f>IF(I$10=0,0,I$10/NFM_fec!I$10)</f>
        <v>0.70463844000000009</v>
      </c>
      <c r="J225" s="128">
        <f>IF(J$10=0,0,J$10/NFM_fec!J$10)</f>
        <v>0.7046384400000002</v>
      </c>
      <c r="K225" s="128">
        <f>IF(K$10=0,0,K$10/NFM_fec!K$10)</f>
        <v>0.7046384400000002</v>
      </c>
      <c r="L225" s="128">
        <f>IF(L$10=0,0,L$10/NFM_fec!L$10)</f>
        <v>0.70463844000000009</v>
      </c>
      <c r="M225" s="128">
        <f>IF(M$10=0,0,M$10/NFM_fec!M$10)</f>
        <v>0.70463843999999998</v>
      </c>
      <c r="N225" s="128">
        <f>IF(N$10=0,0,N$10/NFM_fec!N$10)</f>
        <v>0.70463844000000009</v>
      </c>
      <c r="O225" s="128">
        <f>IF(O$10=0,0,O$10/NFM_fec!O$10)</f>
        <v>0.70463844000000009</v>
      </c>
      <c r="P225" s="128">
        <f>IF(P$10=0,0,P$10/NFM_fec!P$10)</f>
        <v>0.70463843999999998</v>
      </c>
      <c r="Q225" s="128">
        <f>IF(Q$10=0,0,Q$10/NFM_fec!Q$10)</f>
        <v>0.70463844000000009</v>
      </c>
    </row>
    <row r="226" spans="1:17" x14ac:dyDescent="0.25">
      <c r="A226" s="127" t="s">
        <v>152</v>
      </c>
      <c r="B226" s="126">
        <f>IF(B$15=0,0,B$15/NFM_fec!B$15)</f>
        <v>3.2405832000000006</v>
      </c>
      <c r="C226" s="126">
        <f>IF(C$15=0,0,C$15/NFM_fec!C$15)</f>
        <v>3.2405832000000006</v>
      </c>
      <c r="D226" s="126">
        <f>IF(D$15=0,0,D$15/NFM_fec!D$15)</f>
        <v>3.2405832000000006</v>
      </c>
      <c r="E226" s="126">
        <f>IF(E$15=0,0,E$15/NFM_fec!E$15)</f>
        <v>3.240583200000001</v>
      </c>
      <c r="F226" s="126">
        <f>IF(F$15=0,0,F$15/NFM_fec!F$15)</f>
        <v>3.2405832000000001</v>
      </c>
      <c r="G226" s="126">
        <f>IF(G$15=0,0,G$15/NFM_fec!G$15)</f>
        <v>3.2405832000000001</v>
      </c>
      <c r="H226" s="126">
        <f>IF(H$15=0,0,H$15/NFM_fec!H$15)</f>
        <v>3.2405832000000006</v>
      </c>
      <c r="I226" s="126">
        <f>IF(I$15=0,0,I$15/NFM_fec!I$15)</f>
        <v>3.2405832000000006</v>
      </c>
      <c r="J226" s="126">
        <f>IF(J$15=0,0,J$15/NFM_fec!J$15)</f>
        <v>3.240583200000001</v>
      </c>
      <c r="K226" s="126">
        <f>IF(K$15=0,0,K$15/NFM_fec!K$15)</f>
        <v>3.2405832000000006</v>
      </c>
      <c r="L226" s="126">
        <f>IF(L$15=0,0,L$15/NFM_fec!L$15)</f>
        <v>3.2405832000000001</v>
      </c>
      <c r="M226" s="126">
        <f>IF(M$15=0,0,M$15/NFM_fec!M$15)</f>
        <v>3.2405832000000006</v>
      </c>
      <c r="N226" s="126">
        <f>IF(N$15=0,0,N$15/NFM_fec!N$15)</f>
        <v>3.0069762227654802</v>
      </c>
      <c r="O226" s="126">
        <f>IF(O$15=0,0,O$15/NFM_fec!O$15)</f>
        <v>2.9563770093035662</v>
      </c>
      <c r="P226" s="126">
        <f>IF(P$15=0,0,P$15/NFM_fec!P$15)</f>
        <v>2.5018417868301404</v>
      </c>
      <c r="Q226" s="126">
        <f>IF(Q$15=0,0,Q$15/NFM_fec!Q$15)</f>
        <v>2.4875752296738542</v>
      </c>
    </row>
    <row r="227" spans="1:17" x14ac:dyDescent="0.25">
      <c r="A227" s="72" t="s">
        <v>151</v>
      </c>
      <c r="B227" s="125">
        <f>IF(B$26=0,0,B$26/NFM_fec!B$26)</f>
        <v>2.7595087933134659</v>
      </c>
      <c r="C227" s="125">
        <f>IF(C$26=0,0,C$26/NFM_fec!C$26)</f>
        <v>2.7690186758397384</v>
      </c>
      <c r="D227" s="125">
        <f>IF(D$26=0,0,D$26/NFM_fec!D$26)</f>
        <v>2.7542213968356246</v>
      </c>
      <c r="E227" s="125">
        <f>IF(E$26=0,0,E$26/NFM_fec!E$26)</f>
        <v>2.79884803847819</v>
      </c>
      <c r="F227" s="125">
        <f>IF(F$26=0,0,F$26/NFM_fec!F$26)</f>
        <v>2.8414538889036716</v>
      </c>
      <c r="G227" s="125">
        <f>IF(G$26=0,0,G$26/NFM_fec!G$26)</f>
        <v>2.7945974704445158</v>
      </c>
      <c r="H227" s="125">
        <f>IF(H$26=0,0,H$26/NFM_fec!H$26)</f>
        <v>2.5492594967790003</v>
      </c>
      <c r="I227" s="125">
        <f>IF(I$26=0,0,I$26/NFM_fec!I$26)</f>
        <v>2.1742161943916676</v>
      </c>
      <c r="J227" s="125">
        <f>IF(J$26=0,0,J$26/NFM_fec!J$26)</f>
        <v>2.178102772943713</v>
      </c>
      <c r="K227" s="125">
        <f>IF(K$26=0,0,K$26/NFM_fec!K$26)</f>
        <v>2.0402220934233388</v>
      </c>
      <c r="L227" s="125">
        <f>IF(L$26=0,0,L$26/NFM_fec!L$26)</f>
        <v>2.1182306482301487</v>
      </c>
      <c r="M227" s="125">
        <f>IF(M$26=0,0,M$26/NFM_fec!M$26)</f>
        <v>1.9344483648280142</v>
      </c>
      <c r="N227" s="125">
        <f>IF(N$26=0,0,N$26/NFM_fec!N$26)</f>
        <v>1.9427909088379045</v>
      </c>
      <c r="O227" s="125">
        <f>IF(O$26=0,0,O$26/NFM_fec!O$26)</f>
        <v>1.9328105177231918</v>
      </c>
      <c r="P227" s="125">
        <f>IF(P$26=0,0,P$26/NFM_fec!P$26)</f>
        <v>1.9302508524263169</v>
      </c>
      <c r="Q227" s="125">
        <f>IF(Q$26=0,0,Q$26/NFM_fec!Q$26)</f>
        <v>1.9470632987879546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168</v>
      </c>
      <c r="B229" s="133">
        <f>IF(B$33=0,0,(B$33-B$68)/NFM_fec!B$33)</f>
        <v>0</v>
      </c>
      <c r="C229" s="133">
        <f>IF(C$33=0,0,(C$33-C$68)/NFM_fec!C$33)</f>
        <v>0</v>
      </c>
      <c r="D229" s="133">
        <f>IF(D$33=0,0,(D$33-D$68)/NFM_fec!D$33)</f>
        <v>0</v>
      </c>
      <c r="E229" s="133">
        <f>IF(E$33=0,0,(E$33-E$68)/NFM_fec!E$33)</f>
        <v>0</v>
      </c>
      <c r="F229" s="133">
        <f>IF(F$33=0,0,(F$33-F$68)/NFM_fec!F$33)</f>
        <v>0</v>
      </c>
      <c r="G229" s="133">
        <f>IF(G$33=0,0,(G$33-G$68)/NFM_fec!G$33)</f>
        <v>0</v>
      </c>
      <c r="H229" s="133">
        <f>IF(H$33=0,0,(H$33-H$68)/NFM_fec!H$33)</f>
        <v>0</v>
      </c>
      <c r="I229" s="133">
        <f>IF(I$33=0,0,(I$33-I$68)/NFM_fec!I$33)</f>
        <v>0</v>
      </c>
      <c r="J229" s="133">
        <f>IF(J$33=0,0,(J$33-J$68)/NFM_fec!J$33)</f>
        <v>0</v>
      </c>
      <c r="K229" s="133">
        <f>IF(K$33=0,0,(K$33-K$68)/NFM_fec!K$33)</f>
        <v>0</v>
      </c>
      <c r="L229" s="133">
        <f>IF(L$33=0,0,(L$33-L$68)/NFM_fec!L$33)</f>
        <v>0</v>
      </c>
      <c r="M229" s="133">
        <f>IF(M$33=0,0,(M$33-M$68)/NFM_fec!M$33)</f>
        <v>0</v>
      </c>
      <c r="N229" s="133">
        <f>IF(N$33=0,0,(N$33-N$68)/NFM_fec!N$33)</f>
        <v>0</v>
      </c>
      <c r="O229" s="133">
        <f>IF(O$33=0,0,(O$33-O$68)/NFM_fec!O$33)</f>
        <v>0</v>
      </c>
      <c r="P229" s="133">
        <f>IF(P$33=0,0,(P$33-P$68)/NFM_fec!P$33)</f>
        <v>0</v>
      </c>
      <c r="Q229" s="133">
        <f>IF(Q$33=0,0,(Q$33-Q$68)/NFM_fec!Q$33)</f>
        <v>0</v>
      </c>
    </row>
    <row r="230" spans="1:17" x14ac:dyDescent="0.25">
      <c r="A230" s="132" t="s">
        <v>83</v>
      </c>
      <c r="B230" s="131">
        <f>IF(B$34=0,0,B$34/NFM_fec!B$34)</f>
        <v>0</v>
      </c>
      <c r="C230" s="131">
        <f>IF(C$34=0,0,C$34/NFM_fec!C$34)</f>
        <v>0</v>
      </c>
      <c r="D230" s="131">
        <f>IF(D$34=0,0,D$34/NFM_fec!D$34)</f>
        <v>0</v>
      </c>
      <c r="E230" s="131">
        <f>IF(E$34=0,0,E$34/NFM_fec!E$34)</f>
        <v>0</v>
      </c>
      <c r="F230" s="131">
        <f>IF(F$34=0,0,F$34/NFM_fec!F$34)</f>
        <v>0</v>
      </c>
      <c r="G230" s="131">
        <f>IF(G$34=0,0,G$34/NFM_fec!G$34)</f>
        <v>0</v>
      </c>
      <c r="H230" s="131">
        <f>IF(H$34=0,0,H$34/NFM_fec!H$34)</f>
        <v>0</v>
      </c>
      <c r="I230" s="131">
        <f>IF(I$34=0,0,I$34/NFM_fec!I$34)</f>
        <v>0</v>
      </c>
      <c r="J230" s="131">
        <f>IF(J$34=0,0,J$34/NFM_fec!J$34)</f>
        <v>0</v>
      </c>
      <c r="K230" s="131">
        <f>IF(K$34=0,0,K$34/NFM_fec!K$34)</f>
        <v>0</v>
      </c>
      <c r="L230" s="131">
        <f>IF(L$34=0,0,L$34/NFM_fec!L$34)</f>
        <v>0</v>
      </c>
      <c r="M230" s="131">
        <f>IF(M$34=0,0,M$34/NFM_fec!M$34)</f>
        <v>0</v>
      </c>
      <c r="N230" s="131">
        <f>IF(N$34=0,0,N$34/NFM_fec!N$34)</f>
        <v>0</v>
      </c>
      <c r="O230" s="131">
        <f>IF(O$34=0,0,O$34/NFM_fec!O$34)</f>
        <v>0</v>
      </c>
      <c r="P230" s="131">
        <f>IF(P$34=0,0,P$34/NFM_fec!P$34)</f>
        <v>0</v>
      </c>
      <c r="Q230" s="131">
        <f>IF(Q$34=0,0,Q$34/NFM_fec!Q$34)</f>
        <v>0</v>
      </c>
    </row>
    <row r="231" spans="1:17" x14ac:dyDescent="0.25">
      <c r="A231" s="76" t="s">
        <v>82</v>
      </c>
      <c r="B231" s="130">
        <f>IF(B$35=0,0,B$35/NFM_fec!B$35)</f>
        <v>0</v>
      </c>
      <c r="C231" s="130">
        <f>IF(C$35=0,0,C$35/NFM_fec!C$35)</f>
        <v>0</v>
      </c>
      <c r="D231" s="130">
        <f>IF(D$35=0,0,D$35/NFM_fec!D$35)</f>
        <v>0</v>
      </c>
      <c r="E231" s="130">
        <f>IF(E$35=0,0,E$35/NFM_fec!E$35)</f>
        <v>0</v>
      </c>
      <c r="F231" s="130">
        <f>IF(F$35=0,0,F$35/NFM_fec!F$35)</f>
        <v>0</v>
      </c>
      <c r="G231" s="130">
        <f>IF(G$35=0,0,G$35/NFM_fec!G$35)</f>
        <v>0</v>
      </c>
      <c r="H231" s="130">
        <f>IF(H$35=0,0,H$35/NFM_fec!H$35)</f>
        <v>0</v>
      </c>
      <c r="I231" s="130">
        <f>IF(I$35=0,0,I$35/NFM_fec!I$35)</f>
        <v>0</v>
      </c>
      <c r="J231" s="130">
        <f>IF(J$35=0,0,J$35/NFM_fec!J$35)</f>
        <v>0</v>
      </c>
      <c r="K231" s="130">
        <f>IF(K$35=0,0,K$35/NFM_fec!K$35)</f>
        <v>0</v>
      </c>
      <c r="L231" s="130">
        <f>IF(L$35=0,0,L$35/NFM_fec!L$35)</f>
        <v>0</v>
      </c>
      <c r="M231" s="130">
        <f>IF(M$35=0,0,M$35/NFM_fec!M$35)</f>
        <v>0</v>
      </c>
      <c r="N231" s="130">
        <f>IF(N$35=0,0,N$35/NFM_fec!N$35)</f>
        <v>0</v>
      </c>
      <c r="O231" s="130">
        <f>IF(O$35=0,0,O$35/NFM_fec!O$35)</f>
        <v>0</v>
      </c>
      <c r="P231" s="130">
        <f>IF(P$35=0,0,P$35/NFM_fec!P$35)</f>
        <v>0</v>
      </c>
      <c r="Q231" s="130">
        <f>IF(Q$35=0,0,Q$35/NFM_fec!Q$35)</f>
        <v>0</v>
      </c>
    </row>
    <row r="232" spans="1:17" x14ac:dyDescent="0.25">
      <c r="A232" s="76" t="s">
        <v>81</v>
      </c>
      <c r="B232" s="130">
        <f>IF(B$36=0,0,B$36/NFM_fec!B$36)</f>
        <v>0</v>
      </c>
      <c r="C232" s="130">
        <f>IF(C$36=0,0,C$36/NFM_fec!C$36)</f>
        <v>0</v>
      </c>
      <c r="D232" s="130">
        <f>IF(D$36=0,0,D$36/NFM_fec!D$36)</f>
        <v>0</v>
      </c>
      <c r="E232" s="130">
        <f>IF(E$36=0,0,E$36/NFM_fec!E$36)</f>
        <v>0</v>
      </c>
      <c r="F232" s="130">
        <f>IF(F$36=0,0,F$36/NFM_fec!F$36)</f>
        <v>0</v>
      </c>
      <c r="G232" s="130">
        <f>IF(G$36=0,0,G$36/NFM_fec!G$36)</f>
        <v>0</v>
      </c>
      <c r="H232" s="130">
        <f>IF(H$36=0,0,H$36/NFM_fec!H$36)</f>
        <v>0</v>
      </c>
      <c r="I232" s="130">
        <f>IF(I$36=0,0,I$36/NFM_fec!I$36)</f>
        <v>0</v>
      </c>
      <c r="J232" s="130">
        <f>IF(J$36=0,0,J$36/NFM_fec!J$36)</f>
        <v>0</v>
      </c>
      <c r="K232" s="130">
        <f>IF(K$36=0,0,K$36/NFM_fec!K$36)</f>
        <v>0</v>
      </c>
      <c r="L232" s="130">
        <f>IF(L$36=0,0,L$36/NFM_fec!L$36)</f>
        <v>0</v>
      </c>
      <c r="M232" s="130">
        <f>IF(M$36=0,0,M$36/NFM_fec!M$36)</f>
        <v>0</v>
      </c>
      <c r="N232" s="130">
        <f>IF(N$36=0,0,N$36/NFM_fec!N$36)</f>
        <v>0</v>
      </c>
      <c r="O232" s="130">
        <f>IF(O$36=0,0,O$36/NFM_fec!O$36)</f>
        <v>0</v>
      </c>
      <c r="P232" s="130">
        <f>IF(P$36=0,0,P$36/NFM_fec!P$36)</f>
        <v>0</v>
      </c>
      <c r="Q232" s="130">
        <f>IF(Q$36=0,0,Q$36/NFM_fec!Q$36)</f>
        <v>0</v>
      </c>
    </row>
    <row r="233" spans="1:17" x14ac:dyDescent="0.25">
      <c r="A233" s="76" t="s">
        <v>80</v>
      </c>
      <c r="B233" s="130">
        <f>IF(B$37=0,0,B$37/NFM_fec!B$37)</f>
        <v>0</v>
      </c>
      <c r="C233" s="130">
        <f>IF(C$37=0,0,C$37/NFM_fec!C$37)</f>
        <v>0</v>
      </c>
      <c r="D233" s="130">
        <f>IF(D$37=0,0,D$37/NFM_fec!D$37)</f>
        <v>0</v>
      </c>
      <c r="E233" s="130">
        <f>IF(E$37=0,0,E$37/NFM_fec!E$37)</f>
        <v>0</v>
      </c>
      <c r="F233" s="130">
        <f>IF(F$37=0,0,F$37/NFM_fec!F$37)</f>
        <v>0</v>
      </c>
      <c r="G233" s="130">
        <f>IF(G$37=0,0,G$37/NFM_fec!G$37)</f>
        <v>0</v>
      </c>
      <c r="H233" s="130">
        <f>IF(H$37=0,0,H$37/NFM_fec!H$37)</f>
        <v>0</v>
      </c>
      <c r="I233" s="130">
        <f>IF(I$37=0,0,I$37/NFM_fec!I$37)</f>
        <v>0</v>
      </c>
      <c r="J233" s="130">
        <f>IF(J$37=0,0,J$37/NFM_fec!J$37)</f>
        <v>0</v>
      </c>
      <c r="K233" s="130">
        <f>IF(K$37=0,0,K$37/NFM_fec!K$37)</f>
        <v>0</v>
      </c>
      <c r="L233" s="130">
        <f>IF(L$37=0,0,L$37/NFM_fec!L$37)</f>
        <v>0</v>
      </c>
      <c r="M233" s="130">
        <f>IF(M$37=0,0,M$37/NFM_fec!M$37)</f>
        <v>0</v>
      </c>
      <c r="N233" s="130">
        <f>IF(N$37=0,0,N$37/NFM_fec!N$37)</f>
        <v>0</v>
      </c>
      <c r="O233" s="130">
        <f>IF(O$37=0,0,O$37/NFM_fec!O$37)</f>
        <v>0</v>
      </c>
      <c r="P233" s="130">
        <f>IF(P$37=0,0,P$37/NFM_fec!P$37)</f>
        <v>0</v>
      </c>
      <c r="Q233" s="130">
        <f>IF(Q$37=0,0,Q$37/NFM_fec!Q$37)</f>
        <v>0</v>
      </c>
    </row>
    <row r="234" spans="1:17" x14ac:dyDescent="0.25">
      <c r="A234" s="129" t="s">
        <v>79</v>
      </c>
      <c r="B234" s="128">
        <f>IF(B$38=0,0,B$38/NFM_fec!B$38)</f>
        <v>0</v>
      </c>
      <c r="C234" s="128">
        <f>IF(C$38=0,0,C$38/NFM_fec!C$38)</f>
        <v>0</v>
      </c>
      <c r="D234" s="128">
        <f>IF(D$38=0,0,D$38/NFM_fec!D$38)</f>
        <v>0</v>
      </c>
      <c r="E234" s="128">
        <f>IF(E$38=0,0,E$38/NFM_fec!E$38)</f>
        <v>0</v>
      </c>
      <c r="F234" s="128">
        <f>IF(F$38=0,0,F$38/NFM_fec!F$38)</f>
        <v>0</v>
      </c>
      <c r="G234" s="128">
        <f>IF(G$38=0,0,G$38/NFM_fec!G$38)</f>
        <v>0</v>
      </c>
      <c r="H234" s="128">
        <f>IF(H$38=0,0,H$38/NFM_fec!H$38)</f>
        <v>0</v>
      </c>
      <c r="I234" s="128">
        <f>IF(I$38=0,0,I$38/NFM_fec!I$38)</f>
        <v>0</v>
      </c>
      <c r="J234" s="128">
        <f>IF(J$38=0,0,J$38/NFM_fec!J$38)</f>
        <v>0</v>
      </c>
      <c r="K234" s="128">
        <f>IF(K$38=0,0,K$38/NFM_fec!K$38)</f>
        <v>0</v>
      </c>
      <c r="L234" s="128">
        <f>IF(L$38=0,0,L$38/NFM_fec!L$38)</f>
        <v>0</v>
      </c>
      <c r="M234" s="128">
        <f>IF(M$38=0,0,M$38/NFM_fec!M$38)</f>
        <v>0</v>
      </c>
      <c r="N234" s="128">
        <f>IF(N$38=0,0,N$38/NFM_fec!N$38)</f>
        <v>0</v>
      </c>
      <c r="O234" s="128">
        <f>IF(O$38=0,0,O$38/NFM_fec!O$38)</f>
        <v>0</v>
      </c>
      <c r="P234" s="128">
        <f>IF(P$38=0,0,P$38/NFM_fec!P$38)</f>
        <v>0</v>
      </c>
      <c r="Q234" s="128">
        <f>IF(Q$38=0,0,Q$38/NFM_fec!Q$38)</f>
        <v>0</v>
      </c>
    </row>
    <row r="235" spans="1:17" x14ac:dyDescent="0.25">
      <c r="A235" s="127" t="s">
        <v>150</v>
      </c>
      <c r="B235" s="126">
        <f>IF(B$43=0,0,B$43/NFM_fec!B$43)</f>
        <v>0</v>
      </c>
      <c r="C235" s="126">
        <f>IF(C$43=0,0,C$43/NFM_fec!C$43)</f>
        <v>0</v>
      </c>
      <c r="D235" s="126">
        <f>IF(D$43=0,0,D$43/NFM_fec!D$43)</f>
        <v>0</v>
      </c>
      <c r="E235" s="126">
        <f>IF(E$43=0,0,E$43/NFM_fec!E$43)</f>
        <v>0</v>
      </c>
      <c r="F235" s="126">
        <f>IF(F$43=0,0,F$43/NFM_fec!F$43)</f>
        <v>0</v>
      </c>
      <c r="G235" s="126">
        <f>IF(G$43=0,0,G$43/NFM_fec!G$43)</f>
        <v>0</v>
      </c>
      <c r="H235" s="126">
        <f>IF(H$43=0,0,H$43/NFM_fec!H$43)</f>
        <v>0</v>
      </c>
      <c r="I235" s="126">
        <f>IF(I$43=0,0,I$43/NFM_fec!I$43)</f>
        <v>0</v>
      </c>
      <c r="J235" s="126">
        <f>IF(J$43=0,0,J$43/NFM_fec!J$43)</f>
        <v>0</v>
      </c>
      <c r="K235" s="126">
        <f>IF(K$43=0,0,K$43/NFM_fec!K$43)</f>
        <v>0</v>
      </c>
      <c r="L235" s="126">
        <f>IF(L$43=0,0,L$43/NFM_fec!L$43)</f>
        <v>0</v>
      </c>
      <c r="M235" s="126">
        <f>IF(M$43=0,0,M$43/NFM_fec!M$43)</f>
        <v>0</v>
      </c>
      <c r="N235" s="126">
        <f>IF(N$43=0,0,N$43/NFM_fec!N$43)</f>
        <v>0</v>
      </c>
      <c r="O235" s="126">
        <f>IF(O$43=0,0,O$43/NFM_fec!O$43)</f>
        <v>0</v>
      </c>
      <c r="P235" s="126">
        <f>IF(P$43=0,0,P$43/NFM_fec!P$43)</f>
        <v>0</v>
      </c>
      <c r="Q235" s="126">
        <f>IF(Q$43=0,0,Q$43/NFM_fec!Q$43)</f>
        <v>0</v>
      </c>
    </row>
    <row r="236" spans="1:17" x14ac:dyDescent="0.25">
      <c r="A236" s="127" t="s">
        <v>148</v>
      </c>
      <c r="B236" s="126">
        <f>IF(B$44=0,0,B$44/NFM_fec!B$44)</f>
        <v>0</v>
      </c>
      <c r="C236" s="126">
        <f>IF(C$44=0,0,C$44/NFM_fec!C$44)</f>
        <v>0</v>
      </c>
      <c r="D236" s="126">
        <f>IF(D$44=0,0,D$44/NFM_fec!D$44)</f>
        <v>0</v>
      </c>
      <c r="E236" s="126">
        <f>IF(E$44=0,0,E$44/NFM_fec!E$44)</f>
        <v>0</v>
      </c>
      <c r="F236" s="126">
        <f>IF(F$44=0,0,F$44/NFM_fec!F$44)</f>
        <v>0</v>
      </c>
      <c r="G236" s="126">
        <f>IF(G$44=0,0,G$44/NFM_fec!G$44)</f>
        <v>0</v>
      </c>
      <c r="H236" s="126">
        <f>IF(H$44=0,0,H$44/NFM_fec!H$44)</f>
        <v>0</v>
      </c>
      <c r="I236" s="126">
        <f>IF(I$44=0,0,I$44/NFM_fec!I$44)</f>
        <v>0</v>
      </c>
      <c r="J236" s="126">
        <f>IF(J$44=0,0,J$44/NFM_fec!J$44)</f>
        <v>0</v>
      </c>
      <c r="K236" s="126">
        <f>IF(K$44=0,0,K$44/NFM_fec!K$44)</f>
        <v>0</v>
      </c>
      <c r="L236" s="126">
        <f>IF(L$44=0,0,L$44/NFM_fec!L$44)</f>
        <v>0</v>
      </c>
      <c r="M236" s="126">
        <f>IF(M$44=0,0,M$44/NFM_fec!M$44)</f>
        <v>0</v>
      </c>
      <c r="N236" s="126">
        <f>IF(N$44=0,0,N$44/NFM_fec!N$44)</f>
        <v>0</v>
      </c>
      <c r="O236" s="126">
        <f>IF(O$44=0,0,O$44/NFM_fec!O$44)</f>
        <v>0</v>
      </c>
      <c r="P236" s="126">
        <f>IF(P$44=0,0,P$44/NFM_fec!P$44)</f>
        <v>0</v>
      </c>
      <c r="Q236" s="126">
        <f>IF(Q$44=0,0,Q$44/NFM_fec!Q$44)</f>
        <v>0</v>
      </c>
    </row>
    <row r="237" spans="1:17" x14ac:dyDescent="0.25">
      <c r="A237" s="72" t="s">
        <v>147</v>
      </c>
      <c r="B237" s="125">
        <f>IF(B$51=0,0,B$51/NFM_fec!B$51)</f>
        <v>0</v>
      </c>
      <c r="C237" s="125">
        <f>IF(C$51=0,0,C$51/NFM_fec!C$51)</f>
        <v>0</v>
      </c>
      <c r="D237" s="125">
        <f>IF(D$51=0,0,D$51/NFM_fec!D$51)</f>
        <v>0</v>
      </c>
      <c r="E237" s="125">
        <f>IF(E$51=0,0,E$51/NFM_fec!E$51)</f>
        <v>0</v>
      </c>
      <c r="F237" s="125">
        <f>IF(F$51=0,0,F$51/NFM_fec!F$51)</f>
        <v>0</v>
      </c>
      <c r="G237" s="125">
        <f>IF(G$51=0,0,G$51/NFM_fec!G$51)</f>
        <v>0</v>
      </c>
      <c r="H237" s="125">
        <f>IF(H$51=0,0,H$51/NFM_fec!H$51)</f>
        <v>0</v>
      </c>
      <c r="I237" s="125">
        <f>IF(I$51=0,0,I$51/NFM_fec!I$51)</f>
        <v>0</v>
      </c>
      <c r="J237" s="125">
        <f>IF(J$51=0,0,J$51/NFM_fec!J$51)</f>
        <v>0</v>
      </c>
      <c r="K237" s="125">
        <f>IF(K$51=0,0,K$51/NFM_fec!K$51)</f>
        <v>0</v>
      </c>
      <c r="L237" s="125">
        <f>IF(L$51=0,0,L$51/NFM_fec!L$51)</f>
        <v>0</v>
      </c>
      <c r="M237" s="125">
        <f>IF(M$51=0,0,M$51/NFM_fec!M$51)</f>
        <v>0</v>
      </c>
      <c r="N237" s="125">
        <f>IF(N$51=0,0,N$51/NFM_fec!N$51)</f>
        <v>0</v>
      </c>
      <c r="O237" s="125">
        <f>IF(O$51=0,0,O$51/NFM_fec!O$51)</f>
        <v>0</v>
      </c>
      <c r="P237" s="125">
        <f>IF(P$51=0,0,P$51/NFM_fec!P$51)</f>
        <v>0</v>
      </c>
      <c r="Q237" s="125">
        <f>IF(Q$51=0,0,Q$51/NFM_fec!Q$51)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>IF(B$70=0,0,B$70/NFM_fec!B$70)</f>
        <v>0</v>
      </c>
      <c r="C239" s="133">
        <f>IF(C$70=0,0,C$70/NFM_fec!C$70)</f>
        <v>0</v>
      </c>
      <c r="D239" s="133">
        <f>IF(D$70=0,0,D$70/NFM_fec!D$70)</f>
        <v>0</v>
      </c>
      <c r="E239" s="133">
        <f>IF(E$70=0,0,E$70/NFM_fec!E$70)</f>
        <v>0</v>
      </c>
      <c r="F239" s="133">
        <f>IF(F$70=0,0,F$70/NFM_fec!F$70)</f>
        <v>0</v>
      </c>
      <c r="G239" s="133">
        <f>IF(G$70=0,0,G$70/NFM_fec!G$70)</f>
        <v>0</v>
      </c>
      <c r="H239" s="133">
        <f>IF(H$70=0,0,H$70/NFM_fec!H$70)</f>
        <v>0</v>
      </c>
      <c r="I239" s="133">
        <f>IF(I$70=0,0,I$70/NFM_fec!I$70)</f>
        <v>0</v>
      </c>
      <c r="J239" s="133">
        <f>IF(J$70=0,0,J$70/NFM_fec!J$70)</f>
        <v>0</v>
      </c>
      <c r="K239" s="133">
        <f>IF(K$70=0,0,K$70/NFM_fec!K$70)</f>
        <v>0</v>
      </c>
      <c r="L239" s="133">
        <f>IF(L$70=0,0,L$70/NFM_fec!L$70)</f>
        <v>0</v>
      </c>
      <c r="M239" s="133">
        <f>IF(M$70=0,0,M$70/NFM_fec!M$70)</f>
        <v>0</v>
      </c>
      <c r="N239" s="133">
        <f>IF(N$70=0,0,N$70/NFM_fec!N$70)</f>
        <v>0</v>
      </c>
      <c r="O239" s="133">
        <f>IF(O$70=0,0,O$70/NFM_fec!O$70)</f>
        <v>0</v>
      </c>
      <c r="P239" s="133">
        <f>IF(P$70=0,0,P$70/NFM_fec!P$70)</f>
        <v>0</v>
      </c>
      <c r="Q239" s="133">
        <f>IF(Q$70=0,0,Q$70/NFM_fec!Q$70)</f>
        <v>0</v>
      </c>
    </row>
    <row r="240" spans="1:17" x14ac:dyDescent="0.25">
      <c r="A240" s="132" t="s">
        <v>83</v>
      </c>
      <c r="B240" s="131">
        <f>IF(B$71=0,0,B$71/NFM_fec!B$71)</f>
        <v>0</v>
      </c>
      <c r="C240" s="131">
        <f>IF(C$71=0,0,C$71/NFM_fec!C$71)</f>
        <v>0</v>
      </c>
      <c r="D240" s="131">
        <f>IF(D$71=0,0,D$71/NFM_fec!D$71)</f>
        <v>0</v>
      </c>
      <c r="E240" s="131">
        <f>IF(E$71=0,0,E$71/NFM_fec!E$71)</f>
        <v>0</v>
      </c>
      <c r="F240" s="131">
        <f>IF(F$71=0,0,F$71/NFM_fec!F$71)</f>
        <v>0</v>
      </c>
      <c r="G240" s="131">
        <f>IF(G$71=0,0,G$71/NFM_fec!G$71)</f>
        <v>0</v>
      </c>
      <c r="H240" s="131">
        <f>IF(H$71=0,0,H$71/NFM_fec!H$71)</f>
        <v>0</v>
      </c>
      <c r="I240" s="131">
        <f>IF(I$71=0,0,I$71/NFM_fec!I$71)</f>
        <v>0</v>
      </c>
      <c r="J240" s="131">
        <f>IF(J$71=0,0,J$71/NFM_fec!J$71)</f>
        <v>0</v>
      </c>
      <c r="K240" s="131">
        <f>IF(K$71=0,0,K$71/NFM_fec!K$71)</f>
        <v>0</v>
      </c>
      <c r="L240" s="131">
        <f>IF(L$71=0,0,L$71/NFM_fec!L$71)</f>
        <v>0</v>
      </c>
      <c r="M240" s="131">
        <f>IF(M$71=0,0,M$71/NFM_fec!M$71)</f>
        <v>0</v>
      </c>
      <c r="N240" s="131">
        <f>IF(N$71=0,0,N$71/NFM_fec!N$71)</f>
        <v>0</v>
      </c>
      <c r="O240" s="131">
        <f>IF(O$71=0,0,O$71/NFM_fec!O$71)</f>
        <v>0</v>
      </c>
      <c r="P240" s="131">
        <f>IF(P$71=0,0,P$71/NFM_fec!P$71)</f>
        <v>0</v>
      </c>
      <c r="Q240" s="131">
        <f>IF(Q$71=0,0,Q$71/NFM_fec!Q$71)</f>
        <v>0</v>
      </c>
    </row>
    <row r="241" spans="1:17" x14ac:dyDescent="0.25">
      <c r="A241" s="76" t="s">
        <v>82</v>
      </c>
      <c r="B241" s="130">
        <f>IF(B$72=0,0,B$72/NFM_fec!B$72)</f>
        <v>0</v>
      </c>
      <c r="C241" s="130">
        <f>IF(C$72=0,0,C$72/NFM_fec!C$72)</f>
        <v>0</v>
      </c>
      <c r="D241" s="130">
        <f>IF(D$72=0,0,D$72/NFM_fec!D$72)</f>
        <v>0</v>
      </c>
      <c r="E241" s="130">
        <f>IF(E$72=0,0,E$72/NFM_fec!E$72)</f>
        <v>0</v>
      </c>
      <c r="F241" s="130">
        <f>IF(F$72=0,0,F$72/NFM_fec!F$72)</f>
        <v>0</v>
      </c>
      <c r="G241" s="130">
        <f>IF(G$72=0,0,G$72/NFM_fec!G$72)</f>
        <v>0</v>
      </c>
      <c r="H241" s="130">
        <f>IF(H$72=0,0,H$72/NFM_fec!H$72)</f>
        <v>0</v>
      </c>
      <c r="I241" s="130">
        <f>IF(I$72=0,0,I$72/NFM_fec!I$72)</f>
        <v>0</v>
      </c>
      <c r="J241" s="130">
        <f>IF(J$72=0,0,J$72/NFM_fec!J$72)</f>
        <v>0</v>
      </c>
      <c r="K241" s="130">
        <f>IF(K$72=0,0,K$72/NFM_fec!K$72)</f>
        <v>0</v>
      </c>
      <c r="L241" s="130">
        <f>IF(L$72=0,0,L$72/NFM_fec!L$72)</f>
        <v>0</v>
      </c>
      <c r="M241" s="130">
        <f>IF(M$72=0,0,M$72/NFM_fec!M$72)</f>
        <v>0</v>
      </c>
      <c r="N241" s="130">
        <f>IF(N$72=0,0,N$72/NFM_fec!N$72)</f>
        <v>0</v>
      </c>
      <c r="O241" s="130">
        <f>IF(O$72=0,0,O$72/NFM_fec!O$72)</f>
        <v>0</v>
      </c>
      <c r="P241" s="130">
        <f>IF(P$72=0,0,P$72/NFM_fec!P$72)</f>
        <v>0</v>
      </c>
      <c r="Q241" s="130">
        <f>IF(Q$72=0,0,Q$72/NFM_fec!Q$72)</f>
        <v>0</v>
      </c>
    </row>
    <row r="242" spans="1:17" x14ac:dyDescent="0.25">
      <c r="A242" s="76" t="s">
        <v>81</v>
      </c>
      <c r="B242" s="130">
        <f>IF(B$73=0,0,B$73/NFM_fec!B$73)</f>
        <v>0</v>
      </c>
      <c r="C242" s="130">
        <f>IF(C$73=0,0,C$73/NFM_fec!C$73)</f>
        <v>0</v>
      </c>
      <c r="D242" s="130">
        <f>IF(D$73=0,0,D$73/NFM_fec!D$73)</f>
        <v>0</v>
      </c>
      <c r="E242" s="130">
        <f>IF(E$73=0,0,E$73/NFM_fec!E$73)</f>
        <v>0</v>
      </c>
      <c r="F242" s="130">
        <f>IF(F$73=0,0,F$73/NFM_fec!F$73)</f>
        <v>0</v>
      </c>
      <c r="G242" s="130">
        <f>IF(G$73=0,0,G$73/NFM_fec!G$73)</f>
        <v>0</v>
      </c>
      <c r="H242" s="130">
        <f>IF(H$73=0,0,H$73/NFM_fec!H$73)</f>
        <v>0</v>
      </c>
      <c r="I242" s="130">
        <f>IF(I$73=0,0,I$73/NFM_fec!I$73)</f>
        <v>0</v>
      </c>
      <c r="J242" s="130">
        <f>IF(J$73=0,0,J$73/NFM_fec!J$73)</f>
        <v>0</v>
      </c>
      <c r="K242" s="130">
        <f>IF(K$73=0,0,K$73/NFM_fec!K$73)</f>
        <v>0</v>
      </c>
      <c r="L242" s="130">
        <f>IF(L$73=0,0,L$73/NFM_fec!L$73)</f>
        <v>0</v>
      </c>
      <c r="M242" s="130">
        <f>IF(M$73=0,0,M$73/NFM_fec!M$73)</f>
        <v>0</v>
      </c>
      <c r="N242" s="130">
        <f>IF(N$73=0,0,N$73/NFM_fec!N$73)</f>
        <v>0</v>
      </c>
      <c r="O242" s="130">
        <f>IF(O$73=0,0,O$73/NFM_fec!O$73)</f>
        <v>0</v>
      </c>
      <c r="P242" s="130">
        <f>IF(P$73=0,0,P$73/NFM_fec!P$73)</f>
        <v>0</v>
      </c>
      <c r="Q242" s="130">
        <f>IF(Q$73=0,0,Q$73/NFM_fec!Q$73)</f>
        <v>0</v>
      </c>
    </row>
    <row r="243" spans="1:17" x14ac:dyDescent="0.25">
      <c r="A243" s="76" t="s">
        <v>80</v>
      </c>
      <c r="B243" s="130">
        <f>IF(B$74=0,0,B$74/NFM_fec!B$74)</f>
        <v>0</v>
      </c>
      <c r="C243" s="130">
        <f>IF(C$74=0,0,C$74/NFM_fec!C$74)</f>
        <v>0</v>
      </c>
      <c r="D243" s="130">
        <f>IF(D$74=0,0,D$74/NFM_fec!D$74)</f>
        <v>0</v>
      </c>
      <c r="E243" s="130">
        <f>IF(E$74=0,0,E$74/NFM_fec!E$74)</f>
        <v>0</v>
      </c>
      <c r="F243" s="130">
        <f>IF(F$74=0,0,F$74/NFM_fec!F$74)</f>
        <v>0</v>
      </c>
      <c r="G243" s="130">
        <f>IF(G$74=0,0,G$74/NFM_fec!G$74)</f>
        <v>0</v>
      </c>
      <c r="H243" s="130">
        <f>IF(H$74=0,0,H$74/NFM_fec!H$74)</f>
        <v>0</v>
      </c>
      <c r="I243" s="130">
        <f>IF(I$74=0,0,I$74/NFM_fec!I$74)</f>
        <v>0</v>
      </c>
      <c r="J243" s="130">
        <f>IF(J$74=0,0,J$74/NFM_fec!J$74)</f>
        <v>0</v>
      </c>
      <c r="K243" s="130">
        <f>IF(K$74=0,0,K$74/NFM_fec!K$74)</f>
        <v>0</v>
      </c>
      <c r="L243" s="130">
        <f>IF(L$74=0,0,L$74/NFM_fec!L$74)</f>
        <v>0</v>
      </c>
      <c r="M243" s="130">
        <f>IF(M$74=0,0,M$74/NFM_fec!M$74)</f>
        <v>0</v>
      </c>
      <c r="N243" s="130">
        <f>IF(N$74=0,0,N$74/NFM_fec!N$74)</f>
        <v>0</v>
      </c>
      <c r="O243" s="130">
        <f>IF(O$74=0,0,O$74/NFM_fec!O$74)</f>
        <v>0</v>
      </c>
      <c r="P243" s="130">
        <f>IF(P$74=0,0,P$74/NFM_fec!P$74)</f>
        <v>0</v>
      </c>
      <c r="Q243" s="130">
        <f>IF(Q$74=0,0,Q$74/NFM_fec!Q$74)</f>
        <v>0</v>
      </c>
    </row>
    <row r="244" spans="1:17" x14ac:dyDescent="0.25">
      <c r="A244" s="129" t="s">
        <v>79</v>
      </c>
      <c r="B244" s="128">
        <f>IF(B$75=0,0,B$75/NFM_fec!B$75)</f>
        <v>0</v>
      </c>
      <c r="C244" s="128">
        <f>IF(C$75=0,0,C$75/NFM_fec!C$75)</f>
        <v>0</v>
      </c>
      <c r="D244" s="128">
        <f>IF(D$75=0,0,D$75/NFM_fec!D$75)</f>
        <v>0</v>
      </c>
      <c r="E244" s="128">
        <f>IF(E$75=0,0,E$75/NFM_fec!E$75)</f>
        <v>0</v>
      </c>
      <c r="F244" s="128">
        <f>IF(F$75=0,0,F$75/NFM_fec!F$75)</f>
        <v>0</v>
      </c>
      <c r="G244" s="128">
        <f>IF(G$75=0,0,G$75/NFM_fec!G$75)</f>
        <v>0</v>
      </c>
      <c r="H244" s="128">
        <f>IF(H$75=0,0,H$75/NFM_fec!H$75)</f>
        <v>0</v>
      </c>
      <c r="I244" s="128">
        <f>IF(I$75=0,0,I$75/NFM_fec!I$75)</f>
        <v>0</v>
      </c>
      <c r="J244" s="128">
        <f>IF(J$75=0,0,J$75/NFM_fec!J$75)</f>
        <v>0</v>
      </c>
      <c r="K244" s="128">
        <f>IF(K$75=0,0,K$75/NFM_fec!K$75)</f>
        <v>0</v>
      </c>
      <c r="L244" s="128">
        <f>IF(L$75=0,0,L$75/NFM_fec!L$75)</f>
        <v>0</v>
      </c>
      <c r="M244" s="128">
        <f>IF(M$75=0,0,M$75/NFM_fec!M$75)</f>
        <v>0</v>
      </c>
      <c r="N244" s="128">
        <f>IF(N$75=0,0,N$75/NFM_fec!N$75)</f>
        <v>0</v>
      </c>
      <c r="O244" s="128">
        <f>IF(O$75=0,0,O$75/NFM_fec!O$75)</f>
        <v>0</v>
      </c>
      <c r="P244" s="128">
        <f>IF(P$75=0,0,P$75/NFM_fec!P$75)</f>
        <v>0</v>
      </c>
      <c r="Q244" s="128">
        <f>IF(Q$75=0,0,Q$75/NFM_fec!Q$75)</f>
        <v>0</v>
      </c>
    </row>
    <row r="245" spans="1:17" x14ac:dyDescent="0.25">
      <c r="A245" s="127" t="s">
        <v>149</v>
      </c>
      <c r="B245" s="126">
        <f>IF(B$80=0,0,B$80/NFM_fec!B$80)</f>
        <v>0</v>
      </c>
      <c r="C245" s="126">
        <f>IF(C$80=0,0,C$80/NFM_fec!C$80)</f>
        <v>0</v>
      </c>
      <c r="D245" s="126">
        <f>IF(D$80=0,0,D$80/NFM_fec!D$80)</f>
        <v>0</v>
      </c>
      <c r="E245" s="126">
        <f>IF(E$80=0,0,E$80/NFM_fec!E$80)</f>
        <v>0</v>
      </c>
      <c r="F245" s="126">
        <f>IF(F$80=0,0,F$80/NFM_fec!F$80)</f>
        <v>0</v>
      </c>
      <c r="G245" s="126">
        <f>IF(G$80=0,0,G$80/NFM_fec!G$80)</f>
        <v>0</v>
      </c>
      <c r="H245" s="126">
        <f>IF(H$80=0,0,H$80/NFM_fec!H$80)</f>
        <v>0</v>
      </c>
      <c r="I245" s="126">
        <f>IF(I$80=0,0,I$80/NFM_fec!I$80)</f>
        <v>0</v>
      </c>
      <c r="J245" s="126">
        <f>IF(J$80=0,0,J$80/NFM_fec!J$80)</f>
        <v>0</v>
      </c>
      <c r="K245" s="126">
        <f>IF(K$80=0,0,K$80/NFM_fec!K$80)</f>
        <v>0</v>
      </c>
      <c r="L245" s="126">
        <f>IF(L$80=0,0,L$80/NFM_fec!L$80)</f>
        <v>0</v>
      </c>
      <c r="M245" s="126">
        <f>IF(M$80=0,0,M$80/NFM_fec!M$80)</f>
        <v>0</v>
      </c>
      <c r="N245" s="126">
        <f>IF(N$80=0,0,N$80/NFM_fec!N$80)</f>
        <v>0</v>
      </c>
      <c r="O245" s="126">
        <f>IF(O$80=0,0,O$80/NFM_fec!O$80)</f>
        <v>0</v>
      </c>
      <c r="P245" s="126">
        <f>IF(P$80=0,0,P$80/NFM_fec!P$80)</f>
        <v>0</v>
      </c>
      <c r="Q245" s="126">
        <f>IF(Q$80=0,0,Q$80/NFM_fec!Q$80)</f>
        <v>0</v>
      </c>
    </row>
    <row r="246" spans="1:17" x14ac:dyDescent="0.25">
      <c r="A246" s="127" t="s">
        <v>148</v>
      </c>
      <c r="B246" s="126">
        <f>IF(B$87=0,0,B$87/NFM_fec!B$87)</f>
        <v>0</v>
      </c>
      <c r="C246" s="126">
        <f>IF(C$87=0,0,C$87/NFM_fec!C$87)</f>
        <v>0</v>
      </c>
      <c r="D246" s="126">
        <f>IF(D$87=0,0,D$87/NFM_fec!D$87)</f>
        <v>0</v>
      </c>
      <c r="E246" s="126">
        <f>IF(E$87=0,0,E$87/NFM_fec!E$87)</f>
        <v>0</v>
      </c>
      <c r="F246" s="126">
        <f>IF(F$87=0,0,F$87/NFM_fec!F$87)</f>
        <v>0</v>
      </c>
      <c r="G246" s="126">
        <f>IF(G$87=0,0,G$87/NFM_fec!G$87)</f>
        <v>0</v>
      </c>
      <c r="H246" s="126">
        <f>IF(H$87=0,0,H$87/NFM_fec!H$87)</f>
        <v>0</v>
      </c>
      <c r="I246" s="126">
        <f>IF(I$87=0,0,I$87/NFM_fec!I$87)</f>
        <v>0</v>
      </c>
      <c r="J246" s="126">
        <f>IF(J$87=0,0,J$87/NFM_fec!J$87)</f>
        <v>0</v>
      </c>
      <c r="K246" s="126">
        <f>IF(K$87=0,0,K$87/NFM_fec!K$87)</f>
        <v>0</v>
      </c>
      <c r="L246" s="126">
        <f>IF(L$87=0,0,L$87/NFM_fec!L$87)</f>
        <v>0</v>
      </c>
      <c r="M246" s="126">
        <f>IF(M$87=0,0,M$87/NFM_fec!M$87)</f>
        <v>0</v>
      </c>
      <c r="N246" s="126">
        <f>IF(N$87=0,0,N$87/NFM_fec!N$87)</f>
        <v>0</v>
      </c>
      <c r="O246" s="126">
        <f>IF(O$87=0,0,O$87/NFM_fec!O$87)</f>
        <v>0</v>
      </c>
      <c r="P246" s="126">
        <f>IF(P$87=0,0,P$87/NFM_fec!P$87)</f>
        <v>0</v>
      </c>
      <c r="Q246" s="126">
        <f>IF(Q$87=0,0,Q$87/NFM_fec!Q$87)</f>
        <v>0</v>
      </c>
    </row>
    <row r="247" spans="1:17" x14ac:dyDescent="0.25">
      <c r="A247" s="72" t="s">
        <v>147</v>
      </c>
      <c r="B247" s="125">
        <f>IF(B$94=0,0,B$94/NFM_fec!B$94)</f>
        <v>0</v>
      </c>
      <c r="C247" s="125">
        <f>IF(C$94=0,0,C$94/NFM_fec!C$94)</f>
        <v>0</v>
      </c>
      <c r="D247" s="125">
        <f>IF(D$94=0,0,D$94/NFM_fec!D$94)</f>
        <v>0</v>
      </c>
      <c r="E247" s="125">
        <f>IF(E$94=0,0,E$94/NFM_fec!E$94)</f>
        <v>0</v>
      </c>
      <c r="F247" s="125">
        <f>IF(F$94=0,0,F$94/NFM_fec!F$94)</f>
        <v>0</v>
      </c>
      <c r="G247" s="125">
        <f>IF(G$94=0,0,G$94/NFM_fec!G$94)</f>
        <v>0</v>
      </c>
      <c r="H247" s="125">
        <f>IF(H$94=0,0,H$94/NFM_fec!H$94)</f>
        <v>0</v>
      </c>
      <c r="I247" s="125">
        <f>IF(I$94=0,0,I$94/NFM_fec!I$94)</f>
        <v>0</v>
      </c>
      <c r="J247" s="125">
        <f>IF(J$94=0,0,J$94/NFM_fec!J$94)</f>
        <v>0</v>
      </c>
      <c r="K247" s="125">
        <f>IF(K$94=0,0,K$94/NFM_fec!K$94)</f>
        <v>0</v>
      </c>
      <c r="L247" s="125">
        <f>IF(L$94=0,0,L$94/NFM_fec!L$94)</f>
        <v>0</v>
      </c>
      <c r="M247" s="125">
        <f>IF(M$94=0,0,M$94/NFM_fec!M$94)</f>
        <v>0</v>
      </c>
      <c r="N247" s="125">
        <f>IF(N$94=0,0,N$94/NFM_fec!N$94)</f>
        <v>0</v>
      </c>
      <c r="O247" s="125">
        <f>IF(O$94=0,0,O$94/NFM_fec!O$94)</f>
        <v>0</v>
      </c>
      <c r="P247" s="125">
        <f>IF(P$94=0,0,P$94/NFM_fec!P$94)</f>
        <v>0</v>
      </c>
      <c r="Q247" s="125">
        <f>IF(Q$94=0,0,Q$94/NFM_fec!Q$94)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167</v>
      </c>
      <c r="B249" s="133">
        <f>IF(B$112=0,0,(B$112-B$154)/NFM_fec!B$112)</f>
        <v>3.1891932195425441</v>
      </c>
      <c r="C249" s="133">
        <f>IF(C$112=0,0,(C$112-C$154)/NFM_fec!C$112)</f>
        <v>3.1891932195425445</v>
      </c>
      <c r="D249" s="133">
        <f>IF(D$112=0,0,(D$112-D$154)/NFM_fec!D$112)</f>
        <v>2.5089283932933188</v>
      </c>
      <c r="E249" s="133">
        <f>IF(E$112=0,0,(E$112-E$154)/NFM_fec!E$112)</f>
        <v>2.4895516731848484</v>
      </c>
      <c r="F249" s="133">
        <f>IF(F$112=0,0,(F$112-F$154)/NFM_fec!F$112)</f>
        <v>2.7983361482305971</v>
      </c>
      <c r="G249" s="133">
        <f>IF(G$112=0,0,(G$112-G$154)/NFM_fec!G$112)</f>
        <v>2.9005521849800138</v>
      </c>
      <c r="H249" s="133">
        <f>IF(H$112=0,0,(H$112-H$154)/NFM_fec!H$112)</f>
        <v>2.3839819231074997</v>
      </c>
      <c r="I249" s="133">
        <f>IF(I$112=0,0,(I$112-I$154)/NFM_fec!I$112)</f>
        <v>2.3839819231075001</v>
      </c>
      <c r="J249" s="133">
        <f>IF(J$112=0,0,(J$112-J$154)/NFM_fec!J$112)</f>
        <v>2.3839819231075006</v>
      </c>
      <c r="K249" s="133">
        <f>IF(K$112=0,0,(K$112-K$154)/NFM_fec!K$112)</f>
        <v>2.372441691439612</v>
      </c>
      <c r="L249" s="133">
        <f>IF(L$112=0,0,(L$112-L$154)/NFM_fec!L$112)</f>
        <v>1.6260607338175836</v>
      </c>
      <c r="M249" s="133">
        <f>IF(M$112=0,0,(M$112-M$154)/NFM_fec!M$112)</f>
        <v>2.1233405781321033</v>
      </c>
      <c r="N249" s="133">
        <f>IF(N$112=0,0,(N$112-N$154)/NFM_fec!N$112)</f>
        <v>2.3652166435066291</v>
      </c>
      <c r="O249" s="133">
        <f>IF(O$112=0,0,(O$112-O$154)/NFM_fec!O$112)</f>
        <v>2.3611520885886321</v>
      </c>
      <c r="P249" s="133">
        <f>IF(P$112=0,0,(P$112-P$154)/NFM_fec!P$112)</f>
        <v>2.1683262417368847</v>
      </c>
      <c r="Q249" s="133">
        <f>IF(Q$112=0,0,(Q$112-Q$154)/NFM_fec!Q$112)</f>
        <v>2.3234939818990132</v>
      </c>
    </row>
    <row r="250" spans="1:17" x14ac:dyDescent="0.25">
      <c r="A250" s="132" t="s">
        <v>83</v>
      </c>
      <c r="B250" s="131">
        <f>IF(B$113=0,0,B$113/NFM_fec!B$113)</f>
        <v>0</v>
      </c>
      <c r="C250" s="131">
        <f>IF(C$113=0,0,C$113/NFM_fec!C$113)</f>
        <v>0</v>
      </c>
      <c r="D250" s="131">
        <f>IF(D$113=0,0,D$113/NFM_fec!D$113)</f>
        <v>0</v>
      </c>
      <c r="E250" s="131">
        <f>IF(E$113=0,0,E$113/NFM_fec!E$113)</f>
        <v>0</v>
      </c>
      <c r="F250" s="131">
        <f>IF(F$113=0,0,F$113/NFM_fec!F$113)</f>
        <v>0</v>
      </c>
      <c r="G250" s="131">
        <f>IF(G$113=0,0,G$113/NFM_fec!G$113)</f>
        <v>0</v>
      </c>
      <c r="H250" s="131">
        <f>IF(H$113=0,0,H$113/NFM_fec!H$113)</f>
        <v>0</v>
      </c>
      <c r="I250" s="131">
        <f>IF(I$113=0,0,I$113/NFM_fec!I$113)</f>
        <v>0</v>
      </c>
      <c r="J250" s="131">
        <f>IF(J$113=0,0,J$113/NFM_fec!J$113)</f>
        <v>0</v>
      </c>
      <c r="K250" s="131">
        <f>IF(K$113=0,0,K$113/NFM_fec!K$113)</f>
        <v>0</v>
      </c>
      <c r="L250" s="131">
        <f>IF(L$113=0,0,L$113/NFM_fec!L$113)</f>
        <v>0</v>
      </c>
      <c r="M250" s="131">
        <f>IF(M$113=0,0,M$113/NFM_fec!M$113)</f>
        <v>0</v>
      </c>
      <c r="N250" s="131">
        <f>IF(N$113=0,0,N$113/NFM_fec!N$113)</f>
        <v>0</v>
      </c>
      <c r="O250" s="131">
        <f>IF(O$113=0,0,O$113/NFM_fec!O$113)</f>
        <v>0</v>
      </c>
      <c r="P250" s="131">
        <f>IF(P$113=0,0,P$113/NFM_fec!P$113)</f>
        <v>0</v>
      </c>
      <c r="Q250" s="131">
        <f>IF(Q$113=0,0,Q$113/NFM_fec!Q$113)</f>
        <v>0</v>
      </c>
    </row>
    <row r="251" spans="1:17" x14ac:dyDescent="0.25">
      <c r="A251" s="76" t="s">
        <v>82</v>
      </c>
      <c r="B251" s="130">
        <f>IF(B$114=0,0,B$114/NFM_fec!B$114)</f>
        <v>0</v>
      </c>
      <c r="C251" s="130">
        <f>IF(C$114=0,0,C$114/NFM_fec!C$114)</f>
        <v>0</v>
      </c>
      <c r="D251" s="130">
        <f>IF(D$114=0,0,D$114/NFM_fec!D$114)</f>
        <v>0</v>
      </c>
      <c r="E251" s="130">
        <f>IF(E$114=0,0,E$114/NFM_fec!E$114)</f>
        <v>0</v>
      </c>
      <c r="F251" s="130">
        <f>IF(F$114=0,0,F$114/NFM_fec!F$114)</f>
        <v>0</v>
      </c>
      <c r="G251" s="130">
        <f>IF(G$114=0,0,G$114/NFM_fec!G$114)</f>
        <v>0</v>
      </c>
      <c r="H251" s="130">
        <f>IF(H$114=0,0,H$114/NFM_fec!H$114)</f>
        <v>0</v>
      </c>
      <c r="I251" s="130">
        <f>IF(I$114=0,0,I$114/NFM_fec!I$114)</f>
        <v>0</v>
      </c>
      <c r="J251" s="130">
        <f>IF(J$114=0,0,J$114/NFM_fec!J$114)</f>
        <v>0</v>
      </c>
      <c r="K251" s="130">
        <f>IF(K$114=0,0,K$114/NFM_fec!K$114)</f>
        <v>0</v>
      </c>
      <c r="L251" s="130">
        <f>IF(L$114=0,0,L$114/NFM_fec!L$114)</f>
        <v>0</v>
      </c>
      <c r="M251" s="130">
        <f>IF(M$114=0,0,M$114/NFM_fec!M$114)</f>
        <v>0</v>
      </c>
      <c r="N251" s="130">
        <f>IF(N$114=0,0,N$114/NFM_fec!N$114)</f>
        <v>0</v>
      </c>
      <c r="O251" s="130">
        <f>IF(O$114=0,0,O$114/NFM_fec!O$114)</f>
        <v>0</v>
      </c>
      <c r="P251" s="130">
        <f>IF(P$114=0,0,P$114/NFM_fec!P$114)</f>
        <v>0</v>
      </c>
      <c r="Q251" s="130">
        <f>IF(Q$114=0,0,Q$114/NFM_fec!Q$114)</f>
        <v>0</v>
      </c>
    </row>
    <row r="252" spans="1:17" x14ac:dyDescent="0.25">
      <c r="A252" s="76" t="s">
        <v>81</v>
      </c>
      <c r="B252" s="130">
        <f>IF(B$115=0,0,B$115/NFM_fec!B$115)</f>
        <v>0</v>
      </c>
      <c r="C252" s="130">
        <f>IF(C$115=0,0,C$115/NFM_fec!C$115)</f>
        <v>0</v>
      </c>
      <c r="D252" s="130">
        <f>IF(D$115=0,0,D$115/NFM_fec!D$115)</f>
        <v>0</v>
      </c>
      <c r="E252" s="130">
        <f>IF(E$115=0,0,E$115/NFM_fec!E$115)</f>
        <v>0</v>
      </c>
      <c r="F252" s="130">
        <f>IF(F$115=0,0,F$115/NFM_fec!F$115)</f>
        <v>0</v>
      </c>
      <c r="G252" s="130">
        <f>IF(G$115=0,0,G$115/NFM_fec!G$115)</f>
        <v>0</v>
      </c>
      <c r="H252" s="130">
        <f>IF(H$115=0,0,H$115/NFM_fec!H$115)</f>
        <v>0</v>
      </c>
      <c r="I252" s="130">
        <f>IF(I$115=0,0,I$115/NFM_fec!I$115)</f>
        <v>0</v>
      </c>
      <c r="J252" s="130">
        <f>IF(J$115=0,0,J$115/NFM_fec!J$115)</f>
        <v>0</v>
      </c>
      <c r="K252" s="130">
        <f>IF(K$115=0,0,K$115/NFM_fec!K$115)</f>
        <v>0</v>
      </c>
      <c r="L252" s="130">
        <f>IF(L$115=0,0,L$115/NFM_fec!L$115)</f>
        <v>0</v>
      </c>
      <c r="M252" s="130">
        <f>IF(M$115=0,0,M$115/NFM_fec!M$115)</f>
        <v>0</v>
      </c>
      <c r="N252" s="130">
        <f>IF(N$115=0,0,N$115/NFM_fec!N$115)</f>
        <v>0</v>
      </c>
      <c r="O252" s="130">
        <f>IF(O$115=0,0,O$115/NFM_fec!O$115)</f>
        <v>0</v>
      </c>
      <c r="P252" s="130">
        <f>IF(P$115=0,0,P$115/NFM_fec!P$115)</f>
        <v>0</v>
      </c>
      <c r="Q252" s="130">
        <f>IF(Q$115=0,0,Q$115/NFM_fec!Q$115)</f>
        <v>0</v>
      </c>
    </row>
    <row r="253" spans="1:17" x14ac:dyDescent="0.25">
      <c r="A253" s="76" t="s">
        <v>80</v>
      </c>
      <c r="B253" s="130">
        <f>IF(B$116=0,0,B$116/NFM_fec!B$116)</f>
        <v>0</v>
      </c>
      <c r="C253" s="130">
        <f>IF(C$116=0,0,C$116/NFM_fec!C$116)</f>
        <v>0</v>
      </c>
      <c r="D253" s="130">
        <f>IF(D$116=0,0,D$116/NFM_fec!D$116)</f>
        <v>0</v>
      </c>
      <c r="E253" s="130">
        <f>IF(E$116=0,0,E$116/NFM_fec!E$116)</f>
        <v>0</v>
      </c>
      <c r="F253" s="130">
        <f>IF(F$116=0,0,F$116/NFM_fec!F$116)</f>
        <v>0</v>
      </c>
      <c r="G253" s="130">
        <f>IF(G$116=0,0,G$116/NFM_fec!G$116)</f>
        <v>0</v>
      </c>
      <c r="H253" s="130">
        <f>IF(H$116=0,0,H$116/NFM_fec!H$116)</f>
        <v>0</v>
      </c>
      <c r="I253" s="130">
        <f>IF(I$116=0,0,I$116/NFM_fec!I$116)</f>
        <v>0</v>
      </c>
      <c r="J253" s="130">
        <f>IF(J$116=0,0,J$116/NFM_fec!J$116)</f>
        <v>0</v>
      </c>
      <c r="K253" s="130">
        <f>IF(K$116=0,0,K$116/NFM_fec!K$116)</f>
        <v>0</v>
      </c>
      <c r="L253" s="130">
        <f>IF(L$116=0,0,L$116/NFM_fec!L$116)</f>
        <v>0</v>
      </c>
      <c r="M253" s="130">
        <f>IF(M$116=0,0,M$116/NFM_fec!M$116)</f>
        <v>0</v>
      </c>
      <c r="N253" s="130">
        <f>IF(N$116=0,0,N$116/NFM_fec!N$116)</f>
        <v>0</v>
      </c>
      <c r="O253" s="130">
        <f>IF(O$116=0,0,O$116/NFM_fec!O$116)</f>
        <v>0</v>
      </c>
      <c r="P253" s="130">
        <f>IF(P$116=0,0,P$116/NFM_fec!P$116)</f>
        <v>0</v>
      </c>
      <c r="Q253" s="130">
        <f>IF(Q$116=0,0,Q$116/NFM_fec!Q$116)</f>
        <v>0</v>
      </c>
    </row>
    <row r="254" spans="1:17" x14ac:dyDescent="0.25">
      <c r="A254" s="129" t="s">
        <v>79</v>
      </c>
      <c r="B254" s="128">
        <f>IF(B$117=0,0,B$117/NFM_fec!B$117)</f>
        <v>0</v>
      </c>
      <c r="C254" s="128">
        <f>IF(C$117=0,0,C$117/NFM_fec!C$117)</f>
        <v>0</v>
      </c>
      <c r="D254" s="128">
        <f>IF(D$117=0,0,D$117/NFM_fec!D$117)</f>
        <v>1.3251222000000002</v>
      </c>
      <c r="E254" s="128">
        <f>IF(E$117=0,0,E$117/NFM_fec!E$117)</f>
        <v>1.3251222000000002</v>
      </c>
      <c r="F254" s="128">
        <f>IF(F$117=0,0,F$117/NFM_fec!F$117)</f>
        <v>0.70463843999999998</v>
      </c>
      <c r="G254" s="128">
        <f>IF(G$117=0,0,G$117/NFM_fec!G$117)</f>
        <v>0.7046384400000002</v>
      </c>
      <c r="H254" s="128">
        <f>IF(H$117=0,0,H$117/NFM_fec!H$117)</f>
        <v>0.70463844000000009</v>
      </c>
      <c r="I254" s="128">
        <f>IF(I$117=0,0,I$117/NFM_fec!I$117)</f>
        <v>0.70463843999999998</v>
      </c>
      <c r="J254" s="128">
        <f>IF(J$117=0,0,J$117/NFM_fec!J$117)</f>
        <v>0.7046384400000002</v>
      </c>
      <c r="K254" s="128">
        <f>IF(K$117=0,0,K$117/NFM_fec!K$117)</f>
        <v>0.7046384400000002</v>
      </c>
      <c r="L254" s="128">
        <f>IF(L$117=0,0,L$117/NFM_fec!L$117)</f>
        <v>0.70463844000000009</v>
      </c>
      <c r="M254" s="128">
        <f>IF(M$117=0,0,M$117/NFM_fec!M$117)</f>
        <v>0.70463843999999998</v>
      </c>
      <c r="N254" s="128">
        <f>IF(N$117=0,0,N$117/NFM_fec!N$117)</f>
        <v>0.70463844000000009</v>
      </c>
      <c r="O254" s="128">
        <f>IF(O$117=0,0,O$117/NFM_fec!O$117)</f>
        <v>0.70463843999999998</v>
      </c>
      <c r="P254" s="128">
        <f>IF(P$117=0,0,P$117/NFM_fec!P$117)</f>
        <v>0.70463843999999998</v>
      </c>
      <c r="Q254" s="128">
        <f>IF(Q$117=0,0,Q$117/NFM_fec!Q$117)</f>
        <v>0.70463844000000009</v>
      </c>
    </row>
    <row r="255" spans="1:17" x14ac:dyDescent="0.25">
      <c r="A255" s="127" t="s">
        <v>146</v>
      </c>
      <c r="B255" s="126">
        <f>IF(B$122=0,0,B$122/NFM_fec!B$122)</f>
        <v>3.2405832000000006</v>
      </c>
      <c r="C255" s="126">
        <f>IF(C$122=0,0,C$122/NFM_fec!C$122)</f>
        <v>3.240583200000001</v>
      </c>
      <c r="D255" s="126">
        <f>IF(D$122=0,0,D$122/NFM_fec!D$122)</f>
        <v>2.4862600718655559</v>
      </c>
      <c r="E255" s="126">
        <f>IF(E$122=0,0,E$122/NFM_fec!E$122)</f>
        <v>2.4648212199822588</v>
      </c>
      <c r="F255" s="126">
        <f>IF(F$122=0,0,F$122/NFM_fec!F$122)</f>
        <v>3.073218500671834</v>
      </c>
      <c r="G255" s="126">
        <f>IF(G$122=0,0,G$122/NFM_fec!G$122)</f>
        <v>3.2405832000000006</v>
      </c>
      <c r="H255" s="126">
        <f>IF(H$122=0,0,H$122/NFM_fec!H$122)</f>
        <v>2.3487948000000003</v>
      </c>
      <c r="I255" s="126">
        <f>IF(I$122=0,0,I$122/NFM_fec!I$122)</f>
        <v>2.3487948000000003</v>
      </c>
      <c r="J255" s="126">
        <f>IF(J$122=0,0,J$122/NFM_fec!J$122)</f>
        <v>2.3487948000000003</v>
      </c>
      <c r="K255" s="126">
        <f>IF(K$122=0,0,K$122/NFM_fec!K$122)</f>
        <v>2.3487948000000003</v>
      </c>
      <c r="L255" s="126">
        <f>IF(L$122=0,0,L$122/NFM_fec!L$122)</f>
        <v>2.3487948000000003</v>
      </c>
      <c r="M255" s="126">
        <f>IF(M$122=0,0,M$122/NFM_fec!M$122)</f>
        <v>2.3487948000000003</v>
      </c>
      <c r="N255" s="126">
        <f>IF(N$122=0,0,N$122/NFM_fec!N$122)</f>
        <v>2.3487948000000003</v>
      </c>
      <c r="O255" s="126">
        <f>IF(O$122=0,0,O$122/NFM_fec!O$122)</f>
        <v>2.3487948000000003</v>
      </c>
      <c r="P255" s="126">
        <f>IF(P$122=0,0,P$122/NFM_fec!P$122)</f>
        <v>2.3487948000000003</v>
      </c>
      <c r="Q255" s="126">
        <f>IF(Q$122=0,0,Q$122/NFM_fec!Q$122)</f>
        <v>2.3487948000000003</v>
      </c>
    </row>
    <row r="256" spans="1:17" x14ac:dyDescent="0.25">
      <c r="A256" s="127" t="s">
        <v>145</v>
      </c>
      <c r="B256" s="126">
        <f>IF(B$130=0,0,B$130/NFM_fec!B$130)</f>
        <v>3.2405832000000006</v>
      </c>
      <c r="C256" s="126">
        <f>IF(C$130=0,0,C$130/NFM_fec!C$130)</f>
        <v>3.2405832000000006</v>
      </c>
      <c r="D256" s="126">
        <f>IF(D$130=0,0,D$130/NFM_fec!D$130)</f>
        <v>2.4862600718655563</v>
      </c>
      <c r="E256" s="126">
        <f>IF(E$130=0,0,E$130/NFM_fec!E$130)</f>
        <v>2.4648212199822588</v>
      </c>
      <c r="F256" s="126">
        <f>IF(F$130=0,0,F$130/NFM_fec!F$130)</f>
        <v>2.3487947999999994</v>
      </c>
      <c r="G256" s="126">
        <f>IF(G$130=0,0,G$130/NFM_fec!G$130)</f>
        <v>2.3686875503757574</v>
      </c>
      <c r="H256" s="126">
        <f>IF(H$130=0,0,H$130/NFM_fec!H$130)</f>
        <v>2.3487948000000003</v>
      </c>
      <c r="I256" s="126">
        <f>IF(I$130=0,0,I$130/NFM_fec!I$130)</f>
        <v>2.3487948000000003</v>
      </c>
      <c r="J256" s="126">
        <f>IF(J$130=0,0,J$130/NFM_fec!J$130)</f>
        <v>2.3487948000000003</v>
      </c>
      <c r="K256" s="126">
        <f>IF(K$130=0,0,K$130/NFM_fec!K$130)</f>
        <v>2.3151762756373859</v>
      </c>
      <c r="L256" s="126">
        <f>IF(L$130=0,0,L$130/NFM_fec!L$130)</f>
        <v>0</v>
      </c>
      <c r="M256" s="126">
        <f>IF(M$130=0,0,M$130/NFM_fec!M$130)</f>
        <v>1.5895052416852693</v>
      </c>
      <c r="N256" s="126">
        <f>IF(N$130=0,0,N$130/NFM_fec!N$130)</f>
        <v>2.3487947999999985</v>
      </c>
      <c r="O256" s="126">
        <f>IF(O$130=0,0,O$130/NFM_fec!O$130)</f>
        <v>2.3487947999999981</v>
      </c>
      <c r="P256" s="126">
        <f>IF(P$130=0,0,P$130/NFM_fec!P$130)</f>
        <v>1.893428064776842</v>
      </c>
      <c r="Q256" s="126">
        <f>IF(Q$130=0,0,Q$130/NFM_fec!Q$130)</f>
        <v>2.3487948000000003</v>
      </c>
    </row>
    <row r="257" spans="1:17" x14ac:dyDescent="0.25">
      <c r="A257" s="72" t="s">
        <v>144</v>
      </c>
      <c r="B257" s="125">
        <f>IF(B$137=0,0,B$137/NFM_fec!B$137)</f>
        <v>3.2405832000000006</v>
      </c>
      <c r="C257" s="125">
        <f>IF(C$137=0,0,C$137/NFM_fec!C$137)</f>
        <v>3.2405832000000006</v>
      </c>
      <c r="D257" s="125">
        <f>IF(D$137=0,0,D$137/NFM_fec!D$137)</f>
        <v>3.1903659135233493</v>
      </c>
      <c r="E257" s="125">
        <f>IF(E$137=0,0,E$137/NFM_fec!E$137)</f>
        <v>3.1889386724291824</v>
      </c>
      <c r="F257" s="125">
        <f>IF(F$137=0,0,F$137/NFM_fec!F$137)</f>
        <v>3.1812144866607936</v>
      </c>
      <c r="G257" s="125">
        <f>IF(G$137=0,0,G$137/NFM_fec!G$137)</f>
        <v>3.1812144866607852</v>
      </c>
      <c r="H257" s="125">
        <f>IF(H$137=0,0,H$137/NFM_fec!H$137)</f>
        <v>3.1812144866607843</v>
      </c>
      <c r="I257" s="125">
        <f>IF(I$137=0,0,I$137/NFM_fec!I$137)</f>
        <v>3.1812144866607848</v>
      </c>
      <c r="J257" s="125">
        <f>IF(J$137=0,0,J$137/NFM_fec!J$137)</f>
        <v>3.181214486660823</v>
      </c>
      <c r="K257" s="125">
        <f>IF(K$137=0,0,K$137/NFM_fec!K$137)</f>
        <v>3.1745095323081673</v>
      </c>
      <c r="L257" s="125">
        <f>IF(L$137=0,0,L$137/NFM_fec!L$137)</f>
        <v>2.1423958331600041</v>
      </c>
      <c r="M257" s="125">
        <f>IF(M$137=0,0,M$137/NFM_fec!M$137)</f>
        <v>3.0297800639595742</v>
      </c>
      <c r="N257" s="125">
        <f>IF(N$137=0,0,N$137/NFM_fec!N$137)</f>
        <v>2.9631593439931598</v>
      </c>
      <c r="O257" s="125">
        <f>IF(O$137=0,0,O$137/NFM_fec!O$137)</f>
        <v>2.9159286540500653</v>
      </c>
      <c r="P257" s="125">
        <f>IF(P$137=0,0,P$137/NFM_fec!P$137)</f>
        <v>2.4008336748548746</v>
      </c>
      <c r="Q257" s="125">
        <f>IF(Q$137=0,0,Q$137/NFM_fec!Q$137)</f>
        <v>2.4783362492762619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Q10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SUM(B4,B7)</f>
        <v>11982.223332160333</v>
      </c>
      <c r="C3" s="46">
        <f t="shared" ref="C3:Q3" si="0">SUM(C4,C7)</f>
        <v>14075.642260587905</v>
      </c>
      <c r="D3" s="46">
        <f t="shared" si="0"/>
        <v>18709.528782945254</v>
      </c>
      <c r="E3" s="46">
        <f t="shared" si="0"/>
        <v>14493.888483077668</v>
      </c>
      <c r="F3" s="46">
        <f t="shared" si="0"/>
        <v>12912.783405692237</v>
      </c>
      <c r="G3" s="46">
        <f t="shared" si="0"/>
        <v>12390.565376712659</v>
      </c>
      <c r="H3" s="46">
        <f t="shared" si="0"/>
        <v>11632.823774899574</v>
      </c>
      <c r="I3" s="46">
        <f t="shared" si="0"/>
        <v>13185.993425858285</v>
      </c>
      <c r="J3" s="46">
        <f t="shared" si="0"/>
        <v>12825.323708676238</v>
      </c>
      <c r="K3" s="46">
        <f t="shared" si="0"/>
        <v>16383.678488474226</v>
      </c>
      <c r="L3" s="46">
        <f t="shared" si="0"/>
        <v>16422.100000000002</v>
      </c>
      <c r="M3" s="46">
        <f t="shared" si="0"/>
        <v>19050.800349992285</v>
      </c>
      <c r="N3" s="46">
        <f t="shared" si="0"/>
        <v>17423.406923735394</v>
      </c>
      <c r="O3" s="46">
        <f t="shared" si="0"/>
        <v>15521.632732967899</v>
      </c>
      <c r="P3" s="46">
        <f t="shared" si="0"/>
        <v>16416.697559167271</v>
      </c>
      <c r="Q3" s="46">
        <f t="shared" si="0"/>
        <v>17777.295632781366</v>
      </c>
    </row>
    <row r="4" spans="1:17" x14ac:dyDescent="0.25">
      <c r="A4" s="110" t="s">
        <v>178</v>
      </c>
      <c r="B4" s="120">
        <f>SUM(B5:B6)</f>
        <v>2184.5095524048465</v>
      </c>
      <c r="C4" s="120">
        <f t="shared" ref="C4:Q4" si="1">SUM(C5:C6)</f>
        <v>836.76472144891022</v>
      </c>
      <c r="D4" s="120">
        <f t="shared" si="1"/>
        <v>884.47912186929977</v>
      </c>
      <c r="E4" s="120">
        <f t="shared" si="1"/>
        <v>685.95081568054115</v>
      </c>
      <c r="F4" s="120">
        <f t="shared" si="1"/>
        <v>844.95899662325405</v>
      </c>
      <c r="G4" s="120">
        <f t="shared" si="1"/>
        <v>708.63830472205075</v>
      </c>
      <c r="H4" s="120">
        <f t="shared" si="1"/>
        <v>660.00533151939112</v>
      </c>
      <c r="I4" s="120">
        <f t="shared" si="1"/>
        <v>1677.2279035792496</v>
      </c>
      <c r="J4" s="120">
        <f t="shared" si="1"/>
        <v>1462.0490782611973</v>
      </c>
      <c r="K4" s="120">
        <f t="shared" si="1"/>
        <v>1722.0346261198838</v>
      </c>
      <c r="L4" s="120">
        <f t="shared" si="1"/>
        <v>1634.3000000000029</v>
      </c>
      <c r="M4" s="120">
        <f t="shared" si="1"/>
        <v>3728.2412887951032</v>
      </c>
      <c r="N4" s="120">
        <f t="shared" si="1"/>
        <v>5178.3688013855435</v>
      </c>
      <c r="O4" s="120">
        <f t="shared" si="1"/>
        <v>3728.171495693035</v>
      </c>
      <c r="P4" s="120">
        <f t="shared" si="1"/>
        <v>3152.7910561333024</v>
      </c>
      <c r="Q4" s="120">
        <f t="shared" si="1"/>
        <v>3206.086674354563</v>
      </c>
    </row>
    <row r="5" spans="1:17" x14ac:dyDescent="0.25">
      <c r="A5" s="179" t="s">
        <v>61</v>
      </c>
      <c r="B5" s="189">
        <v>0</v>
      </c>
      <c r="C5" s="189">
        <v>0</v>
      </c>
      <c r="D5" s="189">
        <v>0</v>
      </c>
      <c r="E5" s="189">
        <v>0</v>
      </c>
      <c r="F5" s="189">
        <v>0</v>
      </c>
      <c r="G5" s="189">
        <v>0</v>
      </c>
      <c r="H5" s="189">
        <v>0</v>
      </c>
      <c r="I5" s="189">
        <v>0</v>
      </c>
      <c r="J5" s="189">
        <v>0</v>
      </c>
      <c r="K5" s="189">
        <v>0</v>
      </c>
      <c r="L5" s="189">
        <v>0</v>
      </c>
      <c r="M5" s="189">
        <v>0</v>
      </c>
      <c r="N5" s="189">
        <v>0</v>
      </c>
      <c r="O5" s="189">
        <v>0</v>
      </c>
      <c r="P5" s="189">
        <v>0</v>
      </c>
      <c r="Q5" s="189">
        <v>0</v>
      </c>
    </row>
    <row r="6" spans="1:17" x14ac:dyDescent="0.25">
      <c r="A6" s="179" t="s">
        <v>40</v>
      </c>
      <c r="B6" s="189">
        <v>2184.5095524048465</v>
      </c>
      <c r="C6" s="189">
        <v>836.76472144891022</v>
      </c>
      <c r="D6" s="189">
        <v>884.47912186929977</v>
      </c>
      <c r="E6" s="189">
        <v>685.95081568054115</v>
      </c>
      <c r="F6" s="189">
        <v>844.95899662325405</v>
      </c>
      <c r="G6" s="189">
        <v>708.63830472205075</v>
      </c>
      <c r="H6" s="189">
        <v>660.00533151939112</v>
      </c>
      <c r="I6" s="189">
        <v>1677.2279035792496</v>
      </c>
      <c r="J6" s="189">
        <v>1462.0490782611973</v>
      </c>
      <c r="K6" s="189">
        <v>1722.0346261198838</v>
      </c>
      <c r="L6" s="189">
        <v>1634.3000000000029</v>
      </c>
      <c r="M6" s="189">
        <v>3728.2412887951032</v>
      </c>
      <c r="N6" s="189">
        <v>5178.3688013855435</v>
      </c>
      <c r="O6" s="189">
        <v>3728.171495693035</v>
      </c>
      <c r="P6" s="189">
        <v>3152.7910561333024</v>
      </c>
      <c r="Q6" s="189">
        <v>3206.086674354563</v>
      </c>
    </row>
    <row r="7" spans="1:17" x14ac:dyDescent="0.25">
      <c r="A7" s="223" t="s">
        <v>39</v>
      </c>
      <c r="B7" s="118">
        <v>9797.713779755486</v>
      </c>
      <c r="C7" s="118">
        <v>13238.877539138995</v>
      </c>
      <c r="D7" s="118">
        <v>17825.049661075955</v>
      </c>
      <c r="E7" s="118">
        <v>13807.937667397127</v>
      </c>
      <c r="F7" s="118">
        <v>12067.824409068982</v>
      </c>
      <c r="G7" s="118">
        <v>11681.927071990607</v>
      </c>
      <c r="H7" s="118">
        <v>10972.818443380183</v>
      </c>
      <c r="I7" s="118">
        <v>11508.765522279036</v>
      </c>
      <c r="J7" s="118">
        <v>11363.274630415041</v>
      </c>
      <c r="K7" s="118">
        <v>14661.643862354344</v>
      </c>
      <c r="L7" s="118">
        <v>14787.8</v>
      </c>
      <c r="M7" s="118">
        <v>15322.55906119718</v>
      </c>
      <c r="N7" s="118">
        <v>12245.03812234985</v>
      </c>
      <c r="O7" s="118">
        <v>11793.461237274863</v>
      </c>
      <c r="P7" s="118">
        <v>13263.906503033968</v>
      </c>
      <c r="Q7" s="118">
        <v>14571.208958426805</v>
      </c>
    </row>
    <row r="8" spans="1:17" x14ac:dyDescent="0.25">
      <c r="B8" s="13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177</v>
      </c>
      <c r="B10" s="215">
        <v>0</v>
      </c>
      <c r="C10" s="215">
        <v>0</v>
      </c>
      <c r="D10" s="215">
        <v>0</v>
      </c>
      <c r="E10" s="215">
        <v>0</v>
      </c>
      <c r="F10" s="215">
        <v>0</v>
      </c>
      <c r="G10" s="215">
        <v>0</v>
      </c>
      <c r="H10" s="215">
        <v>0</v>
      </c>
      <c r="I10" s="215">
        <v>0</v>
      </c>
      <c r="J10" s="215">
        <v>0</v>
      </c>
      <c r="K10" s="215">
        <v>0</v>
      </c>
      <c r="L10" s="215">
        <v>0</v>
      </c>
      <c r="M10" s="215">
        <v>0</v>
      </c>
      <c r="N10" s="215">
        <v>0</v>
      </c>
      <c r="O10" s="215">
        <v>0</v>
      </c>
      <c r="P10" s="215">
        <v>0</v>
      </c>
      <c r="Q10" s="215">
        <v>0</v>
      </c>
    </row>
    <row r="11" spans="1:17" x14ac:dyDescent="0.25">
      <c r="A11" s="222" t="s">
        <v>176</v>
      </c>
      <c r="B11" s="214">
        <v>489.18265673714217</v>
      </c>
      <c r="C11" s="214">
        <v>448.03104370214646</v>
      </c>
      <c r="D11" s="214">
        <v>421.71530633106386</v>
      </c>
      <c r="E11" s="214">
        <v>440.22767473982066</v>
      </c>
      <c r="F11" s="214">
        <v>489.34525605720825</v>
      </c>
      <c r="G11" s="214">
        <v>511.60192220670132</v>
      </c>
      <c r="H11" s="214">
        <v>489.42294071567568</v>
      </c>
      <c r="I11" s="214">
        <v>490.68252589014344</v>
      </c>
      <c r="J11" s="214">
        <v>448.35131528937785</v>
      </c>
      <c r="K11" s="214">
        <v>421.70490535324308</v>
      </c>
      <c r="L11" s="214">
        <v>442.80132914970176</v>
      </c>
      <c r="M11" s="214">
        <v>385.08184234751815</v>
      </c>
      <c r="N11" s="214">
        <v>390.51513087777971</v>
      </c>
      <c r="O11" s="214">
        <v>399.0394991853716</v>
      </c>
      <c r="P11" s="214">
        <v>416.05136054734504</v>
      </c>
      <c r="Q11" s="214">
        <v>439.24704815162397</v>
      </c>
    </row>
    <row r="12" spans="1:17" x14ac:dyDescent="0.25">
      <c r="A12" s="221" t="s">
        <v>175</v>
      </c>
      <c r="B12" s="213">
        <v>73.576534655182414</v>
      </c>
      <c r="C12" s="213">
        <v>229.39149842959407</v>
      </c>
      <c r="D12" s="213">
        <v>278.41983655643315</v>
      </c>
      <c r="E12" s="213">
        <v>263.13218753097459</v>
      </c>
      <c r="F12" s="213">
        <v>204.24910923501159</v>
      </c>
      <c r="G12" s="213">
        <v>236.22222818434082</v>
      </c>
      <c r="H12" s="213">
        <v>220.47034542678529</v>
      </c>
      <c r="I12" s="213">
        <v>92.077317356980387</v>
      </c>
      <c r="J12" s="213">
        <v>98.472051845266975</v>
      </c>
      <c r="K12" s="213">
        <v>154.17849463055069</v>
      </c>
      <c r="L12" s="213">
        <v>139.34123550345737</v>
      </c>
      <c r="M12" s="213">
        <v>90.948887400861992</v>
      </c>
      <c r="N12" s="213">
        <v>46.314775790128841</v>
      </c>
      <c r="O12" s="213">
        <v>38.114325312236993</v>
      </c>
      <c r="P12" s="213">
        <v>48.01367131254073</v>
      </c>
      <c r="Q12" s="213">
        <v>101.41825206319677</v>
      </c>
    </row>
    <row r="13" spans="1:17" x14ac:dyDescent="0.25">
      <c r="B13" s="13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177</v>
      </c>
      <c r="B15" s="120">
        <v>0</v>
      </c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80" t="s">
        <v>176</v>
      </c>
      <c r="B16" s="189">
        <v>543.53628526349132</v>
      </c>
      <c r="C16" s="189">
        <v>493.61182967036973</v>
      </c>
      <c r="D16" s="189">
        <v>493.61182967036973</v>
      </c>
      <c r="E16" s="189">
        <v>493.61182967036973</v>
      </c>
      <c r="F16" s="189">
        <v>543.53628526349132</v>
      </c>
      <c r="G16" s="189">
        <v>543.53628526349132</v>
      </c>
      <c r="H16" s="189">
        <v>543.53628526349132</v>
      </c>
      <c r="I16" s="189">
        <v>543.53628526349132</v>
      </c>
      <c r="J16" s="189">
        <v>493.61182967036973</v>
      </c>
      <c r="K16" s="189">
        <v>493.61182967036973</v>
      </c>
      <c r="L16" s="189">
        <v>493.61182967036973</v>
      </c>
      <c r="M16" s="189">
        <v>493.61182967036973</v>
      </c>
      <c r="N16" s="189">
        <v>443.68737407724814</v>
      </c>
      <c r="O16" s="189">
        <v>443.68737407724814</v>
      </c>
      <c r="P16" s="189">
        <v>443.68737407724814</v>
      </c>
      <c r="Q16" s="189">
        <v>493.61182967036973</v>
      </c>
    </row>
    <row r="17" spans="1:17" x14ac:dyDescent="0.25">
      <c r="A17" s="108" t="s">
        <v>175</v>
      </c>
      <c r="B17" s="118">
        <v>115.08503850575822</v>
      </c>
      <c r="C17" s="118">
        <v>241.71101024063427</v>
      </c>
      <c r="D17" s="118">
        <v>300.15376642596163</v>
      </c>
      <c r="E17" s="118">
        <v>300.15376642596163</v>
      </c>
      <c r="F17" s="118">
        <v>290.4133070617404</v>
      </c>
      <c r="G17" s="118">
        <v>290.4133070617404</v>
      </c>
      <c r="H17" s="118">
        <v>280.67284769751916</v>
      </c>
      <c r="I17" s="118">
        <v>270.93238833329792</v>
      </c>
      <c r="J17" s="118">
        <v>270.93238833329792</v>
      </c>
      <c r="K17" s="118">
        <v>261.19192896907668</v>
      </c>
      <c r="L17" s="118">
        <v>261.19192896907668</v>
      </c>
      <c r="M17" s="118">
        <v>251.45146960485545</v>
      </c>
      <c r="N17" s="118">
        <v>251.45146960485545</v>
      </c>
      <c r="O17" s="118">
        <v>241.71101024063418</v>
      </c>
      <c r="P17" s="118">
        <v>231.97055087641294</v>
      </c>
      <c r="Q17" s="118">
        <v>231.97055087641297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177</v>
      </c>
      <c r="B19" s="120"/>
      <c r="C19" s="120">
        <v>0</v>
      </c>
      <c r="D19" s="120">
        <v>0</v>
      </c>
      <c r="E19" s="120">
        <v>0</v>
      </c>
      <c r="F19" s="120">
        <v>0</v>
      </c>
      <c r="G19" s="120">
        <v>0</v>
      </c>
      <c r="H19" s="120">
        <v>0</v>
      </c>
      <c r="I19" s="120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</row>
    <row r="20" spans="1:17" x14ac:dyDescent="0.25">
      <c r="A20" s="179" t="s">
        <v>176</v>
      </c>
      <c r="B20" s="189"/>
      <c r="C20" s="189">
        <v>0</v>
      </c>
      <c r="D20" s="189">
        <v>0</v>
      </c>
      <c r="E20" s="189">
        <v>49.924455593121564</v>
      </c>
      <c r="F20" s="189">
        <v>49.924455593121593</v>
      </c>
      <c r="G20" s="189">
        <v>49.924455593121564</v>
      </c>
      <c r="H20" s="189">
        <v>49.924455593121564</v>
      </c>
      <c r="I20" s="189">
        <v>0</v>
      </c>
      <c r="J20" s="189">
        <v>0</v>
      </c>
      <c r="K20" s="189">
        <v>0</v>
      </c>
      <c r="L20" s="189">
        <v>49.924455593121564</v>
      </c>
      <c r="M20" s="189">
        <v>0</v>
      </c>
      <c r="N20" s="189">
        <v>0</v>
      </c>
      <c r="O20" s="189">
        <v>0</v>
      </c>
      <c r="P20" s="189">
        <v>49.924455593121564</v>
      </c>
      <c r="Q20" s="189">
        <v>49.924455593121593</v>
      </c>
    </row>
    <row r="21" spans="1:17" x14ac:dyDescent="0.25">
      <c r="A21" s="119" t="s">
        <v>175</v>
      </c>
      <c r="B21" s="118"/>
      <c r="C21" s="118">
        <v>136.36643109909724</v>
      </c>
      <c r="D21" s="118">
        <v>68.183215549548635</v>
      </c>
      <c r="E21" s="118">
        <v>0</v>
      </c>
      <c r="F21" s="118">
        <v>0</v>
      </c>
      <c r="G21" s="118">
        <v>0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2.8421709430404007E-14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177</v>
      </c>
      <c r="B23" s="120"/>
      <c r="C23" s="120">
        <f>B15+C19-C15</f>
        <v>0</v>
      </c>
      <c r="D23" s="120">
        <f t="shared" ref="D23:Q23" si="2">C15+D19-D15</f>
        <v>0</v>
      </c>
      <c r="E23" s="120">
        <f t="shared" si="2"/>
        <v>0</v>
      </c>
      <c r="F23" s="120">
        <f t="shared" si="2"/>
        <v>0</v>
      </c>
      <c r="G23" s="120">
        <f t="shared" si="2"/>
        <v>0</v>
      </c>
      <c r="H23" s="120">
        <f t="shared" si="2"/>
        <v>0</v>
      </c>
      <c r="I23" s="120">
        <f t="shared" si="2"/>
        <v>0</v>
      </c>
      <c r="J23" s="120">
        <f t="shared" si="2"/>
        <v>0</v>
      </c>
      <c r="K23" s="120">
        <f t="shared" si="2"/>
        <v>0</v>
      </c>
      <c r="L23" s="120">
        <f t="shared" si="2"/>
        <v>0</v>
      </c>
      <c r="M23" s="120">
        <f t="shared" si="2"/>
        <v>0</v>
      </c>
      <c r="N23" s="120">
        <f t="shared" si="2"/>
        <v>0</v>
      </c>
      <c r="O23" s="120">
        <f t="shared" si="2"/>
        <v>0</v>
      </c>
      <c r="P23" s="120">
        <f t="shared" si="2"/>
        <v>0</v>
      </c>
      <c r="Q23" s="120">
        <f t="shared" si="2"/>
        <v>0</v>
      </c>
    </row>
    <row r="24" spans="1:17" x14ac:dyDescent="0.25">
      <c r="A24" s="179" t="s">
        <v>176</v>
      </c>
      <c r="B24" s="189"/>
      <c r="C24" s="189">
        <f t="shared" ref="C24:Q24" si="3">B16+C20-C16</f>
        <v>49.924455593121593</v>
      </c>
      <c r="D24" s="189">
        <f t="shared" si="3"/>
        <v>0</v>
      </c>
      <c r="E24" s="189">
        <f t="shared" si="3"/>
        <v>49.924455593121593</v>
      </c>
      <c r="F24" s="189">
        <f t="shared" si="3"/>
        <v>0</v>
      </c>
      <c r="G24" s="189">
        <f t="shared" si="3"/>
        <v>49.924455593121593</v>
      </c>
      <c r="H24" s="189">
        <f t="shared" si="3"/>
        <v>49.924455593121593</v>
      </c>
      <c r="I24" s="189">
        <f t="shared" si="3"/>
        <v>0</v>
      </c>
      <c r="J24" s="189">
        <f t="shared" si="3"/>
        <v>49.924455593121593</v>
      </c>
      <c r="K24" s="189">
        <f t="shared" si="3"/>
        <v>0</v>
      </c>
      <c r="L24" s="189">
        <f t="shared" si="3"/>
        <v>49.924455593121593</v>
      </c>
      <c r="M24" s="189">
        <f t="shared" si="3"/>
        <v>0</v>
      </c>
      <c r="N24" s="189">
        <f t="shared" si="3"/>
        <v>49.924455593121593</v>
      </c>
      <c r="O24" s="189">
        <f t="shared" si="3"/>
        <v>0</v>
      </c>
      <c r="P24" s="189">
        <f t="shared" si="3"/>
        <v>49.924455593121593</v>
      </c>
      <c r="Q24" s="189">
        <f t="shared" si="3"/>
        <v>0</v>
      </c>
    </row>
    <row r="25" spans="1:17" x14ac:dyDescent="0.25">
      <c r="A25" s="119" t="s">
        <v>175</v>
      </c>
      <c r="B25" s="118"/>
      <c r="C25" s="118">
        <f t="shared" ref="C25:Q25" si="4">B17+C21-C17</f>
        <v>9.7404593642211807</v>
      </c>
      <c r="D25" s="118">
        <f t="shared" si="4"/>
        <v>9.7404593642212376</v>
      </c>
      <c r="E25" s="118">
        <f t="shared" si="4"/>
        <v>0</v>
      </c>
      <c r="F25" s="118">
        <f t="shared" si="4"/>
        <v>9.7404593642212376</v>
      </c>
      <c r="G25" s="118">
        <f t="shared" si="4"/>
        <v>0</v>
      </c>
      <c r="H25" s="118">
        <f t="shared" si="4"/>
        <v>9.7404593642212376</v>
      </c>
      <c r="I25" s="118">
        <f t="shared" si="4"/>
        <v>9.7404593642212376</v>
      </c>
      <c r="J25" s="118">
        <f t="shared" si="4"/>
        <v>0</v>
      </c>
      <c r="K25" s="118">
        <f t="shared" si="4"/>
        <v>9.7404593642212376</v>
      </c>
      <c r="L25" s="118">
        <f t="shared" si="4"/>
        <v>0</v>
      </c>
      <c r="M25" s="118">
        <f t="shared" si="4"/>
        <v>9.7404593642212376</v>
      </c>
      <c r="N25" s="118">
        <f t="shared" si="4"/>
        <v>0</v>
      </c>
      <c r="O25" s="118">
        <f t="shared" si="4"/>
        <v>9.740459364221266</v>
      </c>
      <c r="P25" s="118">
        <f t="shared" si="4"/>
        <v>9.7404593642212376</v>
      </c>
      <c r="Q25" s="118">
        <f t="shared" si="4"/>
        <v>0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177</v>
      </c>
      <c r="B27" s="120">
        <f>B15-B10</f>
        <v>0</v>
      </c>
      <c r="C27" s="120">
        <f t="shared" ref="C27:Q27" si="5">C15-C10</f>
        <v>0</v>
      </c>
      <c r="D27" s="120">
        <f t="shared" si="5"/>
        <v>0</v>
      </c>
      <c r="E27" s="120">
        <f t="shared" si="5"/>
        <v>0</v>
      </c>
      <c r="F27" s="120">
        <f t="shared" si="5"/>
        <v>0</v>
      </c>
      <c r="G27" s="120">
        <f t="shared" si="5"/>
        <v>0</v>
      </c>
      <c r="H27" s="120">
        <f t="shared" si="5"/>
        <v>0</v>
      </c>
      <c r="I27" s="120">
        <f t="shared" si="5"/>
        <v>0</v>
      </c>
      <c r="J27" s="120">
        <f t="shared" si="5"/>
        <v>0</v>
      </c>
      <c r="K27" s="120">
        <f t="shared" si="5"/>
        <v>0</v>
      </c>
      <c r="L27" s="120">
        <f t="shared" si="5"/>
        <v>0</v>
      </c>
      <c r="M27" s="120">
        <f t="shared" si="5"/>
        <v>0</v>
      </c>
      <c r="N27" s="120">
        <f t="shared" si="5"/>
        <v>0</v>
      </c>
      <c r="O27" s="120">
        <f t="shared" si="5"/>
        <v>0</v>
      </c>
      <c r="P27" s="120">
        <f t="shared" si="5"/>
        <v>0</v>
      </c>
      <c r="Q27" s="120">
        <f t="shared" si="5"/>
        <v>0</v>
      </c>
    </row>
    <row r="28" spans="1:17" x14ac:dyDescent="0.25">
      <c r="A28" s="180" t="s">
        <v>176</v>
      </c>
      <c r="B28" s="189">
        <f t="shared" ref="B28:Q28" si="6">B16-B11</f>
        <v>54.353628526349155</v>
      </c>
      <c r="C28" s="189">
        <f t="shared" si="6"/>
        <v>45.580785968223267</v>
      </c>
      <c r="D28" s="189">
        <f t="shared" si="6"/>
        <v>71.896523339305872</v>
      </c>
      <c r="E28" s="189">
        <f t="shared" si="6"/>
        <v>53.384154930549073</v>
      </c>
      <c r="F28" s="189">
        <f t="shared" si="6"/>
        <v>54.191029206283076</v>
      </c>
      <c r="G28" s="189">
        <f t="shared" si="6"/>
        <v>31.934363056790005</v>
      </c>
      <c r="H28" s="189">
        <f t="shared" si="6"/>
        <v>54.113344547815643</v>
      </c>
      <c r="I28" s="189">
        <f t="shared" si="6"/>
        <v>52.853759373347884</v>
      </c>
      <c r="J28" s="189">
        <f t="shared" si="6"/>
        <v>45.260514380991879</v>
      </c>
      <c r="K28" s="189">
        <f t="shared" si="6"/>
        <v>71.906924317126652</v>
      </c>
      <c r="L28" s="189">
        <f t="shared" si="6"/>
        <v>50.810500520667972</v>
      </c>
      <c r="M28" s="189">
        <f t="shared" si="6"/>
        <v>108.52998732285158</v>
      </c>
      <c r="N28" s="189">
        <f t="shared" si="6"/>
        <v>53.172243199468426</v>
      </c>
      <c r="O28" s="189">
        <f t="shared" si="6"/>
        <v>44.64787489187654</v>
      </c>
      <c r="P28" s="189">
        <f t="shared" si="6"/>
        <v>27.636013529903096</v>
      </c>
      <c r="Q28" s="189">
        <f t="shared" si="6"/>
        <v>54.364781518745758</v>
      </c>
    </row>
    <row r="29" spans="1:17" x14ac:dyDescent="0.25">
      <c r="A29" s="108" t="s">
        <v>175</v>
      </c>
      <c r="B29" s="118">
        <f t="shared" ref="B29:Q29" si="7">B17-B12</f>
        <v>41.508503850575806</v>
      </c>
      <c r="C29" s="118">
        <f t="shared" si="7"/>
        <v>12.319511811040201</v>
      </c>
      <c r="D29" s="118">
        <f t="shared" si="7"/>
        <v>21.733929869528481</v>
      </c>
      <c r="E29" s="118">
        <f t="shared" si="7"/>
        <v>37.021578894987044</v>
      </c>
      <c r="F29" s="118">
        <f t="shared" si="7"/>
        <v>86.16419782672881</v>
      </c>
      <c r="G29" s="118">
        <f t="shared" si="7"/>
        <v>54.191078877399576</v>
      </c>
      <c r="H29" s="118">
        <f t="shared" si="7"/>
        <v>60.202502270733874</v>
      </c>
      <c r="I29" s="118">
        <f t="shared" si="7"/>
        <v>178.85507097631753</v>
      </c>
      <c r="J29" s="118">
        <f t="shared" si="7"/>
        <v>172.46033648803095</v>
      </c>
      <c r="K29" s="118">
        <f t="shared" si="7"/>
        <v>107.013434338526</v>
      </c>
      <c r="L29" s="118">
        <f t="shared" si="7"/>
        <v>121.85069346561932</v>
      </c>
      <c r="M29" s="118">
        <f t="shared" si="7"/>
        <v>160.50258220399346</v>
      </c>
      <c r="N29" s="118">
        <f t="shared" si="7"/>
        <v>205.13669381472661</v>
      </c>
      <c r="O29" s="118">
        <f t="shared" si="7"/>
        <v>203.5966849283972</v>
      </c>
      <c r="P29" s="118">
        <f t="shared" si="7"/>
        <v>183.95687956387221</v>
      </c>
      <c r="Q29" s="118">
        <f t="shared" si="7"/>
        <v>130.5522988132162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347.72086661572234</v>
      </c>
      <c r="C32" s="38">
        <v>364.65234999999996</v>
      </c>
      <c r="D32" s="38">
        <v>358.88058999999998</v>
      </c>
      <c r="E32" s="38">
        <v>356.77084999999988</v>
      </c>
      <c r="F32" s="38">
        <v>361.12834999999978</v>
      </c>
      <c r="G32" s="38">
        <v>377.49575004150608</v>
      </c>
      <c r="H32" s="38">
        <v>351.75829999999939</v>
      </c>
      <c r="I32" s="38">
        <v>313.35463000000004</v>
      </c>
      <c r="J32" s="38">
        <v>290.36475000000053</v>
      </c>
      <c r="K32" s="38">
        <v>287.11357999999962</v>
      </c>
      <c r="L32" s="38">
        <v>285.63699659857127</v>
      </c>
      <c r="M32" s="38">
        <v>238.98741183710536</v>
      </c>
      <c r="N32" s="38">
        <v>227.4314495308418</v>
      </c>
      <c r="O32" s="38">
        <v>229.408110340219</v>
      </c>
      <c r="P32" s="38">
        <v>232.44116521026473</v>
      </c>
      <c r="Q32" s="38">
        <v>251.85922278614487</v>
      </c>
    </row>
    <row r="33" spans="1:17" x14ac:dyDescent="0.25">
      <c r="A33" s="55" t="s">
        <v>33</v>
      </c>
      <c r="B33" s="54">
        <v>0</v>
      </c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</row>
    <row r="34" spans="1:17" x14ac:dyDescent="0.25">
      <c r="A34" s="52" t="s">
        <v>32</v>
      </c>
      <c r="B34" s="51">
        <v>134.41764571875453</v>
      </c>
      <c r="C34" s="51">
        <v>139.20877999999999</v>
      </c>
      <c r="D34" s="51">
        <v>133.65974999999997</v>
      </c>
      <c r="E34" s="51">
        <v>137.40503999999993</v>
      </c>
      <c r="F34" s="51">
        <v>136.70167999999981</v>
      </c>
      <c r="G34" s="51">
        <v>141.0891099485205</v>
      </c>
      <c r="H34" s="51">
        <v>141.46979999999937</v>
      </c>
      <c r="I34" s="51">
        <v>130.98456000000007</v>
      </c>
      <c r="J34" s="51">
        <v>102.48059000000049</v>
      </c>
      <c r="K34" s="51">
        <v>107.36117999999966</v>
      </c>
      <c r="L34" s="51">
        <v>92.977206494532254</v>
      </c>
      <c r="M34" s="51">
        <v>32.457542827105328</v>
      </c>
      <c r="N34" s="51">
        <v>29.235525425862253</v>
      </c>
      <c r="O34" s="51">
        <v>28.448474917338455</v>
      </c>
      <c r="P34" s="51">
        <v>29.4316218191484</v>
      </c>
      <c r="Q34" s="51">
        <v>33.65293163666351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4.5119389595483321</v>
      </c>
      <c r="C36" s="51">
        <v>4.4950700000000001</v>
      </c>
      <c r="D36" s="51">
        <v>4.4931999999999999</v>
      </c>
      <c r="E36" s="51">
        <v>4.4965000000000002</v>
      </c>
      <c r="F36" s="51">
        <v>4.4995800000000159</v>
      </c>
      <c r="G36" s="51">
        <v>5.6348099964145604</v>
      </c>
      <c r="H36" s="51">
        <v>2.2961399999999998</v>
      </c>
      <c r="I36" s="51">
        <v>1.0983400000000001</v>
      </c>
      <c r="J36" s="51">
        <v>6.8041</v>
      </c>
      <c r="K36" s="51">
        <v>5.6070000000000002</v>
      </c>
      <c r="L36" s="51">
        <v>4.5151589623393198</v>
      </c>
      <c r="M36" s="51">
        <v>5.6376621404067535</v>
      </c>
      <c r="N36" s="51">
        <v>4.5154008274161015</v>
      </c>
      <c r="O36" s="51">
        <v>5.6366017464439633</v>
      </c>
      <c r="P36" s="51">
        <v>4.5160715364543913</v>
      </c>
      <c r="Q36" s="51">
        <v>4.5116033195416723</v>
      </c>
    </row>
    <row r="37" spans="1:17" x14ac:dyDescent="0.25">
      <c r="A37" s="53" t="s">
        <v>76</v>
      </c>
      <c r="B37" s="51">
        <v>14.474608291199601</v>
      </c>
      <c r="C37" s="51">
        <v>15.50774</v>
      </c>
      <c r="D37" s="51">
        <v>15.494630000000001</v>
      </c>
      <c r="E37" s="51">
        <v>16.59545</v>
      </c>
      <c r="F37" s="51">
        <v>14.500739999999865</v>
      </c>
      <c r="G37" s="51">
        <v>15.522875177487293</v>
      </c>
      <c r="H37" s="51">
        <v>19.671069999999304</v>
      </c>
      <c r="I37" s="51">
        <v>15.515170000000069</v>
      </c>
      <c r="J37" s="51">
        <v>20.694730000000504</v>
      </c>
      <c r="K37" s="51">
        <v>20.730749999999716</v>
      </c>
      <c r="L37" s="51">
        <v>12.417919044009153</v>
      </c>
      <c r="M37" s="51">
        <v>10.342029454499624</v>
      </c>
      <c r="N37" s="51">
        <v>10.340078880039016</v>
      </c>
      <c r="O37" s="51">
        <v>10.343078772061602</v>
      </c>
      <c r="P37" s="51">
        <v>10.340084582783987</v>
      </c>
      <c r="Q37" s="51">
        <v>10.341602890614098</v>
      </c>
    </row>
    <row r="38" spans="1:17" x14ac:dyDescent="0.25">
      <c r="A38" s="53" t="s">
        <v>29</v>
      </c>
      <c r="B38" s="51">
        <v>46.810770505267143</v>
      </c>
      <c r="C38" s="51">
        <v>41.092559999999999</v>
      </c>
      <c r="D38" s="51">
        <v>34.39282</v>
      </c>
      <c r="E38" s="51">
        <v>27.687339999999999</v>
      </c>
      <c r="F38" s="51">
        <v>24.794709999999998</v>
      </c>
      <c r="G38" s="51">
        <v>23.88096175212506</v>
      </c>
      <c r="H38" s="51">
        <v>27.692309999999999</v>
      </c>
      <c r="I38" s="51">
        <v>15.30645</v>
      </c>
      <c r="J38" s="51">
        <v>9.5818999999999992</v>
      </c>
      <c r="K38" s="51">
        <v>12.397869999999999</v>
      </c>
      <c r="L38" s="51">
        <v>9.5524813059391693</v>
      </c>
      <c r="M38" s="51">
        <v>3.8209513139134152</v>
      </c>
      <c r="N38" s="51">
        <v>3.8211329771329305</v>
      </c>
      <c r="O38" s="51">
        <v>1.9107718243758636</v>
      </c>
      <c r="P38" s="51">
        <v>1.9108138352132999</v>
      </c>
      <c r="Q38" s="51">
        <v>1.9109481344512391</v>
      </c>
    </row>
    <row r="39" spans="1:17" x14ac:dyDescent="0.25">
      <c r="A39" s="53" t="s">
        <v>28</v>
      </c>
      <c r="B39" s="51">
        <v>68.620327962739452</v>
      </c>
      <c r="C39" s="51">
        <v>78.113409999999973</v>
      </c>
      <c r="D39" s="51">
        <v>79.279099999999957</v>
      </c>
      <c r="E39" s="51">
        <v>88.625749999999925</v>
      </c>
      <c r="F39" s="51">
        <v>92.906649999999928</v>
      </c>
      <c r="G39" s="51">
        <v>96.050463022493574</v>
      </c>
      <c r="H39" s="51">
        <v>91.810280000000063</v>
      </c>
      <c r="I39" s="51">
        <v>99.064600000000013</v>
      </c>
      <c r="J39" s="51">
        <v>65.39985999999999</v>
      </c>
      <c r="K39" s="51">
        <v>68.62555999999995</v>
      </c>
      <c r="L39" s="51">
        <v>66.49164718224462</v>
      </c>
      <c r="M39" s="51">
        <v>12.656899918285532</v>
      </c>
      <c r="N39" s="51">
        <v>10.558912741274206</v>
      </c>
      <c r="O39" s="51">
        <v>10.558022574457027</v>
      </c>
      <c r="P39" s="51">
        <v>12.664651864696722</v>
      </c>
      <c r="Q39" s="51">
        <v>16.888777292056503</v>
      </c>
    </row>
    <row r="40" spans="1:17" x14ac:dyDescent="0.25">
      <c r="A40" s="52" t="s">
        <v>27</v>
      </c>
      <c r="B40" s="51">
        <v>98.422169516639514</v>
      </c>
      <c r="C40" s="51">
        <v>106.81874000000001</v>
      </c>
      <c r="D40" s="51">
        <v>105.79366</v>
      </c>
      <c r="E40" s="51">
        <v>108.11107</v>
      </c>
      <c r="F40" s="51">
        <v>119.20884</v>
      </c>
      <c r="G40" s="51">
        <v>119.13611910918161</v>
      </c>
      <c r="H40" s="51">
        <v>91.896919999999994</v>
      </c>
      <c r="I40" s="51">
        <v>63.903889999999997</v>
      </c>
      <c r="J40" s="51">
        <v>69.174620000000004</v>
      </c>
      <c r="K40" s="51">
        <v>48.983699999999999</v>
      </c>
      <c r="L40" s="51">
        <v>50.081403385913958</v>
      </c>
      <c r="M40" s="51">
        <v>58.134020504576277</v>
      </c>
      <c r="N40" s="51">
        <v>55.360248611008913</v>
      </c>
      <c r="O40" s="51">
        <v>55.913961935582918</v>
      </c>
      <c r="P40" s="51">
        <v>56.228510797945312</v>
      </c>
      <c r="Q40" s="51">
        <v>64.465852700102701</v>
      </c>
    </row>
    <row r="41" spans="1:17" x14ac:dyDescent="0.25">
      <c r="A41" s="53" t="s">
        <v>66</v>
      </c>
      <c r="B41" s="51">
        <v>98.422169516639514</v>
      </c>
      <c r="C41" s="51">
        <v>106.81874000000001</v>
      </c>
      <c r="D41" s="51">
        <v>105.79366</v>
      </c>
      <c r="E41" s="51">
        <v>108.11107</v>
      </c>
      <c r="F41" s="51">
        <v>119.20884</v>
      </c>
      <c r="G41" s="51">
        <v>119.13611910918161</v>
      </c>
      <c r="H41" s="51">
        <v>91.896919999999994</v>
      </c>
      <c r="I41" s="51">
        <v>63.903889999999997</v>
      </c>
      <c r="J41" s="51">
        <v>69.174620000000004</v>
      </c>
      <c r="K41" s="51">
        <v>48.983699999999999</v>
      </c>
      <c r="L41" s="51">
        <v>50.081403385913958</v>
      </c>
      <c r="M41" s="51">
        <v>58.134020504576277</v>
      </c>
      <c r="N41" s="51">
        <v>55.360248611008913</v>
      </c>
      <c r="O41" s="51">
        <v>55.913961935582918</v>
      </c>
      <c r="P41" s="51">
        <v>56.228510797945312</v>
      </c>
      <c r="Q41" s="51">
        <v>64.465852700102701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0.99920000000000186</v>
      </c>
      <c r="L43" s="51">
        <v>0.45382141112972363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3" t="s">
        <v>23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0.99920000000000186</v>
      </c>
      <c r="L44" s="51">
        <v>0.45382141112972363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x14ac:dyDescent="0.25">
      <c r="A50" s="63" t="s">
        <v>21</v>
      </c>
      <c r="B50" s="62">
        <v>114.88105138032832</v>
      </c>
      <c r="C50" s="62">
        <v>118.62483</v>
      </c>
      <c r="D50" s="62">
        <v>119.42718000000001</v>
      </c>
      <c r="E50" s="62">
        <v>111.25474</v>
      </c>
      <c r="F50" s="62">
        <v>105.21783000000001</v>
      </c>
      <c r="G50" s="62">
        <v>117.27052098380398</v>
      </c>
      <c r="H50" s="62">
        <v>118.39158</v>
      </c>
      <c r="I50" s="62">
        <v>118.46617999999999</v>
      </c>
      <c r="J50" s="62">
        <v>118.70954</v>
      </c>
      <c r="K50" s="62">
        <v>129.76949999999999</v>
      </c>
      <c r="L50" s="62">
        <v>142.12456530699535</v>
      </c>
      <c r="M50" s="62">
        <v>148.39584850542374</v>
      </c>
      <c r="N50" s="62">
        <v>142.83567549397065</v>
      </c>
      <c r="O50" s="62">
        <v>145.04567348729762</v>
      </c>
      <c r="P50" s="62">
        <v>146.78103259317103</v>
      </c>
      <c r="Q50" s="62">
        <v>153.74043844937867</v>
      </c>
    </row>
    <row r="51" spans="1:17" x14ac:dyDescent="0.25">
      <c r="A51" s="191" t="s">
        <v>105</v>
      </c>
      <c r="B51" s="190">
        <f t="shared" ref="B51:Q51" si="8">SUM(B52:B54)</f>
        <v>347.72086661572246</v>
      </c>
      <c r="C51" s="190">
        <f t="shared" si="8"/>
        <v>364.65234999999996</v>
      </c>
      <c r="D51" s="190">
        <f t="shared" si="8"/>
        <v>358.88058999999998</v>
      </c>
      <c r="E51" s="190">
        <f t="shared" si="8"/>
        <v>356.77084999999988</v>
      </c>
      <c r="F51" s="190">
        <f t="shared" si="8"/>
        <v>361.12834999999978</v>
      </c>
      <c r="G51" s="190">
        <f t="shared" si="8"/>
        <v>377.49575004150608</v>
      </c>
      <c r="H51" s="190">
        <f t="shared" si="8"/>
        <v>351.75829999999939</v>
      </c>
      <c r="I51" s="190">
        <f t="shared" si="8"/>
        <v>313.3546300000001</v>
      </c>
      <c r="J51" s="190">
        <f t="shared" si="8"/>
        <v>290.36475000000053</v>
      </c>
      <c r="K51" s="190">
        <f t="shared" si="8"/>
        <v>287.11357999999962</v>
      </c>
      <c r="L51" s="190">
        <f t="shared" si="8"/>
        <v>285.63699659857127</v>
      </c>
      <c r="M51" s="190">
        <f t="shared" si="8"/>
        <v>238.98741183710536</v>
      </c>
      <c r="N51" s="190">
        <f t="shared" si="8"/>
        <v>227.4314495308418</v>
      </c>
      <c r="O51" s="190">
        <f t="shared" si="8"/>
        <v>229.40811034021894</v>
      </c>
      <c r="P51" s="190">
        <f t="shared" si="8"/>
        <v>232.44116521026473</v>
      </c>
      <c r="Q51" s="190">
        <f t="shared" si="8"/>
        <v>251.85922278614487</v>
      </c>
    </row>
    <row r="52" spans="1:17" x14ac:dyDescent="0.25">
      <c r="A52" s="216" t="s">
        <v>41</v>
      </c>
      <c r="B52" s="220">
        <v>0</v>
      </c>
      <c r="C52" s="220">
        <v>0</v>
      </c>
      <c r="D52" s="220">
        <v>0</v>
      </c>
      <c r="E52" s="220">
        <v>0</v>
      </c>
      <c r="F52" s="220">
        <v>0</v>
      </c>
      <c r="G52" s="220">
        <v>0</v>
      </c>
      <c r="H52" s="220">
        <v>0</v>
      </c>
      <c r="I52" s="220">
        <v>0</v>
      </c>
      <c r="J52" s="220">
        <v>0</v>
      </c>
      <c r="K52" s="220">
        <v>0</v>
      </c>
      <c r="L52" s="220">
        <v>0</v>
      </c>
      <c r="M52" s="220">
        <v>0</v>
      </c>
      <c r="N52" s="220">
        <v>0</v>
      </c>
      <c r="O52" s="220">
        <v>0</v>
      </c>
      <c r="P52" s="220">
        <v>0</v>
      </c>
      <c r="Q52" s="220">
        <v>0</v>
      </c>
    </row>
    <row r="53" spans="1:17" x14ac:dyDescent="0.25">
      <c r="A53" s="179" t="s">
        <v>40</v>
      </c>
      <c r="B53" s="219">
        <v>320.64043665985179</v>
      </c>
      <c r="C53" s="219">
        <v>291.15600604710858</v>
      </c>
      <c r="D53" s="219">
        <v>272.57906455135145</v>
      </c>
      <c r="E53" s="219">
        <v>275.68268129117564</v>
      </c>
      <c r="F53" s="219">
        <v>298.44520116239153</v>
      </c>
      <c r="G53" s="219">
        <v>305.1101869740267</v>
      </c>
      <c r="H53" s="219">
        <v>284.47291518251916</v>
      </c>
      <c r="I53" s="219">
        <v>285.24918684211769</v>
      </c>
      <c r="J53" s="219">
        <v>260.34185973027905</v>
      </c>
      <c r="K53" s="219">
        <v>240.87354006748996</v>
      </c>
      <c r="L53" s="219">
        <v>244.18162304426215</v>
      </c>
      <c r="M53" s="219">
        <v>211.97705512321718</v>
      </c>
      <c r="N53" s="219">
        <v>213.7543568036842</v>
      </c>
      <c r="O53" s="219">
        <v>218.16578605175141</v>
      </c>
      <c r="P53" s="219">
        <v>218.39974108209285</v>
      </c>
      <c r="Q53" s="219">
        <v>222.41581057483842</v>
      </c>
    </row>
    <row r="54" spans="1:17" x14ac:dyDescent="0.25">
      <c r="A54" s="119" t="s">
        <v>39</v>
      </c>
      <c r="B54" s="218">
        <v>27.080429955870642</v>
      </c>
      <c r="C54" s="218">
        <v>73.49634395289138</v>
      </c>
      <c r="D54" s="218">
        <v>86.301525448648533</v>
      </c>
      <c r="E54" s="218">
        <v>81.088168708824227</v>
      </c>
      <c r="F54" s="218">
        <v>62.683148837608243</v>
      </c>
      <c r="G54" s="218">
        <v>72.385563067479353</v>
      </c>
      <c r="H54" s="218">
        <v>67.285384817480207</v>
      </c>
      <c r="I54" s="218">
        <v>28.105443157882387</v>
      </c>
      <c r="J54" s="218">
        <v>30.022890269721497</v>
      </c>
      <c r="K54" s="218">
        <v>46.240039932509639</v>
      </c>
      <c r="L54" s="218">
        <v>41.455373554309112</v>
      </c>
      <c r="M54" s="218">
        <v>27.010356713888186</v>
      </c>
      <c r="N54" s="218">
        <v>13.677092727157609</v>
      </c>
      <c r="O54" s="218">
        <v>11.242324288467538</v>
      </c>
      <c r="P54" s="218">
        <v>14.041424128171887</v>
      </c>
      <c r="Q54" s="218">
        <v>29.443412211306445</v>
      </c>
    </row>
    <row r="55" spans="1:17" x14ac:dyDescent="0.25">
      <c r="B55" s="13"/>
    </row>
    <row r="56" spans="1:17" x14ac:dyDescent="0.25">
      <c r="A56" s="31" t="s">
        <v>174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</row>
    <row r="57" spans="1:17" x14ac:dyDescent="0.25">
      <c r="A57" s="50" t="s">
        <v>69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</row>
    <row r="58" spans="1:17" x14ac:dyDescent="0.25">
      <c r="A58" s="55" t="s">
        <v>33</v>
      </c>
      <c r="B58" s="54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</row>
    <row r="59" spans="1:17" x14ac:dyDescent="0.25">
      <c r="A59" s="52" t="s">
        <v>32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3" t="s">
        <v>31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53" t="s">
        <v>30</v>
      </c>
      <c r="B61" s="51">
        <v>0</v>
      </c>
      <c r="C61" s="51">
        <v>0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51">
        <v>0</v>
      </c>
      <c r="N61" s="51">
        <v>0</v>
      </c>
      <c r="O61" s="51">
        <v>0</v>
      </c>
      <c r="P61" s="51">
        <v>0</v>
      </c>
      <c r="Q61" s="51">
        <v>0</v>
      </c>
    </row>
    <row r="62" spans="1:17" x14ac:dyDescent="0.25">
      <c r="A62" s="53" t="s">
        <v>76</v>
      </c>
      <c r="B62" s="51">
        <v>0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</row>
    <row r="63" spans="1:17" x14ac:dyDescent="0.25">
      <c r="A63" s="53" t="s">
        <v>29</v>
      </c>
      <c r="B63" s="51">
        <v>0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</row>
    <row r="64" spans="1:17" x14ac:dyDescent="0.25">
      <c r="A64" s="53" t="s">
        <v>28</v>
      </c>
      <c r="B64" s="51">
        <v>0</v>
      </c>
      <c r="C64" s="51">
        <v>0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  <c r="P64" s="51">
        <v>0</v>
      </c>
      <c r="Q64" s="51">
        <v>0</v>
      </c>
    </row>
    <row r="65" spans="1:17" x14ac:dyDescent="0.25">
      <c r="A65" s="53" t="s">
        <v>67</v>
      </c>
      <c r="B65" s="51">
        <v>0</v>
      </c>
      <c r="C65" s="51">
        <v>0</v>
      </c>
      <c r="D65" s="51">
        <v>0</v>
      </c>
      <c r="E65" s="51">
        <v>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  <c r="P65" s="51">
        <v>0</v>
      </c>
      <c r="Q65" s="51">
        <v>0</v>
      </c>
    </row>
    <row r="66" spans="1:17" x14ac:dyDescent="0.25">
      <c r="A66" s="52" t="s">
        <v>27</v>
      </c>
      <c r="B66" s="51">
        <v>0</v>
      </c>
      <c r="C66" s="51">
        <v>0</v>
      </c>
      <c r="D66" s="51">
        <v>0</v>
      </c>
      <c r="E66" s="51">
        <v>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51">
        <v>0</v>
      </c>
      <c r="N66" s="51">
        <v>0</v>
      </c>
      <c r="O66" s="51">
        <v>0</v>
      </c>
      <c r="P66" s="51">
        <v>0</v>
      </c>
      <c r="Q66" s="51">
        <v>0</v>
      </c>
    </row>
    <row r="67" spans="1:17" x14ac:dyDescent="0.25">
      <c r="A67" s="53" t="s">
        <v>66</v>
      </c>
      <c r="B67" s="51">
        <v>0</v>
      </c>
      <c r="C67" s="51">
        <v>0</v>
      </c>
      <c r="D67" s="51">
        <v>0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51">
        <v>0</v>
      </c>
      <c r="N67" s="51">
        <v>0</v>
      </c>
      <c r="O67" s="51">
        <v>0</v>
      </c>
      <c r="P67" s="51">
        <v>0</v>
      </c>
      <c r="Q67" s="51">
        <v>0</v>
      </c>
    </row>
    <row r="68" spans="1:17" x14ac:dyDescent="0.25">
      <c r="A68" s="53" t="s">
        <v>25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</row>
    <row r="69" spans="1:17" x14ac:dyDescent="0.25">
      <c r="A69" s="52" t="s">
        <v>24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</row>
    <row r="70" spans="1:17" x14ac:dyDescent="0.25">
      <c r="A70" s="191" t="s">
        <v>105</v>
      </c>
      <c r="B70" s="190">
        <f t="shared" ref="B70:Q70" si="9">SUM(B71:B73)</f>
        <v>0</v>
      </c>
      <c r="C70" s="190">
        <f t="shared" si="9"/>
        <v>0</v>
      </c>
      <c r="D70" s="190">
        <f t="shared" si="9"/>
        <v>0</v>
      </c>
      <c r="E70" s="190">
        <f t="shared" si="9"/>
        <v>0</v>
      </c>
      <c r="F70" s="190">
        <f t="shared" si="9"/>
        <v>0</v>
      </c>
      <c r="G70" s="190">
        <f t="shared" si="9"/>
        <v>0</v>
      </c>
      <c r="H70" s="190">
        <f t="shared" si="9"/>
        <v>0</v>
      </c>
      <c r="I70" s="190">
        <f t="shared" si="9"/>
        <v>0</v>
      </c>
      <c r="J70" s="190">
        <f t="shared" si="9"/>
        <v>0</v>
      </c>
      <c r="K70" s="190">
        <f t="shared" si="9"/>
        <v>0</v>
      </c>
      <c r="L70" s="190">
        <f t="shared" si="9"/>
        <v>0</v>
      </c>
      <c r="M70" s="190">
        <f t="shared" si="9"/>
        <v>0</v>
      </c>
      <c r="N70" s="190">
        <f t="shared" si="9"/>
        <v>0</v>
      </c>
      <c r="O70" s="190">
        <f t="shared" si="9"/>
        <v>0</v>
      </c>
      <c r="P70" s="190">
        <f t="shared" si="9"/>
        <v>0</v>
      </c>
      <c r="Q70" s="190">
        <f t="shared" si="9"/>
        <v>0</v>
      </c>
    </row>
    <row r="71" spans="1:17" x14ac:dyDescent="0.25">
      <c r="A71" s="216" t="str">
        <f>A52</f>
        <v>Basic chemicals</v>
      </c>
      <c r="B71" s="215">
        <v>0</v>
      </c>
      <c r="C71" s="215">
        <v>0</v>
      </c>
      <c r="D71" s="215">
        <v>0</v>
      </c>
      <c r="E71" s="215">
        <v>0</v>
      </c>
      <c r="F71" s="215">
        <v>0</v>
      </c>
      <c r="G71" s="215">
        <v>0</v>
      </c>
      <c r="H71" s="215">
        <v>0</v>
      </c>
      <c r="I71" s="215">
        <v>0</v>
      </c>
      <c r="J71" s="215">
        <v>0</v>
      </c>
      <c r="K71" s="215">
        <v>0</v>
      </c>
      <c r="L71" s="215">
        <v>0</v>
      </c>
      <c r="M71" s="215">
        <v>0</v>
      </c>
      <c r="N71" s="215">
        <v>0</v>
      </c>
      <c r="O71" s="215">
        <v>0</v>
      </c>
      <c r="P71" s="215">
        <v>0</v>
      </c>
      <c r="Q71" s="215">
        <v>0</v>
      </c>
    </row>
    <row r="72" spans="1:17" x14ac:dyDescent="0.25">
      <c r="A72" s="179" t="str">
        <f>A53</f>
        <v>Other chemicals</v>
      </c>
      <c r="B72" s="214">
        <v>0</v>
      </c>
      <c r="C72" s="214">
        <v>0</v>
      </c>
      <c r="D72" s="214">
        <v>0</v>
      </c>
      <c r="E72" s="214">
        <v>0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</row>
    <row r="73" spans="1:17" x14ac:dyDescent="0.25">
      <c r="A73" s="119" t="str">
        <f>A54</f>
        <v>Pharmaceutical products etc.</v>
      </c>
      <c r="B73" s="213">
        <v>0</v>
      </c>
      <c r="C73" s="213"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</row>
    <row r="74" spans="1:17" x14ac:dyDescent="0.25">
      <c r="B74" s="13"/>
    </row>
    <row r="75" spans="1:17" x14ac:dyDescent="0.25">
      <c r="A75" s="31" t="s">
        <v>63</v>
      </c>
      <c r="B75" s="70">
        <f t="shared" ref="B75:Q75" si="10">SUM(B76:B77)</f>
        <v>1528.5622976909442</v>
      </c>
      <c r="C75" s="70">
        <f t="shared" si="10"/>
        <v>1720.3757657003839</v>
      </c>
      <c r="D75" s="70">
        <f t="shared" si="10"/>
        <v>1469.4368425609159</v>
      </c>
      <c r="E75" s="70">
        <f t="shared" si="10"/>
        <v>674.10743660368382</v>
      </c>
      <c r="F75" s="70">
        <f t="shared" si="10"/>
        <v>696.89884482125944</v>
      </c>
      <c r="G75" s="70">
        <f t="shared" si="10"/>
        <v>709.4010327842434</v>
      </c>
      <c r="H75" s="70">
        <f t="shared" si="10"/>
        <v>649.05757552861007</v>
      </c>
      <c r="I75" s="70">
        <f t="shared" si="10"/>
        <v>548.95025349540037</v>
      </c>
      <c r="J75" s="70">
        <f t="shared" si="10"/>
        <v>472.58100467197357</v>
      </c>
      <c r="K75" s="70">
        <f t="shared" si="10"/>
        <v>440.94158181939497</v>
      </c>
      <c r="L75" s="70">
        <f t="shared" si="10"/>
        <v>399.20101964271737</v>
      </c>
      <c r="M75" s="70">
        <f t="shared" si="10"/>
        <v>234.00745956642157</v>
      </c>
      <c r="N75" s="70">
        <f t="shared" si="10"/>
        <v>218.2065162691253</v>
      </c>
      <c r="O75" s="70">
        <f t="shared" si="10"/>
        <v>216.2850862019807</v>
      </c>
      <c r="P75" s="70">
        <f t="shared" si="10"/>
        <v>220.39605333586053</v>
      </c>
      <c r="Q75" s="70">
        <f t="shared" si="10"/>
        <v>252.45314398022578</v>
      </c>
    </row>
    <row r="76" spans="1:17" x14ac:dyDescent="0.25">
      <c r="A76" s="55" t="s">
        <v>343</v>
      </c>
      <c r="B76" s="54">
        <v>646.26233769094415</v>
      </c>
      <c r="C76" s="54">
        <v>679.19157570038408</v>
      </c>
      <c r="D76" s="54">
        <v>658.53628256091599</v>
      </c>
      <c r="E76" s="54">
        <v>673.80996660368385</v>
      </c>
      <c r="F76" s="54">
        <v>696.89884482125944</v>
      </c>
      <c r="G76" s="54">
        <v>709.4010327842434</v>
      </c>
      <c r="H76" s="54">
        <v>649.05757552861007</v>
      </c>
      <c r="I76" s="54">
        <v>548.95025349540037</v>
      </c>
      <c r="J76" s="54">
        <v>472.58100467197357</v>
      </c>
      <c r="K76" s="54">
        <v>440.94158181939497</v>
      </c>
      <c r="L76" s="54">
        <v>399.20101964271737</v>
      </c>
      <c r="M76" s="54">
        <v>234.00745956642157</v>
      </c>
      <c r="N76" s="54">
        <v>218.2065162691253</v>
      </c>
      <c r="O76" s="54">
        <v>216.2850862019807</v>
      </c>
      <c r="P76" s="54">
        <v>220.39605333586053</v>
      </c>
      <c r="Q76" s="54">
        <v>252.45314398022578</v>
      </c>
    </row>
    <row r="77" spans="1:17" x14ac:dyDescent="0.25">
      <c r="A77" s="52" t="s">
        <v>106</v>
      </c>
      <c r="B77" s="51">
        <v>882.29996000000006</v>
      </c>
      <c r="C77" s="51">
        <v>1041.1841899999999</v>
      </c>
      <c r="D77" s="51">
        <v>810.90056000000004</v>
      </c>
      <c r="E77" s="51">
        <v>0.29747000000000001</v>
      </c>
      <c r="F77" s="51">
        <v>0</v>
      </c>
      <c r="G77" s="51">
        <v>0</v>
      </c>
      <c r="H77" s="51">
        <v>0</v>
      </c>
      <c r="I77" s="51">
        <v>0</v>
      </c>
      <c r="J77" s="51">
        <v>0</v>
      </c>
      <c r="K77" s="51">
        <v>0</v>
      </c>
      <c r="L77" s="51">
        <v>0</v>
      </c>
      <c r="M77" s="51">
        <v>0</v>
      </c>
      <c r="N77" s="51">
        <v>0</v>
      </c>
      <c r="O77" s="51">
        <v>0</v>
      </c>
      <c r="P77" s="51">
        <v>0</v>
      </c>
      <c r="Q77" s="51">
        <v>0</v>
      </c>
    </row>
    <row r="78" spans="1:17" x14ac:dyDescent="0.25">
      <c r="A78" s="50" t="s">
        <v>105</v>
      </c>
      <c r="B78" s="38">
        <f t="shared" ref="B78:Q78" si="11">SUM(B79:B81)</f>
        <v>1528.562297690944</v>
      </c>
      <c r="C78" s="38">
        <f t="shared" si="11"/>
        <v>1720.3757657003839</v>
      </c>
      <c r="D78" s="38">
        <f t="shared" si="11"/>
        <v>1469.4368425609161</v>
      </c>
      <c r="E78" s="38">
        <f t="shared" si="11"/>
        <v>674.10743660368371</v>
      </c>
      <c r="F78" s="38">
        <f t="shared" si="11"/>
        <v>696.89884482125956</v>
      </c>
      <c r="G78" s="38">
        <f t="shared" si="11"/>
        <v>709.40103278424351</v>
      </c>
      <c r="H78" s="38">
        <f t="shared" si="11"/>
        <v>649.05757552861007</v>
      </c>
      <c r="I78" s="38">
        <f t="shared" si="11"/>
        <v>548.95025349540026</v>
      </c>
      <c r="J78" s="38">
        <f t="shared" si="11"/>
        <v>472.58100467197363</v>
      </c>
      <c r="K78" s="38">
        <f t="shared" si="11"/>
        <v>440.94158181939491</v>
      </c>
      <c r="L78" s="38">
        <f t="shared" si="11"/>
        <v>399.20101964271726</v>
      </c>
      <c r="M78" s="38">
        <f t="shared" si="11"/>
        <v>234.00745956642152</v>
      </c>
      <c r="N78" s="38">
        <f t="shared" si="11"/>
        <v>218.20651626912536</v>
      </c>
      <c r="O78" s="38">
        <f t="shared" si="11"/>
        <v>216.28508620198076</v>
      </c>
      <c r="P78" s="38">
        <f t="shared" si="11"/>
        <v>220.3960533358605</v>
      </c>
      <c r="Q78" s="38">
        <f t="shared" si="11"/>
        <v>252.45314398022572</v>
      </c>
    </row>
    <row r="79" spans="1:17" x14ac:dyDescent="0.25">
      <c r="A79" s="121" t="s">
        <v>41</v>
      </c>
      <c r="B79" s="120">
        <f>CHI_emi!B$5</f>
        <v>0</v>
      </c>
      <c r="C79" s="120">
        <f>CHI_emi!C$5</f>
        <v>0</v>
      </c>
      <c r="D79" s="120">
        <f>CHI_emi!D$5</f>
        <v>0</v>
      </c>
      <c r="E79" s="120">
        <f>CHI_emi!E$5</f>
        <v>0</v>
      </c>
      <c r="F79" s="120">
        <f>CHI_emi!F$5</f>
        <v>0</v>
      </c>
      <c r="G79" s="120">
        <f>CHI_emi!G$5</f>
        <v>0</v>
      </c>
      <c r="H79" s="120">
        <f>CHI_emi!H$5</f>
        <v>0</v>
      </c>
      <c r="I79" s="120">
        <f>CHI_emi!I$5</f>
        <v>0</v>
      </c>
      <c r="J79" s="120">
        <f>CHI_emi!J$5</f>
        <v>0</v>
      </c>
      <c r="K79" s="120">
        <f>CHI_emi!K$5</f>
        <v>0</v>
      </c>
      <c r="L79" s="120">
        <f>CHI_emi!L$5</f>
        <v>0</v>
      </c>
      <c r="M79" s="120">
        <f>CHI_emi!M$5</f>
        <v>0</v>
      </c>
      <c r="N79" s="120">
        <f>CHI_emi!N$5</f>
        <v>0</v>
      </c>
      <c r="O79" s="120">
        <f>CHI_emi!O$5</f>
        <v>0</v>
      </c>
      <c r="P79" s="120">
        <f>CHI_emi!P$5</f>
        <v>0</v>
      </c>
      <c r="Q79" s="120">
        <f>CHI_emi!Q$5</f>
        <v>0</v>
      </c>
    </row>
    <row r="80" spans="1:17" x14ac:dyDescent="0.25">
      <c r="A80" s="179" t="s">
        <v>40</v>
      </c>
      <c r="B80" s="189">
        <f>CHI_emi!B$60</f>
        <v>1484.7131025310214</v>
      </c>
      <c r="C80" s="189">
        <f>CHI_emi!C$60</f>
        <v>1597.378186738456</v>
      </c>
      <c r="D80" s="189">
        <f>CHI_emi!D$60</f>
        <v>1326.0901261474933</v>
      </c>
      <c r="E80" s="189">
        <f>CHI_emi!E$60</f>
        <v>535.15979989801417</v>
      </c>
      <c r="F80" s="189">
        <f>CHI_emi!F$60</f>
        <v>591.23053035806424</v>
      </c>
      <c r="G80" s="189">
        <f>CHI_emi!G$60</f>
        <v>587.52265111559802</v>
      </c>
      <c r="H80" s="189">
        <f>CHI_emi!H$60</f>
        <v>537.00705301693631</v>
      </c>
      <c r="I80" s="189">
        <f>CHI_emi!I$60</f>
        <v>508.23636857151291</v>
      </c>
      <c r="J80" s="189">
        <f>CHI_emi!J$60</f>
        <v>433.843838616612</v>
      </c>
      <c r="K80" s="189">
        <f>CHI_emi!K$60</f>
        <v>382.23915687614982</v>
      </c>
      <c r="L80" s="189">
        <f>CHI_emi!L$60</f>
        <v>354.34941737856923</v>
      </c>
      <c r="M80" s="189">
        <f>CHI_emi!M$60</f>
        <v>212.85109206074478</v>
      </c>
      <c r="N80" s="189">
        <f>CHI_emi!N$60</f>
        <v>207.81761494173486</v>
      </c>
      <c r="O80" s="189">
        <f>CHI_emi!O$60</f>
        <v>207.87962288377241</v>
      </c>
      <c r="P80" s="189">
        <f>CHI_emi!P$60</f>
        <v>209.85112145008884</v>
      </c>
      <c r="Q80" s="189">
        <f>CHI_emi!Q$60</f>
        <v>228.78342323978569</v>
      </c>
    </row>
    <row r="81" spans="1:17" x14ac:dyDescent="0.25">
      <c r="A81" s="119" t="s">
        <v>39</v>
      </c>
      <c r="B81" s="118">
        <f>CHI_emi!B$108</f>
        <v>43.849195159922701</v>
      </c>
      <c r="C81" s="118">
        <f>CHI_emi!C$108</f>
        <v>122.99757896192793</v>
      </c>
      <c r="D81" s="118">
        <f>CHI_emi!D$108</f>
        <v>143.34671641342283</v>
      </c>
      <c r="E81" s="118">
        <f>CHI_emi!E$108</f>
        <v>138.94763670566959</v>
      </c>
      <c r="F81" s="118">
        <f>CHI_emi!F$108</f>
        <v>105.66831446319534</v>
      </c>
      <c r="G81" s="118">
        <f>CHI_emi!G$108</f>
        <v>121.87838166864545</v>
      </c>
      <c r="H81" s="118">
        <f>CHI_emi!H$108</f>
        <v>112.05052251167376</v>
      </c>
      <c r="I81" s="118">
        <f>CHI_emi!I$108</f>
        <v>40.713884923887356</v>
      </c>
      <c r="J81" s="118">
        <f>CHI_emi!J$108</f>
        <v>38.737166055361641</v>
      </c>
      <c r="K81" s="118">
        <f>CHI_emi!K$108</f>
        <v>58.702424943245077</v>
      </c>
      <c r="L81" s="118">
        <f>CHI_emi!L$108</f>
        <v>44.851602264148049</v>
      </c>
      <c r="M81" s="118">
        <f>CHI_emi!M$108</f>
        <v>21.156367505676752</v>
      </c>
      <c r="N81" s="118">
        <f>CHI_emi!N$108</f>
        <v>10.388901327390496</v>
      </c>
      <c r="O81" s="118">
        <f>CHI_emi!O$108</f>
        <v>8.4054633182083407</v>
      </c>
      <c r="P81" s="118">
        <f>CHI_emi!P$108</f>
        <v>10.544931885771659</v>
      </c>
      <c r="Q81" s="118">
        <f>CHI_emi!Q$108</f>
        <v>23.669720740440031</v>
      </c>
    </row>
    <row r="82" spans="1:17" x14ac:dyDescent="0.25">
      <c r="A82" s="117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25">
      <c r="A83" s="184" t="s">
        <v>104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</row>
    <row r="84" spans="1:17" x14ac:dyDescent="0.25">
      <c r="A84" s="110" t="s">
        <v>41</v>
      </c>
      <c r="B84" s="187" t="str">
        <f t="shared" ref="B84:Q84" si="12">IF(B$5=0,"",B$5/B$10*1000)</f>
        <v/>
      </c>
      <c r="C84" s="187" t="str">
        <f t="shared" si="12"/>
        <v/>
      </c>
      <c r="D84" s="187" t="str">
        <f t="shared" si="12"/>
        <v/>
      </c>
      <c r="E84" s="187" t="str">
        <f t="shared" si="12"/>
        <v/>
      </c>
      <c r="F84" s="187" t="str">
        <f t="shared" si="12"/>
        <v/>
      </c>
      <c r="G84" s="187" t="str">
        <f t="shared" si="12"/>
        <v/>
      </c>
      <c r="H84" s="187" t="str">
        <f t="shared" si="12"/>
        <v/>
      </c>
      <c r="I84" s="187" t="str">
        <f t="shared" si="12"/>
        <v/>
      </c>
      <c r="J84" s="187" t="str">
        <f t="shared" si="12"/>
        <v/>
      </c>
      <c r="K84" s="187" t="str">
        <f t="shared" si="12"/>
        <v/>
      </c>
      <c r="L84" s="187" t="str">
        <f t="shared" si="12"/>
        <v/>
      </c>
      <c r="M84" s="187" t="str">
        <f t="shared" si="12"/>
        <v/>
      </c>
      <c r="N84" s="187" t="str">
        <f t="shared" si="12"/>
        <v/>
      </c>
      <c r="O84" s="187" t="str">
        <f t="shared" si="12"/>
        <v/>
      </c>
      <c r="P84" s="187" t="str">
        <f t="shared" si="12"/>
        <v/>
      </c>
      <c r="Q84" s="187" t="str">
        <f t="shared" si="12"/>
        <v/>
      </c>
    </row>
    <row r="85" spans="1:17" x14ac:dyDescent="0.25">
      <c r="A85" s="180" t="s">
        <v>40</v>
      </c>
      <c r="B85" s="186">
        <f t="shared" ref="B85:Q85" si="13">IF(B$6=0,"",B$6/B$11*1000)</f>
        <v>4465.6316456016002</v>
      </c>
      <c r="C85" s="186">
        <f t="shared" si="13"/>
        <v>1867.6489792640264</v>
      </c>
      <c r="D85" s="186">
        <f t="shared" si="13"/>
        <v>2097.3370152586954</v>
      </c>
      <c r="E85" s="186">
        <f t="shared" si="13"/>
        <v>1558.1728615447576</v>
      </c>
      <c r="F85" s="186">
        <f t="shared" si="13"/>
        <v>1726.7133709056982</v>
      </c>
      <c r="G85" s="186">
        <f t="shared" si="13"/>
        <v>1385.1361262785508</v>
      </c>
      <c r="H85" s="186">
        <f t="shared" si="13"/>
        <v>1348.5377913717639</v>
      </c>
      <c r="I85" s="186">
        <f t="shared" si="13"/>
        <v>3418.1529096366398</v>
      </c>
      <c r="J85" s="186">
        <f t="shared" si="13"/>
        <v>3260.945219526237</v>
      </c>
      <c r="K85" s="186">
        <f t="shared" si="13"/>
        <v>4083.5062724191307</v>
      </c>
      <c r="L85" s="186">
        <f t="shared" si="13"/>
        <v>3690.8199962685312</v>
      </c>
      <c r="M85" s="186">
        <f t="shared" si="13"/>
        <v>9681.6854985090213</v>
      </c>
      <c r="N85" s="186">
        <f t="shared" si="13"/>
        <v>13260.353804334993</v>
      </c>
      <c r="O85" s="186">
        <f t="shared" si="13"/>
        <v>9342.8633087802009</v>
      </c>
      <c r="P85" s="186">
        <f t="shared" si="13"/>
        <v>7577.8890663536886</v>
      </c>
      <c r="Q85" s="186">
        <f t="shared" si="13"/>
        <v>7299.0511554851746</v>
      </c>
    </row>
    <row r="86" spans="1:17" x14ac:dyDescent="0.25">
      <c r="A86" s="108" t="s">
        <v>39</v>
      </c>
      <c r="B86" s="185">
        <f t="shared" ref="B86:Q86" si="14">IF(B$7=0,"",B$7/B$12*1000)</f>
        <v>133163.56669517836</v>
      </c>
      <c r="C86" s="185">
        <f t="shared" si="14"/>
        <v>57713.026113748216</v>
      </c>
      <c r="D86" s="185">
        <f t="shared" si="14"/>
        <v>64022.197130566085</v>
      </c>
      <c r="E86" s="185">
        <f t="shared" si="14"/>
        <v>52475.289309757012</v>
      </c>
      <c r="F86" s="185">
        <f t="shared" si="14"/>
        <v>59083.853311612693</v>
      </c>
      <c r="G86" s="185">
        <f t="shared" si="14"/>
        <v>49453.123703813246</v>
      </c>
      <c r="H86" s="185">
        <f t="shared" si="14"/>
        <v>49770.042416085766</v>
      </c>
      <c r="I86" s="185">
        <f t="shared" si="14"/>
        <v>124990.23486598738</v>
      </c>
      <c r="J86" s="185">
        <f t="shared" si="14"/>
        <v>115395.93638477853</v>
      </c>
      <c r="K86" s="185">
        <f t="shared" si="14"/>
        <v>95095.258891243051</v>
      </c>
      <c r="L86" s="185">
        <f t="shared" si="14"/>
        <v>106126.51701106153</v>
      </c>
      <c r="M86" s="185">
        <f t="shared" si="14"/>
        <v>168474.39808320245</v>
      </c>
      <c r="N86" s="185">
        <f t="shared" si="14"/>
        <v>264387.29138703202</v>
      </c>
      <c r="O86" s="185">
        <f t="shared" si="14"/>
        <v>309423.32418746641</v>
      </c>
      <c r="P86" s="185">
        <f t="shared" si="14"/>
        <v>276252.7034580161</v>
      </c>
      <c r="Q86" s="185">
        <f t="shared" si="14"/>
        <v>143674.42410018115</v>
      </c>
    </row>
    <row r="87" spans="1:17" x14ac:dyDescent="0.25">
      <c r="A87" s="184" t="s">
        <v>103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</row>
    <row r="88" spans="1:17" x14ac:dyDescent="0.25">
      <c r="A88" s="210" t="s">
        <v>41</v>
      </c>
      <c r="B88" s="113" t="str">
        <f t="shared" ref="B88:Q88" si="15">IF(SUM(B89,B90)=0,"",SUM(B89,B90))</f>
        <v/>
      </c>
      <c r="C88" s="113" t="str">
        <f t="shared" si="15"/>
        <v/>
      </c>
      <c r="D88" s="113" t="str">
        <f t="shared" si="15"/>
        <v/>
      </c>
      <c r="E88" s="113" t="str">
        <f t="shared" si="15"/>
        <v/>
      </c>
      <c r="F88" s="113" t="str">
        <f t="shared" si="15"/>
        <v/>
      </c>
      <c r="G88" s="113" t="str">
        <f t="shared" si="15"/>
        <v/>
      </c>
      <c r="H88" s="113" t="str">
        <f t="shared" si="15"/>
        <v/>
      </c>
      <c r="I88" s="113" t="str">
        <f t="shared" si="15"/>
        <v/>
      </c>
      <c r="J88" s="113" t="str">
        <f t="shared" si="15"/>
        <v/>
      </c>
      <c r="K88" s="113" t="str">
        <f t="shared" si="15"/>
        <v/>
      </c>
      <c r="L88" s="113" t="str">
        <f t="shared" si="15"/>
        <v/>
      </c>
      <c r="M88" s="113" t="str">
        <f t="shared" si="15"/>
        <v/>
      </c>
      <c r="N88" s="113" t="str">
        <f t="shared" si="15"/>
        <v/>
      </c>
      <c r="O88" s="113" t="str">
        <f t="shared" si="15"/>
        <v/>
      </c>
      <c r="P88" s="113" t="str">
        <f t="shared" si="15"/>
        <v/>
      </c>
      <c r="Q88" s="113" t="str">
        <f t="shared" si="15"/>
        <v/>
      </c>
    </row>
    <row r="89" spans="1:17" x14ac:dyDescent="0.25">
      <c r="A89" s="179" t="s">
        <v>173</v>
      </c>
      <c r="B89" s="182" t="str">
        <f t="shared" ref="B89:Q89" si="16">IF(B$71=0,"",B$71/B$10)</f>
        <v/>
      </c>
      <c r="C89" s="182" t="str">
        <f t="shared" si="16"/>
        <v/>
      </c>
      <c r="D89" s="182" t="str">
        <f t="shared" si="16"/>
        <v/>
      </c>
      <c r="E89" s="182" t="str">
        <f t="shared" si="16"/>
        <v/>
      </c>
      <c r="F89" s="182" t="str">
        <f t="shared" si="16"/>
        <v/>
      </c>
      <c r="G89" s="182" t="str">
        <f t="shared" si="16"/>
        <v/>
      </c>
      <c r="H89" s="182" t="str">
        <f t="shared" si="16"/>
        <v/>
      </c>
      <c r="I89" s="182" t="str">
        <f t="shared" si="16"/>
        <v/>
      </c>
      <c r="J89" s="182" t="str">
        <f t="shared" si="16"/>
        <v/>
      </c>
      <c r="K89" s="182" t="str">
        <f t="shared" si="16"/>
        <v/>
      </c>
      <c r="L89" s="182" t="str">
        <f t="shared" si="16"/>
        <v/>
      </c>
      <c r="M89" s="182" t="str">
        <f t="shared" si="16"/>
        <v/>
      </c>
      <c r="N89" s="182" t="str">
        <f t="shared" si="16"/>
        <v/>
      </c>
      <c r="O89" s="182" t="str">
        <f t="shared" si="16"/>
        <v/>
      </c>
      <c r="P89" s="182" t="str">
        <f t="shared" si="16"/>
        <v/>
      </c>
      <c r="Q89" s="182" t="str">
        <f t="shared" si="16"/>
        <v/>
      </c>
    </row>
    <row r="90" spans="1:17" x14ac:dyDescent="0.25">
      <c r="A90" s="179" t="s">
        <v>172</v>
      </c>
      <c r="B90" s="182" t="str">
        <f t="shared" ref="B90:Q90" si="17">IF(B$52=0,"",B$52/B$10)</f>
        <v/>
      </c>
      <c r="C90" s="182" t="str">
        <f t="shared" si="17"/>
        <v/>
      </c>
      <c r="D90" s="182" t="str">
        <f t="shared" si="17"/>
        <v/>
      </c>
      <c r="E90" s="182" t="str">
        <f t="shared" si="17"/>
        <v/>
      </c>
      <c r="F90" s="182" t="str">
        <f t="shared" si="17"/>
        <v/>
      </c>
      <c r="G90" s="182" t="str">
        <f t="shared" si="17"/>
        <v/>
      </c>
      <c r="H90" s="182" t="str">
        <f t="shared" si="17"/>
        <v/>
      </c>
      <c r="I90" s="182" t="str">
        <f t="shared" si="17"/>
        <v/>
      </c>
      <c r="J90" s="182" t="str">
        <f t="shared" si="17"/>
        <v/>
      </c>
      <c r="K90" s="182" t="str">
        <f t="shared" si="17"/>
        <v/>
      </c>
      <c r="L90" s="182" t="str">
        <f t="shared" si="17"/>
        <v/>
      </c>
      <c r="M90" s="182" t="str">
        <f t="shared" si="17"/>
        <v/>
      </c>
      <c r="N90" s="182" t="str">
        <f t="shared" si="17"/>
        <v/>
      </c>
      <c r="O90" s="182" t="str">
        <f t="shared" si="17"/>
        <v/>
      </c>
      <c r="P90" s="182" t="str">
        <f t="shared" si="17"/>
        <v/>
      </c>
      <c r="Q90" s="182" t="str">
        <f t="shared" si="17"/>
        <v/>
      </c>
    </row>
    <row r="91" spans="1:17" x14ac:dyDescent="0.25">
      <c r="A91" s="180" t="s">
        <v>40</v>
      </c>
      <c r="B91" s="182">
        <f t="shared" ref="B91:Q91" si="18">IF(B$53=0,"",B$53/B$11)</f>
        <v>0.65546157911347414</v>
      </c>
      <c r="C91" s="182">
        <f t="shared" si="18"/>
        <v>0.64985676805170378</v>
      </c>
      <c r="D91" s="182">
        <f t="shared" si="18"/>
        <v>0.64635800612218153</v>
      </c>
      <c r="E91" s="182">
        <f t="shared" si="18"/>
        <v>0.62622751160318824</v>
      </c>
      <c r="F91" s="182">
        <f t="shared" si="18"/>
        <v>0.60988677721543294</v>
      </c>
      <c r="G91" s="182">
        <f t="shared" si="18"/>
        <v>0.59638201838255356</v>
      </c>
      <c r="H91" s="182">
        <f t="shared" si="18"/>
        <v>0.58124148158347211</v>
      </c>
      <c r="I91" s="182">
        <f t="shared" si="18"/>
        <v>0.58133145525133445</v>
      </c>
      <c r="J91" s="182">
        <f t="shared" si="18"/>
        <v>0.58066487339787887</v>
      </c>
      <c r="K91" s="182">
        <f t="shared" si="18"/>
        <v>0.57118979886117549</v>
      </c>
      <c r="L91" s="182">
        <f t="shared" si="18"/>
        <v>0.55144735792269839</v>
      </c>
      <c r="M91" s="182">
        <f t="shared" si="18"/>
        <v>0.5504727354345571</v>
      </c>
      <c r="N91" s="182">
        <f t="shared" si="18"/>
        <v>0.54736510803875438</v>
      </c>
      <c r="O91" s="182">
        <f t="shared" si="18"/>
        <v>0.54672729516033125</v>
      </c>
      <c r="P91" s="182">
        <f t="shared" si="18"/>
        <v>0.52493456768119329</v>
      </c>
      <c r="Q91" s="182">
        <f t="shared" si="18"/>
        <v>0.50635698409534347</v>
      </c>
    </row>
    <row r="92" spans="1:17" x14ac:dyDescent="0.25">
      <c r="A92" s="108" t="s">
        <v>39</v>
      </c>
      <c r="B92" s="112">
        <f t="shared" ref="B92:Q92" si="19">IF(B$54=0,"",B$54/B$12)</f>
        <v>0.36805796960652609</v>
      </c>
      <c r="C92" s="112">
        <f t="shared" si="19"/>
        <v>0.32039698269571759</v>
      </c>
      <c r="D92" s="112">
        <f t="shared" si="19"/>
        <v>0.3099690256127135</v>
      </c>
      <c r="E92" s="112">
        <f t="shared" si="19"/>
        <v>0.30816514493985625</v>
      </c>
      <c r="F92" s="112">
        <f t="shared" si="19"/>
        <v>0.30689557997280775</v>
      </c>
      <c r="G92" s="112">
        <f t="shared" si="19"/>
        <v>0.30642993940007968</v>
      </c>
      <c r="H92" s="112">
        <f t="shared" si="19"/>
        <v>0.30519018186881108</v>
      </c>
      <c r="I92" s="112">
        <f t="shared" si="19"/>
        <v>0.30523742398921783</v>
      </c>
      <c r="J92" s="112">
        <f t="shared" si="19"/>
        <v>0.30488742447347039</v>
      </c>
      <c r="K92" s="112">
        <f t="shared" si="19"/>
        <v>0.29991238430049577</v>
      </c>
      <c r="L92" s="112">
        <f t="shared" si="19"/>
        <v>0.2975097314483085</v>
      </c>
      <c r="M92" s="112">
        <f t="shared" si="19"/>
        <v>0.2969839157552156</v>
      </c>
      <c r="N92" s="112">
        <f t="shared" si="19"/>
        <v>0.29530732889940137</v>
      </c>
      <c r="O92" s="112">
        <f t="shared" si="19"/>
        <v>0.2949632243616831</v>
      </c>
      <c r="P92" s="112">
        <f t="shared" si="19"/>
        <v>0.29244637504952459</v>
      </c>
      <c r="Q92" s="112">
        <f t="shared" si="19"/>
        <v>0.29031669953214501</v>
      </c>
    </row>
    <row r="93" spans="1:17" x14ac:dyDescent="0.25">
      <c r="A93" s="184" t="s">
        <v>102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 spans="1:17" x14ac:dyDescent="0.25">
      <c r="A94" s="210" t="s">
        <v>41</v>
      </c>
      <c r="B94" s="113" t="str">
        <f t="shared" ref="B94:Q94" si="20">IF(SUM(B95,B96)=0,"",SUM(B95,B96))</f>
        <v/>
      </c>
      <c r="C94" s="113" t="str">
        <f t="shared" si="20"/>
        <v/>
      </c>
      <c r="D94" s="113" t="str">
        <f t="shared" si="20"/>
        <v/>
      </c>
      <c r="E94" s="113" t="str">
        <f t="shared" si="20"/>
        <v/>
      </c>
      <c r="F94" s="113" t="str">
        <f t="shared" si="20"/>
        <v/>
      </c>
      <c r="G94" s="113" t="str">
        <f t="shared" si="20"/>
        <v/>
      </c>
      <c r="H94" s="113" t="str">
        <f t="shared" si="20"/>
        <v/>
      </c>
      <c r="I94" s="113" t="str">
        <f t="shared" si="20"/>
        <v/>
      </c>
      <c r="J94" s="113" t="str">
        <f t="shared" si="20"/>
        <v/>
      </c>
      <c r="K94" s="113" t="str">
        <f t="shared" si="20"/>
        <v/>
      </c>
      <c r="L94" s="113" t="str">
        <f t="shared" si="20"/>
        <v/>
      </c>
      <c r="M94" s="113" t="str">
        <f t="shared" si="20"/>
        <v/>
      </c>
      <c r="N94" s="113" t="str">
        <f t="shared" si="20"/>
        <v/>
      </c>
      <c r="O94" s="113" t="str">
        <f t="shared" si="20"/>
        <v/>
      </c>
      <c r="P94" s="113" t="str">
        <f t="shared" si="20"/>
        <v/>
      </c>
      <c r="Q94" s="113" t="str">
        <f t="shared" si="20"/>
        <v/>
      </c>
    </row>
    <row r="95" spans="1:17" x14ac:dyDescent="0.25">
      <c r="A95" s="179" t="s">
        <v>173</v>
      </c>
      <c r="B95" s="182" t="str">
        <f>IF(CHI_ued!B$15=0,"",CHI_ued!B$15/B$10)</f>
        <v/>
      </c>
      <c r="C95" s="182" t="str">
        <f>IF(CHI_ued!C$15=0,"",CHI_ued!C$15/C$10)</f>
        <v/>
      </c>
      <c r="D95" s="182" t="str">
        <f>IF(CHI_ued!D$15=0,"",CHI_ued!D$15/D$10)</f>
        <v/>
      </c>
      <c r="E95" s="182" t="str">
        <f>IF(CHI_ued!E$15=0,"",CHI_ued!E$15/E$10)</f>
        <v/>
      </c>
      <c r="F95" s="182" t="str">
        <f>IF(CHI_ued!F$15=0,"",CHI_ued!F$15/F$10)</f>
        <v/>
      </c>
      <c r="G95" s="182" t="str">
        <f>IF(CHI_ued!G$15=0,"",CHI_ued!G$15/G$10)</f>
        <v/>
      </c>
      <c r="H95" s="182" t="str">
        <f>IF(CHI_ued!H$15=0,"",CHI_ued!H$15/H$10)</f>
        <v/>
      </c>
      <c r="I95" s="182" t="str">
        <f>IF(CHI_ued!I$15=0,"",CHI_ued!I$15/I$10)</f>
        <v/>
      </c>
      <c r="J95" s="182" t="str">
        <f>IF(CHI_ued!J$15=0,"",CHI_ued!J$15/J$10)</f>
        <v/>
      </c>
      <c r="K95" s="182" t="str">
        <f>IF(CHI_ued!K$15=0,"",CHI_ued!K$15/K$10)</f>
        <v/>
      </c>
      <c r="L95" s="182" t="str">
        <f>IF(CHI_ued!L$15=0,"",CHI_ued!L$15/L$10)</f>
        <v/>
      </c>
      <c r="M95" s="182" t="str">
        <f>IF(CHI_ued!M$15=0,"",CHI_ued!M$15/M$10)</f>
        <v/>
      </c>
      <c r="N95" s="182" t="str">
        <f>IF(CHI_ued!N$15=0,"",CHI_ued!N$15/N$10)</f>
        <v/>
      </c>
      <c r="O95" s="182" t="str">
        <f>IF(CHI_ued!O$15=0,"",CHI_ued!O$15/O$10)</f>
        <v/>
      </c>
      <c r="P95" s="182" t="str">
        <f>IF(CHI_ued!P$15=0,"",CHI_ued!P$15/P$10)</f>
        <v/>
      </c>
      <c r="Q95" s="182" t="str">
        <f>IF(CHI_ued!Q$15=0,"",CHI_ued!Q$15/Q$10)</f>
        <v/>
      </c>
    </row>
    <row r="96" spans="1:17" x14ac:dyDescent="0.25">
      <c r="A96" s="179" t="s">
        <v>172</v>
      </c>
      <c r="B96" s="182" t="str">
        <f>IF((CHI_ued!B$5-CHI_ued!B$15)=0,"",(CHI_ued!B$5-CHI_ued!B$15)/B$10)</f>
        <v/>
      </c>
      <c r="C96" s="182" t="str">
        <f>IF((CHI_ued!C$5-CHI_ued!C$15)=0,"",(CHI_ued!C$5-CHI_ued!C$15)/C$10)</f>
        <v/>
      </c>
      <c r="D96" s="182" t="str">
        <f>IF((CHI_ued!D$5-CHI_ued!D$15)=0,"",(CHI_ued!D$5-CHI_ued!D$15)/D$10)</f>
        <v/>
      </c>
      <c r="E96" s="182" t="str">
        <f>IF((CHI_ued!E$5-CHI_ued!E$15)=0,"",(CHI_ued!E$5-CHI_ued!E$15)/E$10)</f>
        <v/>
      </c>
      <c r="F96" s="182" t="str">
        <f>IF((CHI_ued!F$5-CHI_ued!F$15)=0,"",(CHI_ued!F$5-CHI_ued!F$15)/F$10)</f>
        <v/>
      </c>
      <c r="G96" s="182" t="str">
        <f>IF((CHI_ued!G$5-CHI_ued!G$15)=0,"",(CHI_ued!G$5-CHI_ued!G$15)/G$10)</f>
        <v/>
      </c>
      <c r="H96" s="182" t="str">
        <f>IF((CHI_ued!H$5-CHI_ued!H$15)=0,"",(CHI_ued!H$5-CHI_ued!H$15)/H$10)</f>
        <v/>
      </c>
      <c r="I96" s="182" t="str">
        <f>IF((CHI_ued!I$5-CHI_ued!I$15)=0,"",(CHI_ued!I$5-CHI_ued!I$15)/I$10)</f>
        <v/>
      </c>
      <c r="J96" s="182" t="str">
        <f>IF((CHI_ued!J$5-CHI_ued!J$15)=0,"",(CHI_ued!J$5-CHI_ued!J$15)/J$10)</f>
        <v/>
      </c>
      <c r="K96" s="182" t="str">
        <f>IF((CHI_ued!K$5-CHI_ued!K$15)=0,"",(CHI_ued!K$5-CHI_ued!K$15)/K$10)</f>
        <v/>
      </c>
      <c r="L96" s="182" t="str">
        <f>IF((CHI_ued!L$5-CHI_ued!L$15)=0,"",(CHI_ued!L$5-CHI_ued!L$15)/L$10)</f>
        <v/>
      </c>
      <c r="M96" s="182" t="str">
        <f>IF((CHI_ued!M$5-CHI_ued!M$15)=0,"",(CHI_ued!M$5-CHI_ued!M$15)/M$10)</f>
        <v/>
      </c>
      <c r="N96" s="182" t="str">
        <f>IF((CHI_ued!N$5-CHI_ued!N$15)=0,"",(CHI_ued!N$5-CHI_ued!N$15)/N$10)</f>
        <v/>
      </c>
      <c r="O96" s="182" t="str">
        <f>IF((CHI_ued!O$5-CHI_ued!O$15)=0,"",(CHI_ued!O$5-CHI_ued!O$15)/O$10)</f>
        <v/>
      </c>
      <c r="P96" s="182" t="str">
        <f>IF((CHI_ued!P$5-CHI_ued!P$15)=0,"",(CHI_ued!P$5-CHI_ued!P$15)/P$10)</f>
        <v/>
      </c>
      <c r="Q96" s="182" t="str">
        <f>IF((CHI_ued!Q$5-CHI_ued!Q$15)=0,"",(CHI_ued!Q$5-CHI_ued!Q$15)/Q$10)</f>
        <v/>
      </c>
    </row>
    <row r="97" spans="1:17" x14ac:dyDescent="0.25">
      <c r="A97" s="180" t="s">
        <v>40</v>
      </c>
      <c r="B97" s="182">
        <f>IF(CHI_ued!B$60=0,"",CHI_ued!B$60/B$11)</f>
        <v>0.24054311884113017</v>
      </c>
      <c r="C97" s="182">
        <f>IF(CHI_ued!C$60=0,"",CHI_ued!C$60/C$11)</f>
        <v>0.23755518937402056</v>
      </c>
      <c r="D97" s="182">
        <f>IF(CHI_ued!D$60=0,"",CHI_ued!D$60/D$11)</f>
        <v>0.23766999748964132</v>
      </c>
      <c r="E97" s="182">
        <f>IF(CHI_ued!E$60=0,"",CHI_ued!E$60/E$11)</f>
        <v>0.23141544801648986</v>
      </c>
      <c r="F97" s="182">
        <f>IF(CHI_ued!F$60=0,"",CHI_ued!F$60/F$11)</f>
        <v>0.22952774411127105</v>
      </c>
      <c r="G97" s="182">
        <f>IF(CHI_ued!G$60=0,"",CHI_ued!G$60/G$11)</f>
        <v>0.2228214569369393</v>
      </c>
      <c r="H97" s="182">
        <f>IF(CHI_ued!H$60=0,"",CHI_ued!H$60/H$11)</f>
        <v>0.21965519384318852</v>
      </c>
      <c r="I97" s="182">
        <f>IF(CHI_ued!I$60=0,"",CHI_ued!I$60/I$11)</f>
        <v>0.22524924590890077</v>
      </c>
      <c r="J97" s="182">
        <f>IF(CHI_ued!J$60=0,"",CHI_ued!J$60/J$11)</f>
        <v>0.22484033680820306</v>
      </c>
      <c r="K97" s="182">
        <f>IF(CHI_ued!K$60=0,"",CHI_ued!K$60/K$11)</f>
        <v>0.23537887377319794</v>
      </c>
      <c r="L97" s="182">
        <f>IF(CHI_ued!L$60=0,"",CHI_ued!L$60/L$11)</f>
        <v>0.23049170358213264</v>
      </c>
      <c r="M97" s="182">
        <f>IF(CHI_ued!M$60=0,"",CHI_ued!M$60/M$11)</f>
        <v>0.24476569940307275</v>
      </c>
      <c r="N97" s="182">
        <f>IF(CHI_ued!N$60=0,"",CHI_ued!N$60/N$11)</f>
        <v>0.2443428877688196</v>
      </c>
      <c r="O97" s="182">
        <f>IF(CHI_ued!O$60=0,"",CHI_ued!O$60/O$11)</f>
        <v>0.244713153825208</v>
      </c>
      <c r="P97" s="182">
        <f>IF(CHI_ued!P$60=0,"",CHI_ued!P$60/P$11)</f>
        <v>0.23458068108714203</v>
      </c>
      <c r="Q97" s="182">
        <f>IF(CHI_ued!Q$60=0,"",CHI_ued!Q$60/Q$11)</f>
        <v>0.2245597977160774</v>
      </c>
    </row>
    <row r="98" spans="1:17" x14ac:dyDescent="0.25">
      <c r="A98" s="108" t="s">
        <v>39</v>
      </c>
      <c r="B98" s="112">
        <f>IF(CHI_ued!B$108=0,"",CHI_ued!B$108/B$12)</f>
        <v>0.13910776717462775</v>
      </c>
      <c r="C98" s="112">
        <f>IF(CHI_ued!C$108=0,"",CHI_ued!C$108/C$12)</f>
        <v>0.12033251455844733</v>
      </c>
      <c r="D98" s="112">
        <f>IF(CHI_ued!D$108=0,"",CHI_ued!D$108/D$12)</f>
        <v>0.1165756281100528</v>
      </c>
      <c r="E98" s="112">
        <f>IF(CHI_ued!E$108=0,"",CHI_ued!E$108/E$12)</f>
        <v>0.11665203750798259</v>
      </c>
      <c r="F98" s="112">
        <f>IF(CHI_ued!F$108=0,"",CHI_ued!F$108/F$12)</f>
        <v>0.11650866437426909</v>
      </c>
      <c r="G98" s="112">
        <f>IF(CHI_ued!G$108=0,"",CHI_ued!G$108/G$12)</f>
        <v>0.12051860257429374</v>
      </c>
      <c r="H98" s="112">
        <f>IF(CHI_ued!H$108=0,"",CHI_ued!H$108/H$12)</f>
        <v>0.12024237896655314</v>
      </c>
      <c r="I98" s="112">
        <f>IF(CHI_ued!I$108=0,"",CHI_ued!I$108/I$12)</f>
        <v>0.12298548369691316</v>
      </c>
      <c r="J98" s="112">
        <f>IF(CHI_ued!J$108=0,"",CHI_ued!J$108/J$12)</f>
        <v>0.12753413014655507</v>
      </c>
      <c r="K98" s="112">
        <f>IF(CHI_ued!K$108=0,"",CHI_ued!K$108/K$12)</f>
        <v>0.13384141477173955</v>
      </c>
      <c r="L98" s="112">
        <f>IF(CHI_ued!L$108=0,"",CHI_ued!L$108/L$12)</f>
        <v>0.13606672567190106</v>
      </c>
      <c r="M98" s="112">
        <f>IF(CHI_ued!M$108=0,"",CHI_ued!M$108/M$12)</f>
        <v>0.13955491100933934</v>
      </c>
      <c r="N98" s="112">
        <f>IF(CHI_ued!N$108=0,"",CHI_ued!N$108/N$12)</f>
        <v>0.14481064215488823</v>
      </c>
      <c r="O98" s="112">
        <f>IF(CHI_ued!O$108=0,"",CHI_ued!O$108/O$12)</f>
        <v>0.14480639990005728</v>
      </c>
      <c r="P98" s="112">
        <f>IF(CHI_ued!P$108=0,"",CHI_ued!P$108/P$12)</f>
        <v>0.14352983268155714</v>
      </c>
      <c r="Q98" s="112">
        <f>IF(CHI_ued!Q$108=0,"",CHI_ued!Q$108/Q$12)</f>
        <v>0.14179435935419579</v>
      </c>
    </row>
    <row r="99" spans="1:17" x14ac:dyDescent="0.25">
      <c r="A99" s="39" t="s">
        <v>171</v>
      </c>
      <c r="B99" s="211">
        <f t="shared" ref="B99:Q99" si="21">IF(B$51=0,"",B$78/B$51)</f>
        <v>4.3959464169293225</v>
      </c>
      <c r="C99" s="211">
        <f t="shared" si="21"/>
        <v>4.7178518545139889</v>
      </c>
      <c r="D99" s="211">
        <f t="shared" si="21"/>
        <v>4.0945007434392489</v>
      </c>
      <c r="E99" s="211">
        <f t="shared" si="21"/>
        <v>1.8894689311183466</v>
      </c>
      <c r="F99" s="211">
        <f t="shared" si="21"/>
        <v>1.9297815993157557</v>
      </c>
      <c r="G99" s="211">
        <f t="shared" si="21"/>
        <v>1.8792291905438514</v>
      </c>
      <c r="H99" s="211">
        <f t="shared" si="21"/>
        <v>1.8451805558777468</v>
      </c>
      <c r="I99" s="211">
        <f t="shared" si="21"/>
        <v>1.751849824256307</v>
      </c>
      <c r="J99" s="211">
        <f t="shared" si="21"/>
        <v>1.6275426155274453</v>
      </c>
      <c r="K99" s="211">
        <f t="shared" si="21"/>
        <v>1.535774036948707</v>
      </c>
      <c r="L99" s="211">
        <f t="shared" si="21"/>
        <v>1.3975816312189653</v>
      </c>
      <c r="M99" s="211">
        <f t="shared" si="21"/>
        <v>0.9791622820950997</v>
      </c>
      <c r="N99" s="211">
        <f t="shared" si="21"/>
        <v>0.95943862082070819</v>
      </c>
      <c r="O99" s="211">
        <f t="shared" si="21"/>
        <v>0.94279616305292624</v>
      </c>
      <c r="P99" s="211">
        <f t="shared" si="21"/>
        <v>0.94817995399606481</v>
      </c>
      <c r="Q99" s="211">
        <f t="shared" si="21"/>
        <v>1.0023581474901364</v>
      </c>
    </row>
    <row r="100" spans="1:17" x14ac:dyDescent="0.25">
      <c r="A100" s="210" t="s">
        <v>170</v>
      </c>
      <c r="B100" s="109" t="str">
        <f t="shared" ref="B100:Q100" si="22">IF(B$52=0,"",B$79/B$52)</f>
        <v/>
      </c>
      <c r="C100" s="109" t="str">
        <f t="shared" si="22"/>
        <v/>
      </c>
      <c r="D100" s="109" t="str">
        <f t="shared" si="22"/>
        <v/>
      </c>
      <c r="E100" s="109" t="str">
        <f t="shared" si="22"/>
        <v/>
      </c>
      <c r="F100" s="109" t="str">
        <f t="shared" si="22"/>
        <v/>
      </c>
      <c r="G100" s="109" t="str">
        <f t="shared" si="22"/>
        <v/>
      </c>
      <c r="H100" s="109" t="str">
        <f t="shared" si="22"/>
        <v/>
      </c>
      <c r="I100" s="109" t="str">
        <f t="shared" si="22"/>
        <v/>
      </c>
      <c r="J100" s="109" t="str">
        <f t="shared" si="22"/>
        <v/>
      </c>
      <c r="K100" s="109" t="str">
        <f t="shared" si="22"/>
        <v/>
      </c>
      <c r="L100" s="109" t="str">
        <f t="shared" si="22"/>
        <v/>
      </c>
      <c r="M100" s="109" t="str">
        <f t="shared" si="22"/>
        <v/>
      </c>
      <c r="N100" s="109" t="str">
        <f t="shared" si="22"/>
        <v/>
      </c>
      <c r="O100" s="109" t="str">
        <f t="shared" si="22"/>
        <v/>
      </c>
      <c r="P100" s="109" t="str">
        <f t="shared" si="22"/>
        <v/>
      </c>
      <c r="Q100" s="109" t="str">
        <f t="shared" si="22"/>
        <v/>
      </c>
    </row>
    <row r="101" spans="1:17" x14ac:dyDescent="0.25">
      <c r="A101" s="180" t="s">
        <v>169</v>
      </c>
      <c r="B101" s="178">
        <f t="shared" ref="B101:Q101" si="23">IF(B$53=0,"",B$80/B$53)</f>
        <v>4.630461204448971</v>
      </c>
      <c r="C101" s="178">
        <f t="shared" si="23"/>
        <v>5.4863308795354291</v>
      </c>
      <c r="D101" s="178">
        <f t="shared" si="23"/>
        <v>4.864974235384353</v>
      </c>
      <c r="E101" s="178">
        <f t="shared" si="23"/>
        <v>1.94121660958738</v>
      </c>
      <c r="F101" s="178">
        <f t="shared" si="23"/>
        <v>1.9810354733643745</v>
      </c>
      <c r="G101" s="178">
        <f t="shared" si="23"/>
        <v>1.9256081120805462</v>
      </c>
      <c r="H101" s="178">
        <f t="shared" si="23"/>
        <v>1.8877264736166186</v>
      </c>
      <c r="I101" s="178">
        <f t="shared" si="23"/>
        <v>1.7817276683520089</v>
      </c>
      <c r="J101" s="178">
        <f t="shared" si="23"/>
        <v>1.666439039292742</v>
      </c>
      <c r="K101" s="178">
        <f t="shared" si="23"/>
        <v>1.5868872802261753</v>
      </c>
      <c r="L101" s="178">
        <f t="shared" si="23"/>
        <v>1.4511715212669269</v>
      </c>
      <c r="M101" s="178">
        <f t="shared" si="23"/>
        <v>1.004123262005973</v>
      </c>
      <c r="N101" s="178">
        <f t="shared" si="23"/>
        <v>0.97222633516938439</v>
      </c>
      <c r="O101" s="178">
        <f t="shared" si="23"/>
        <v>0.95285162098909948</v>
      </c>
      <c r="P101" s="178">
        <f t="shared" si="23"/>
        <v>0.96085792231415368</v>
      </c>
      <c r="Q101" s="178">
        <f t="shared" si="23"/>
        <v>1.0286293166321676</v>
      </c>
    </row>
    <row r="102" spans="1:17" x14ac:dyDescent="0.25">
      <c r="A102" s="108" t="s">
        <v>39</v>
      </c>
      <c r="B102" s="107">
        <f t="shared" ref="B102:Q102" si="24">IF(B$54=0,"",B$81/B$54)</f>
        <v>1.6192207890117651</v>
      </c>
      <c r="C102" s="107">
        <f t="shared" si="24"/>
        <v>1.673519692908332</v>
      </c>
      <c r="D102" s="107">
        <f t="shared" si="24"/>
        <v>1.6609986401540207</v>
      </c>
      <c r="E102" s="107">
        <f t="shared" si="24"/>
        <v>1.7135377320532452</v>
      </c>
      <c r="F102" s="107">
        <f t="shared" si="24"/>
        <v>1.685753131785829</v>
      </c>
      <c r="G102" s="107">
        <f t="shared" si="24"/>
        <v>1.6837388079032809</v>
      </c>
      <c r="H102" s="107">
        <f t="shared" si="24"/>
        <v>1.6653025440164226</v>
      </c>
      <c r="I102" s="107">
        <f t="shared" si="24"/>
        <v>1.4486120960689721</v>
      </c>
      <c r="J102" s="107">
        <f t="shared" si="24"/>
        <v>1.2902543928100292</v>
      </c>
      <c r="K102" s="107">
        <f t="shared" si="24"/>
        <v>1.2695150140208595</v>
      </c>
      <c r="L102" s="107">
        <f t="shared" si="24"/>
        <v>1.0819249332149827</v>
      </c>
      <c r="M102" s="107">
        <f t="shared" si="24"/>
        <v>0.78326871909835127</v>
      </c>
      <c r="N102" s="107">
        <f t="shared" si="24"/>
        <v>0.75958403840912836</v>
      </c>
      <c r="O102" s="107">
        <f t="shared" si="24"/>
        <v>0.74766241415315948</v>
      </c>
      <c r="P102" s="107">
        <f t="shared" si="24"/>
        <v>0.75098734925433441</v>
      </c>
      <c r="Q102" s="107">
        <f t="shared" si="24"/>
        <v>0.80390549066017281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Q24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29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0</v>
      </c>
      <c r="C35" s="204">
        <v>0</v>
      </c>
      <c r="D35" s="204">
        <v>0</v>
      </c>
      <c r="E35" s="204">
        <v>0</v>
      </c>
      <c r="F35" s="204">
        <v>0</v>
      </c>
      <c r="G35" s="204">
        <v>0</v>
      </c>
      <c r="H35" s="204">
        <v>0</v>
      </c>
      <c r="I35" s="204">
        <v>0</v>
      </c>
      <c r="J35" s="204">
        <v>0</v>
      </c>
      <c r="K35" s="204">
        <v>0</v>
      </c>
      <c r="L35" s="204">
        <v>0</v>
      </c>
      <c r="M35" s="204">
        <v>0</v>
      </c>
      <c r="N35" s="204">
        <v>0</v>
      </c>
      <c r="O35" s="204">
        <v>0</v>
      </c>
      <c r="P35" s="204">
        <v>0</v>
      </c>
      <c r="Q35" s="204">
        <v>0</v>
      </c>
    </row>
    <row r="36" spans="1:17" x14ac:dyDescent="0.25">
      <c r="A36" s="152" t="s">
        <v>190</v>
      </c>
      <c r="B36" s="151">
        <v>0</v>
      </c>
      <c r="C36" s="151">
        <v>0</v>
      </c>
      <c r="D36" s="151">
        <v>0</v>
      </c>
      <c r="E36" s="151">
        <v>0</v>
      </c>
      <c r="F36" s="151">
        <v>0</v>
      </c>
      <c r="G36" s="151">
        <v>0</v>
      </c>
      <c r="H36" s="151">
        <v>0</v>
      </c>
      <c r="I36" s="151">
        <v>0</v>
      </c>
      <c r="J36" s="151">
        <v>0</v>
      </c>
      <c r="K36" s="151">
        <v>0</v>
      </c>
      <c r="L36" s="151">
        <v>0</v>
      </c>
      <c r="M36" s="151">
        <v>0</v>
      </c>
      <c r="N36" s="151">
        <v>0</v>
      </c>
      <c r="O36" s="151">
        <v>0</v>
      </c>
      <c r="P36" s="151">
        <v>0</v>
      </c>
      <c r="Q36" s="151">
        <v>0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0</v>
      </c>
      <c r="C43" s="155">
        <v>0</v>
      </c>
      <c r="D43" s="155">
        <v>0</v>
      </c>
      <c r="E43" s="155">
        <v>0</v>
      </c>
      <c r="F43" s="155">
        <v>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155">
        <v>0</v>
      </c>
      <c r="Q43" s="155">
        <v>0</v>
      </c>
    </row>
    <row r="44" spans="1:17" x14ac:dyDescent="0.25">
      <c r="A44" s="152" t="s">
        <v>193</v>
      </c>
      <c r="B44" s="151">
        <v>0</v>
      </c>
      <c r="C44" s="151">
        <v>0</v>
      </c>
      <c r="D44" s="151">
        <v>0</v>
      </c>
      <c r="E44" s="151">
        <v>0</v>
      </c>
      <c r="F44" s="151">
        <v>0</v>
      </c>
      <c r="G44" s="151">
        <v>0</v>
      </c>
      <c r="H44" s="151">
        <v>0</v>
      </c>
      <c r="I44" s="151">
        <v>0</v>
      </c>
      <c r="J44" s="151">
        <v>0</v>
      </c>
      <c r="K44" s="151">
        <v>0</v>
      </c>
      <c r="L44" s="151">
        <v>0</v>
      </c>
      <c r="M44" s="151">
        <v>0</v>
      </c>
      <c r="N44" s="151">
        <v>0</v>
      </c>
      <c r="O44" s="151">
        <v>0</v>
      </c>
      <c r="P44" s="151">
        <v>0</v>
      </c>
      <c r="Q44" s="151">
        <v>0</v>
      </c>
    </row>
    <row r="45" spans="1:17" x14ac:dyDescent="0.25">
      <c r="A45" s="152" t="s">
        <v>187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243" t="s">
        <v>179</v>
      </c>
      <c r="B57" s="242">
        <v>0</v>
      </c>
      <c r="C57" s="242">
        <v>0</v>
      </c>
      <c r="D57" s="242">
        <v>0</v>
      </c>
      <c r="E57" s="242">
        <v>0</v>
      </c>
      <c r="F57" s="242">
        <v>0</v>
      </c>
      <c r="G57" s="242">
        <v>0</v>
      </c>
      <c r="H57" s="242">
        <v>0</v>
      </c>
      <c r="I57" s="242">
        <v>0</v>
      </c>
      <c r="J57" s="242">
        <v>0</v>
      </c>
      <c r="K57" s="242">
        <v>0</v>
      </c>
      <c r="L57" s="242">
        <v>0</v>
      </c>
      <c r="M57" s="242">
        <v>0</v>
      </c>
      <c r="N57" s="242">
        <v>0</v>
      </c>
      <c r="O57" s="242">
        <v>0</v>
      </c>
      <c r="P57" s="242">
        <v>0</v>
      </c>
      <c r="Q57" s="242">
        <v>0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320.64043665985179</v>
      </c>
      <c r="C60" s="96">
        <v>291.15600604710863</v>
      </c>
      <c r="D60" s="96">
        <v>272.57906455135151</v>
      </c>
      <c r="E60" s="96">
        <v>275.68268129117564</v>
      </c>
      <c r="F60" s="96">
        <v>298.44520116239158</v>
      </c>
      <c r="G60" s="96">
        <v>305.1101869740267</v>
      </c>
      <c r="H60" s="96">
        <v>284.47291518251916</v>
      </c>
      <c r="I60" s="96">
        <v>285.24918684211775</v>
      </c>
      <c r="J60" s="96">
        <v>260.341859730279</v>
      </c>
      <c r="K60" s="96">
        <v>240.87354006748998</v>
      </c>
      <c r="L60" s="96">
        <v>244.18162304426218</v>
      </c>
      <c r="M60" s="96">
        <v>211.97705512321716</v>
      </c>
      <c r="N60" s="96">
        <v>213.75435680368417</v>
      </c>
      <c r="O60" s="96">
        <v>218.16578605175144</v>
      </c>
      <c r="P60" s="96">
        <v>218.39974108209285</v>
      </c>
      <c r="Q60" s="96">
        <v>222.41581057483842</v>
      </c>
    </row>
    <row r="61" spans="1:17" x14ac:dyDescent="0.25">
      <c r="A61" s="132" t="s">
        <v>83</v>
      </c>
      <c r="B61" s="160">
        <v>3.0436429231084285</v>
      </c>
      <c r="C61" s="160">
        <v>2.7637653146845191</v>
      </c>
      <c r="D61" s="160">
        <v>2.5874258077104124</v>
      </c>
      <c r="E61" s="160">
        <v>2.6168865370700964</v>
      </c>
      <c r="F61" s="160">
        <v>2.8329571713289852</v>
      </c>
      <c r="G61" s="160">
        <v>2.8962237920631675</v>
      </c>
      <c r="H61" s="160">
        <v>2.7003268337917405</v>
      </c>
      <c r="I61" s="160">
        <v>2.7076955043429636</v>
      </c>
      <c r="J61" s="160">
        <v>2.4712655309833789</v>
      </c>
      <c r="K61" s="160">
        <v>2.2864647180113069</v>
      </c>
      <c r="L61" s="160">
        <v>2.3178663198996841</v>
      </c>
      <c r="M61" s="160">
        <v>2.0121681170599848</v>
      </c>
      <c r="N61" s="160">
        <v>2.0290389513762461</v>
      </c>
      <c r="O61" s="160">
        <v>2.0709139424146255</v>
      </c>
      <c r="P61" s="160">
        <v>2.0731347339649431</v>
      </c>
      <c r="Q61" s="160">
        <v>2.1112568174352631</v>
      </c>
    </row>
    <row r="62" spans="1:17" x14ac:dyDescent="0.25">
      <c r="A62" s="76" t="s">
        <v>82</v>
      </c>
      <c r="B62" s="159">
        <v>10.036411035121494</v>
      </c>
      <c r="C62" s="159">
        <v>9.1135147596279218</v>
      </c>
      <c r="D62" s="159">
        <v>8.5320353225081043</v>
      </c>
      <c r="E62" s="159">
        <v>8.6291820630154579</v>
      </c>
      <c r="F62" s="159">
        <v>4.3416748727261574</v>
      </c>
      <c r="G62" s="159">
        <v>9.5502965233378223</v>
      </c>
      <c r="H62" s="159">
        <v>8.9043264002282001</v>
      </c>
      <c r="I62" s="159">
        <v>8.9286245877300825</v>
      </c>
      <c r="J62" s="159">
        <v>8.1489968673941497</v>
      </c>
      <c r="K62" s="159">
        <v>7.5396162779266751</v>
      </c>
      <c r="L62" s="159">
        <v>7.6431630446384338</v>
      </c>
      <c r="M62" s="159">
        <v>6.6351233718164488</v>
      </c>
      <c r="N62" s="159">
        <v>6.6907549396386381</v>
      </c>
      <c r="O62" s="159">
        <v>6.828837701897748</v>
      </c>
      <c r="P62" s="159">
        <v>6.8361607609376529</v>
      </c>
      <c r="Q62" s="159">
        <v>6.9618683123453549</v>
      </c>
    </row>
    <row r="63" spans="1:17" x14ac:dyDescent="0.25">
      <c r="A63" s="76" t="s">
        <v>81</v>
      </c>
      <c r="B63" s="159">
        <v>2.0265348555127556</v>
      </c>
      <c r="C63" s="159">
        <v>1.8401852267693983</v>
      </c>
      <c r="D63" s="159">
        <v>1.7227738988590937</v>
      </c>
      <c r="E63" s="159">
        <v>1.7423896016286069</v>
      </c>
      <c r="F63" s="159">
        <v>1.8862549244146292</v>
      </c>
      <c r="G63" s="159">
        <v>1.9283794493169741</v>
      </c>
      <c r="H63" s="159">
        <v>1.7979462730031992</v>
      </c>
      <c r="I63" s="159">
        <v>1.8028525212353648</v>
      </c>
      <c r="J63" s="159">
        <v>1.645431432755045</v>
      </c>
      <c r="K63" s="159">
        <v>1.5223863521473238</v>
      </c>
      <c r="L63" s="159">
        <v>1.5432943372012147</v>
      </c>
      <c r="M63" s="159">
        <v>1.3397527000995912</v>
      </c>
      <c r="N63" s="159">
        <v>1.3509857305986381</v>
      </c>
      <c r="O63" s="159">
        <v>1.3788671644781723</v>
      </c>
      <c r="P63" s="159">
        <v>1.3803458239652551</v>
      </c>
      <c r="Q63" s="159">
        <v>1.4057284765526585</v>
      </c>
    </row>
    <row r="64" spans="1:17" x14ac:dyDescent="0.25">
      <c r="A64" s="76" t="s">
        <v>80</v>
      </c>
      <c r="B64" s="159">
        <v>19.163661513460259</v>
      </c>
      <c r="C64" s="159">
        <v>17.401470649245827</v>
      </c>
      <c r="D64" s="159">
        <v>16.291185800308622</v>
      </c>
      <c r="E64" s="159">
        <v>16.476679125134005</v>
      </c>
      <c r="F64" s="159">
        <v>17.837122712815827</v>
      </c>
      <c r="G64" s="159">
        <v>18.23546776691045</v>
      </c>
      <c r="H64" s="159">
        <v>17.002043513583104</v>
      </c>
      <c r="I64" s="159">
        <v>11.048438807582841</v>
      </c>
      <c r="J64" s="159">
        <v>15.55980689655952</v>
      </c>
      <c r="K64" s="159">
        <v>14.396247202903925</v>
      </c>
      <c r="L64" s="159">
        <v>14.593960825944411</v>
      </c>
      <c r="M64" s="159">
        <v>12.669195985754115</v>
      </c>
      <c r="N64" s="159">
        <v>12.775419667852907</v>
      </c>
      <c r="O64" s="159">
        <v>13.039076796633021</v>
      </c>
      <c r="P64" s="159">
        <v>13.053059546461892</v>
      </c>
      <c r="Q64" s="159">
        <v>13.293087277135035</v>
      </c>
    </row>
    <row r="65" spans="1:17" x14ac:dyDescent="0.25">
      <c r="A65" s="129" t="s">
        <v>79</v>
      </c>
      <c r="B65" s="158">
        <v>8.522200184703598</v>
      </c>
      <c r="C65" s="158">
        <v>7.7385428811166523</v>
      </c>
      <c r="D65" s="158">
        <v>7.2447922615891542</v>
      </c>
      <c r="E65" s="158">
        <v>7.3272823037962693</v>
      </c>
      <c r="F65" s="158">
        <v>7.9322800797211563</v>
      </c>
      <c r="G65" s="158">
        <v>8.109426617776867</v>
      </c>
      <c r="H65" s="158">
        <v>7.560915134616871</v>
      </c>
      <c r="I65" s="158">
        <v>7.5815474121602957</v>
      </c>
      <c r="J65" s="158">
        <v>6.919543486753458</v>
      </c>
      <c r="K65" s="158">
        <v>6.4021012104316579</v>
      </c>
      <c r="L65" s="158">
        <v>6.4900256957191145</v>
      </c>
      <c r="M65" s="158">
        <v>5.6340707277679556</v>
      </c>
      <c r="N65" s="158">
        <v>5.6813090638534884</v>
      </c>
      <c r="O65" s="158">
        <v>5.7985590387609509</v>
      </c>
      <c r="P65" s="158">
        <v>5.8047772551018397</v>
      </c>
      <c r="Q65" s="158">
        <v>5.9115190888187339</v>
      </c>
    </row>
    <row r="66" spans="1:17" x14ac:dyDescent="0.25">
      <c r="A66" s="92" t="s">
        <v>125</v>
      </c>
      <c r="B66" s="91">
        <v>1.7044400369407195</v>
      </c>
      <c r="C66" s="91">
        <v>1.5477085762233305</v>
      </c>
      <c r="D66" s="91">
        <v>1.4489584523178307</v>
      </c>
      <c r="E66" s="91">
        <v>1.4654564607592537</v>
      </c>
      <c r="F66" s="91">
        <v>1.5864560159442314</v>
      </c>
      <c r="G66" s="91">
        <v>1.6218853235553736</v>
      </c>
      <c r="H66" s="91">
        <v>1.512183026923374</v>
      </c>
      <c r="I66" s="91">
        <v>1.5163094824320593</v>
      </c>
      <c r="J66" s="91">
        <v>1.3839086973506918</v>
      </c>
      <c r="K66" s="91">
        <v>1.2804202420863318</v>
      </c>
      <c r="L66" s="91">
        <v>1.298005139143823</v>
      </c>
      <c r="M66" s="91">
        <v>1.1268141455535912</v>
      </c>
      <c r="N66" s="91">
        <v>1.1362618127706976</v>
      </c>
      <c r="O66" s="91">
        <v>0.83907272142619782</v>
      </c>
      <c r="P66" s="91">
        <v>1.0534611030704506</v>
      </c>
      <c r="Q66" s="91">
        <v>1.182303817763747</v>
      </c>
    </row>
    <row r="67" spans="1:17" x14ac:dyDescent="0.25">
      <c r="A67" s="92" t="s">
        <v>26</v>
      </c>
      <c r="B67" s="91">
        <v>2.5566600554110797</v>
      </c>
      <c r="C67" s="91">
        <v>2.3215628643349953</v>
      </c>
      <c r="D67" s="91">
        <v>2.1734376784767462</v>
      </c>
      <c r="E67" s="91">
        <v>2.1981846911388803</v>
      </c>
      <c r="F67" s="91">
        <v>2.3796840239163468</v>
      </c>
      <c r="G67" s="91">
        <v>2.4328279853330597</v>
      </c>
      <c r="H67" s="91">
        <v>2.2682745403850615</v>
      </c>
      <c r="I67" s="91">
        <v>2.2744642236480885</v>
      </c>
      <c r="J67" s="91">
        <v>2.0758630460260377</v>
      </c>
      <c r="K67" s="91">
        <v>1.9206303631294972</v>
      </c>
      <c r="L67" s="91">
        <v>1.9470077087157343</v>
      </c>
      <c r="M67" s="91">
        <v>1.6902212183303866</v>
      </c>
      <c r="N67" s="91">
        <v>1.7043927191560464</v>
      </c>
      <c r="O67" s="91">
        <v>1.7395677116282851</v>
      </c>
      <c r="P67" s="91">
        <v>1.7414331765305515</v>
      </c>
      <c r="Q67" s="91">
        <v>1.7734557266456203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4.261100092351799</v>
      </c>
      <c r="C69" s="157">
        <v>3.8692714405583262</v>
      </c>
      <c r="D69" s="157">
        <v>3.6223961307945767</v>
      </c>
      <c r="E69" s="157">
        <v>3.6636411518981351</v>
      </c>
      <c r="F69" s="157">
        <v>3.9661400398605777</v>
      </c>
      <c r="G69" s="157">
        <v>4.0547133088884335</v>
      </c>
      <c r="H69" s="157">
        <v>3.7804575673084355</v>
      </c>
      <c r="I69" s="157">
        <v>3.7907737060801474</v>
      </c>
      <c r="J69" s="157">
        <v>3.459771743376729</v>
      </c>
      <c r="K69" s="157">
        <v>3.201050605215829</v>
      </c>
      <c r="L69" s="157">
        <v>3.2450128478595572</v>
      </c>
      <c r="M69" s="157">
        <v>2.8170353638839778</v>
      </c>
      <c r="N69" s="157">
        <v>2.8406545319267442</v>
      </c>
      <c r="O69" s="157">
        <v>3.2199186057064675</v>
      </c>
      <c r="P69" s="157">
        <v>3.0098829755008372</v>
      </c>
      <c r="Q69" s="157">
        <v>2.9557595444093669</v>
      </c>
    </row>
    <row r="70" spans="1:17" x14ac:dyDescent="0.25">
      <c r="A70" s="156" t="s">
        <v>183</v>
      </c>
      <c r="B70" s="204">
        <v>81.257885467248371</v>
      </c>
      <c r="C70" s="204">
        <v>73.785832002142456</v>
      </c>
      <c r="D70" s="204">
        <v>69.077994774502415</v>
      </c>
      <c r="E70" s="204">
        <v>69.864524808599171</v>
      </c>
      <c r="F70" s="204">
        <v>75.633086790079346</v>
      </c>
      <c r="G70" s="204">
        <v>77.322152147413618</v>
      </c>
      <c r="H70" s="204">
        <v>72.092178395320218</v>
      </c>
      <c r="I70" s="204">
        <v>84.288904030627521</v>
      </c>
      <c r="J70" s="204">
        <v>65.97679706485475</v>
      </c>
      <c r="K70" s="204">
        <v>61.043063485029023</v>
      </c>
      <c r="L70" s="204">
        <v>61.881410109188195</v>
      </c>
      <c r="M70" s="204">
        <v>53.720009385964445</v>
      </c>
      <c r="N70" s="204">
        <v>54.17041975184523</v>
      </c>
      <c r="O70" s="204">
        <v>55.288380469215973</v>
      </c>
      <c r="P70" s="204">
        <v>55.347670218375512</v>
      </c>
      <c r="Q70" s="204">
        <v>56.365437404166308</v>
      </c>
    </row>
    <row r="71" spans="1:17" x14ac:dyDescent="0.25">
      <c r="A71" s="152" t="s">
        <v>192</v>
      </c>
      <c r="B71" s="151">
        <v>76.38241233921346</v>
      </c>
      <c r="C71" s="151">
        <v>69.3586820820139</v>
      </c>
      <c r="D71" s="151">
        <v>64.933315088032273</v>
      </c>
      <c r="E71" s="151">
        <v>65.672653320083214</v>
      </c>
      <c r="F71" s="151">
        <v>71.095101582674587</v>
      </c>
      <c r="G71" s="151">
        <v>72.682823018568797</v>
      </c>
      <c r="H71" s="151">
        <v>67.766647691600994</v>
      </c>
      <c r="I71" s="151">
        <v>79.951569788789868</v>
      </c>
      <c r="J71" s="151">
        <v>62.018189240963466</v>
      </c>
      <c r="K71" s="151">
        <v>57.380479675927283</v>
      </c>
      <c r="L71" s="151">
        <v>58.168525502636903</v>
      </c>
      <c r="M71" s="151">
        <v>50.496808822806578</v>
      </c>
      <c r="N71" s="151">
        <v>50.920194566734516</v>
      </c>
      <c r="O71" s="151">
        <v>51.971077641063012</v>
      </c>
      <c r="P71" s="151">
        <v>52.026810005272978</v>
      </c>
      <c r="Q71" s="151">
        <v>52.983511159916333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1.685714310599651</v>
      </c>
      <c r="K75" s="87">
        <v>0</v>
      </c>
      <c r="L75" s="87">
        <v>0.48908182753807578</v>
      </c>
      <c r="M75" s="87">
        <v>5.6920499740164958</v>
      </c>
      <c r="N75" s="87">
        <v>6.232707474143198</v>
      </c>
      <c r="O75" s="87">
        <v>6.5549800689217665</v>
      </c>
      <c r="P75" s="87">
        <v>6.297729481229478</v>
      </c>
      <c r="Q75" s="87">
        <v>5.3162646611178586</v>
      </c>
    </row>
    <row r="76" spans="1:17" x14ac:dyDescent="0.25">
      <c r="A76" s="150" t="s">
        <v>29</v>
      </c>
      <c r="B76" s="87">
        <v>26.457405926694044</v>
      </c>
      <c r="C76" s="87">
        <v>12.526944156317326</v>
      </c>
      <c r="D76" s="87">
        <v>7.2534745307567619</v>
      </c>
      <c r="E76" s="87">
        <v>1.192618490361905</v>
      </c>
      <c r="F76" s="87">
        <v>3.5004800656467756</v>
      </c>
      <c r="G76" s="87">
        <v>2.8009071972499417</v>
      </c>
      <c r="H76" s="87">
        <v>0.96969475042446529</v>
      </c>
      <c r="I76" s="87">
        <v>4.8037910008165063</v>
      </c>
      <c r="J76" s="87">
        <v>6.9713513931888533</v>
      </c>
      <c r="K76" s="87">
        <v>6.7246945366084319</v>
      </c>
      <c r="L76" s="87">
        <v>6.9499476993675069</v>
      </c>
      <c r="M76" s="87">
        <v>2.7799490983580575</v>
      </c>
      <c r="N76" s="87">
        <v>2.7800812681926894</v>
      </c>
      <c r="O76" s="87">
        <v>1.390190027022687</v>
      </c>
      <c r="P76" s="87">
        <v>1.3902205921830511</v>
      </c>
      <c r="Q76" s="87">
        <v>1.3903183021549264</v>
      </c>
    </row>
    <row r="77" spans="1:17" x14ac:dyDescent="0.25">
      <c r="A77" s="150" t="s">
        <v>28</v>
      </c>
      <c r="B77" s="87">
        <v>49.925006412519416</v>
      </c>
      <c r="C77" s="87">
        <v>56.831737925696579</v>
      </c>
      <c r="D77" s="87">
        <v>57.679840557275512</v>
      </c>
      <c r="E77" s="87">
        <v>64.480034829721305</v>
      </c>
      <c r="F77" s="87">
        <v>67.594621517027818</v>
      </c>
      <c r="G77" s="87">
        <v>69.881915821318856</v>
      </c>
      <c r="H77" s="87">
        <v>66.796952941176528</v>
      </c>
      <c r="I77" s="87">
        <v>75.147778787973365</v>
      </c>
      <c r="J77" s="87">
        <v>47.581941486068104</v>
      </c>
      <c r="K77" s="87">
        <v>49.928813003095939</v>
      </c>
      <c r="L77" s="87">
        <v>48.376275813707387</v>
      </c>
      <c r="M77" s="87">
        <v>9.2085804359043344</v>
      </c>
      <c r="N77" s="87">
        <v>7.6821810965926893</v>
      </c>
      <c r="O77" s="87">
        <v>7.6815334520043379</v>
      </c>
      <c r="P77" s="87">
        <v>9.2142203969155698</v>
      </c>
      <c r="Q77" s="87">
        <v>12.287500506604577</v>
      </c>
    </row>
    <row r="78" spans="1:17" x14ac:dyDescent="0.25">
      <c r="A78" s="150" t="s">
        <v>26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5.7791820511068561</v>
      </c>
      <c r="K78" s="87">
        <v>0</v>
      </c>
      <c r="L78" s="87">
        <v>2.0230404975797072</v>
      </c>
      <c r="M78" s="87">
        <v>32.816229314527689</v>
      </c>
      <c r="N78" s="87">
        <v>34.225224727805937</v>
      </c>
      <c r="O78" s="87">
        <v>36.344374093114219</v>
      </c>
      <c r="P78" s="87">
        <v>35.124639534944876</v>
      </c>
      <c r="Q78" s="87">
        <v>33.989427690038973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0.72697213622291157</v>
      </c>
      <c r="L80" s="87">
        <v>0.33017966444422614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4.875473128034912</v>
      </c>
      <c r="C82" s="151">
        <v>4.4271499201285565</v>
      </c>
      <c r="D82" s="151">
        <v>4.1446796864701412</v>
      </c>
      <c r="E82" s="151">
        <v>4.1918714885159574</v>
      </c>
      <c r="F82" s="151">
        <v>4.5379852074047591</v>
      </c>
      <c r="G82" s="151">
        <v>4.6393291288448211</v>
      </c>
      <c r="H82" s="151">
        <v>4.3255307037192239</v>
      </c>
      <c r="I82" s="151">
        <v>4.3373342418376524</v>
      </c>
      <c r="J82" s="151">
        <v>3.9586078238912852</v>
      </c>
      <c r="K82" s="151">
        <v>3.66258380910174</v>
      </c>
      <c r="L82" s="151">
        <v>3.7128846065512917</v>
      </c>
      <c r="M82" s="151">
        <v>3.2232005631578673</v>
      </c>
      <c r="N82" s="151">
        <v>3.2502251851107151</v>
      </c>
      <c r="O82" s="151">
        <v>3.3173028281529611</v>
      </c>
      <c r="P82" s="151">
        <v>3.3208602131025344</v>
      </c>
      <c r="Q82" s="151">
        <v>3.3819262442499749</v>
      </c>
    </row>
    <row r="83" spans="1:17" x14ac:dyDescent="0.25">
      <c r="A83" s="156" t="s">
        <v>181</v>
      </c>
      <c r="B83" s="204">
        <v>128.33347688820817</v>
      </c>
      <c r="C83" s="204">
        <v>116.53259633172215</v>
      </c>
      <c r="D83" s="204">
        <v>109.09734107529164</v>
      </c>
      <c r="E83" s="204">
        <v>110.33953601270878</v>
      </c>
      <c r="F83" s="204">
        <v>119.45003170763881</v>
      </c>
      <c r="G83" s="204">
        <v>122.11763287338039</v>
      </c>
      <c r="H83" s="204">
        <v>113.85774877990687</v>
      </c>
      <c r="I83" s="204">
        <v>114.1684445927115</v>
      </c>
      <c r="J83" s="204">
        <v>104.19950891650075</v>
      </c>
      <c r="K83" s="204">
        <v>96.40748749361569</v>
      </c>
      <c r="L83" s="204">
        <v>97.731518219953045</v>
      </c>
      <c r="M83" s="204">
        <v>84.841926950544462</v>
      </c>
      <c r="N83" s="204">
        <v>85.553276106969093</v>
      </c>
      <c r="O83" s="204">
        <v>87.318911344209539</v>
      </c>
      <c r="P83" s="204">
        <v>87.41254975985035</v>
      </c>
      <c r="Q83" s="204">
        <v>89.019945778885372</v>
      </c>
    </row>
    <row r="84" spans="1:17" x14ac:dyDescent="0.25">
      <c r="A84" s="152" t="s">
        <v>190</v>
      </c>
      <c r="B84" s="151">
        <v>103.93638703301158</v>
      </c>
      <c r="C84" s="151">
        <v>99.900036601848214</v>
      </c>
      <c r="D84" s="151">
        <v>92.529446747221868</v>
      </c>
      <c r="E84" s="151">
        <v>98.948710167689512</v>
      </c>
      <c r="F84" s="151">
        <v>104.46461428261617</v>
      </c>
      <c r="G84" s="151">
        <v>107.06581090788475</v>
      </c>
      <c r="H84" s="151">
        <v>94.166035896292271</v>
      </c>
      <c r="I84" s="151">
        <v>69.443684743554172</v>
      </c>
      <c r="J84" s="151">
        <v>65.606425913289883</v>
      </c>
      <c r="K84" s="151">
        <v>51.687659939166828</v>
      </c>
      <c r="L84" s="151">
        <v>41.129491546556075</v>
      </c>
      <c r="M84" s="151">
        <v>9.5322064193123897</v>
      </c>
      <c r="N84" s="151">
        <v>7.352093223374526</v>
      </c>
      <c r="O84" s="151">
        <v>6.7560236791980799</v>
      </c>
      <c r="P84" s="151">
        <v>6.8893056530210188</v>
      </c>
      <c r="Q84" s="151">
        <v>12.353951729157481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4.2034236543226458</v>
      </c>
      <c r="C86" s="208">
        <v>3.6863887089566645</v>
      </c>
      <c r="D86" s="208">
        <v>3.5236765852017968</v>
      </c>
      <c r="E86" s="208">
        <v>3.581117063868358</v>
      </c>
      <c r="F86" s="208">
        <v>3.8050610230657984</v>
      </c>
      <c r="G86" s="208">
        <v>4.6716437548585494</v>
      </c>
      <c r="H86" s="208">
        <v>1.9046420654855245</v>
      </c>
      <c r="I86" s="208">
        <v>1.0117118306238391</v>
      </c>
      <c r="J86" s="208">
        <v>6.1843210662416865</v>
      </c>
      <c r="K86" s="208">
        <v>4.8053411103399402</v>
      </c>
      <c r="L86" s="208">
        <v>3.9346484621535405</v>
      </c>
      <c r="M86" s="208">
        <v>5.0756223625034345</v>
      </c>
      <c r="N86" s="208">
        <v>4.2775471308456767</v>
      </c>
      <c r="O86" s="208">
        <v>5.3950015275906589</v>
      </c>
      <c r="P86" s="208">
        <v>4.2771007541064678</v>
      </c>
      <c r="Q86" s="208">
        <v>4.0461263390299642</v>
      </c>
    </row>
    <row r="87" spans="1:17" x14ac:dyDescent="0.25">
      <c r="A87" s="154" t="s">
        <v>125</v>
      </c>
      <c r="B87" s="208">
        <v>11.691199015264676</v>
      </c>
      <c r="C87" s="208">
        <v>11.041158643144541</v>
      </c>
      <c r="D87" s="208">
        <v>10.567215893065294</v>
      </c>
      <c r="E87" s="208">
        <v>11.629390308855449</v>
      </c>
      <c r="F87" s="208">
        <v>10.576194730189426</v>
      </c>
      <c r="G87" s="208">
        <v>11.134820331309522</v>
      </c>
      <c r="H87" s="208">
        <v>14.692771801389696</v>
      </c>
      <c r="I87" s="208">
        <v>12.711596054599985</v>
      </c>
      <c r="J87" s="208">
        <v>13.68402698919823</v>
      </c>
      <c r="K87" s="208">
        <v>14.221041584112669</v>
      </c>
      <c r="L87" s="208">
        <v>7.0628898729305769</v>
      </c>
      <c r="M87" s="208">
        <v>0.17356356781610646</v>
      </c>
      <c r="N87" s="208">
        <v>7.5821049174476917E-3</v>
      </c>
      <c r="O87" s="208">
        <v>0</v>
      </c>
      <c r="P87" s="208">
        <v>0</v>
      </c>
      <c r="Q87" s="208">
        <v>0.57490104453943747</v>
      </c>
    </row>
    <row r="88" spans="1:17" x14ac:dyDescent="0.25">
      <c r="A88" s="154" t="s">
        <v>29</v>
      </c>
      <c r="B88" s="208">
        <v>3.6091916462781701</v>
      </c>
      <c r="C88" s="208">
        <v>4.284167565792437</v>
      </c>
      <c r="D88" s="208">
        <v>1.8982072640309988</v>
      </c>
      <c r="E88" s="208">
        <v>4.2189182753290559</v>
      </c>
      <c r="F88" s="208">
        <v>3.3639716377544198</v>
      </c>
      <c r="G88" s="208">
        <v>1.269560195575516</v>
      </c>
      <c r="H88" s="208">
        <v>7.5821187497414799</v>
      </c>
      <c r="I88" s="208">
        <v>1.694077919428185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84.432572717146101</v>
      </c>
      <c r="C89" s="208">
        <v>80.888321683954572</v>
      </c>
      <c r="D89" s="208">
        <v>76.540347004923774</v>
      </c>
      <c r="E89" s="208">
        <v>79.519284519636642</v>
      </c>
      <c r="F89" s="208">
        <v>86.719386891606518</v>
      </c>
      <c r="G89" s="208">
        <v>89.989786626141168</v>
      </c>
      <c r="H89" s="208">
        <v>69.986503279675574</v>
      </c>
      <c r="I89" s="208">
        <v>54.026298938902166</v>
      </c>
      <c r="J89" s="208">
        <v>45.738077857849966</v>
      </c>
      <c r="K89" s="208">
        <v>32.661277244714221</v>
      </c>
      <c r="L89" s="208">
        <v>30.131953211471956</v>
      </c>
      <c r="M89" s="208">
        <v>4.2830204889928485</v>
      </c>
      <c r="N89" s="208">
        <v>3.0669639876114014</v>
      </c>
      <c r="O89" s="208">
        <v>1.3610221516074206</v>
      </c>
      <c r="P89" s="208">
        <v>2.612204898914551</v>
      </c>
      <c r="Q89" s="208">
        <v>7.7329243455880796</v>
      </c>
    </row>
    <row r="90" spans="1:17" x14ac:dyDescent="0.25">
      <c r="A90" s="152" t="s">
        <v>189</v>
      </c>
      <c r="B90" s="151">
        <v>24.39708985519659</v>
      </c>
      <c r="C90" s="151">
        <v>16.63255972987394</v>
      </c>
      <c r="D90" s="151">
        <v>16.567894328069769</v>
      </c>
      <c r="E90" s="151">
        <v>11.390825845019261</v>
      </c>
      <c r="F90" s="151">
        <v>14.985417425022643</v>
      </c>
      <c r="G90" s="151">
        <v>15.051821965495639</v>
      </c>
      <c r="H90" s="151">
        <v>19.691712883614603</v>
      </c>
      <c r="I90" s="151">
        <v>44.724759849157323</v>
      </c>
      <c r="J90" s="151">
        <v>38.593083003210864</v>
      </c>
      <c r="K90" s="151">
        <v>44.719827554448862</v>
      </c>
      <c r="L90" s="151">
        <v>56.602026673396963</v>
      </c>
      <c r="M90" s="151">
        <v>75.309720531232074</v>
      </c>
      <c r="N90" s="151">
        <v>78.201182883594569</v>
      </c>
      <c r="O90" s="151">
        <v>80.562887665011459</v>
      </c>
      <c r="P90" s="151">
        <v>80.523244106829324</v>
      </c>
      <c r="Q90" s="151">
        <v>76.665994049727885</v>
      </c>
    </row>
    <row r="91" spans="1:17" x14ac:dyDescent="0.25">
      <c r="A91" s="156" t="s">
        <v>180</v>
      </c>
      <c r="B91" s="155">
        <v>33.503154186899351</v>
      </c>
      <c r="C91" s="155">
        <v>29.51433280085698</v>
      </c>
      <c r="D91" s="155">
        <v>27.631197909800971</v>
      </c>
      <c r="E91" s="155">
        <v>27.945809923439672</v>
      </c>
      <c r="F91" s="155">
        <v>40.253234716031734</v>
      </c>
      <c r="G91" s="155">
        <v>33.42886085896545</v>
      </c>
      <c r="H91" s="155">
        <v>28.836871358128068</v>
      </c>
      <c r="I91" s="155">
        <v>28.915561612251011</v>
      </c>
      <c r="J91" s="155">
        <v>26.390718825941903</v>
      </c>
      <c r="K91" s="155">
        <v>24.417225394011609</v>
      </c>
      <c r="L91" s="155">
        <v>24.752564043675278</v>
      </c>
      <c r="M91" s="155">
        <v>21.48800375438578</v>
      </c>
      <c r="N91" s="155">
        <v>21.668167900738084</v>
      </c>
      <c r="O91" s="155">
        <v>22.115352187686391</v>
      </c>
      <c r="P91" s="155">
        <v>22.139068087350214</v>
      </c>
      <c r="Q91" s="155">
        <v>22.54617496166653</v>
      </c>
    </row>
    <row r="92" spans="1:17" x14ac:dyDescent="0.25">
      <c r="A92" s="152" t="s">
        <v>193</v>
      </c>
      <c r="B92" s="151">
        <v>3.9687823394691955</v>
      </c>
      <c r="C92" s="151">
        <v>3.0362144360277536</v>
      </c>
      <c r="D92" s="151">
        <v>2.8122035939912622</v>
      </c>
      <c r="E92" s="151">
        <v>3.0073012228696889</v>
      </c>
      <c r="F92" s="151">
        <v>11.920409077501395</v>
      </c>
      <c r="G92" s="151">
        <v>5.4458585531045927</v>
      </c>
      <c r="H92" s="151">
        <v>2.8619436718658875</v>
      </c>
      <c r="I92" s="151">
        <v>2.1105689775637053</v>
      </c>
      <c r="J92" s="151">
        <v>1.9939449897101509</v>
      </c>
      <c r="K92" s="151">
        <v>1.570918536268965</v>
      </c>
      <c r="L92" s="151">
        <v>1.2500291313989824</v>
      </c>
      <c r="M92" s="151">
        <v>0.2897078291658744</v>
      </c>
      <c r="N92" s="151">
        <v>0.22344868269466245</v>
      </c>
      <c r="O92" s="151">
        <v>0.20533262371744798</v>
      </c>
      <c r="P92" s="151">
        <v>0.2093833995404463</v>
      </c>
      <c r="Q92" s="151">
        <v>0.37546779618861559</v>
      </c>
    </row>
    <row r="93" spans="1:17" x14ac:dyDescent="0.25">
      <c r="A93" s="152" t="s">
        <v>187</v>
      </c>
      <c r="B93" s="151">
        <v>28.602775684471425</v>
      </c>
      <c r="C93" s="151">
        <v>25.972612864754133</v>
      </c>
      <c r="D93" s="151">
        <v>24.315454160624849</v>
      </c>
      <c r="E93" s="151">
        <v>24.592312732626908</v>
      </c>
      <c r="F93" s="151">
        <v>26.622846550107923</v>
      </c>
      <c r="G93" s="151">
        <v>27.21739755588959</v>
      </c>
      <c r="H93" s="151">
        <v>25.376446795152695</v>
      </c>
      <c r="I93" s="151">
        <v>25.445694218780883</v>
      </c>
      <c r="J93" s="151">
        <v>23.223832566828872</v>
      </c>
      <c r="K93" s="151">
        <v>21.487158346730215</v>
      </c>
      <c r="L93" s="151">
        <v>21.782256358434243</v>
      </c>
      <c r="M93" s="151">
        <v>18.909443303859483</v>
      </c>
      <c r="N93" s="151">
        <v>19.067987752649511</v>
      </c>
      <c r="O93" s="151">
        <v>19.461509925164023</v>
      </c>
      <c r="P93" s="151">
        <v>19.482379916868187</v>
      </c>
      <c r="Q93" s="151">
        <v>19.840633966266545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0.63124620992667801</v>
      </c>
      <c r="K97" s="87">
        <v>0</v>
      </c>
      <c r="L97" s="87">
        <v>0.18314553541851347</v>
      </c>
      <c r="M97" s="87">
        <v>2.1314910540997944</v>
      </c>
      <c r="N97" s="87">
        <v>2.3339500328706437</v>
      </c>
      <c r="O97" s="87">
        <v>2.4546308343196408</v>
      </c>
      <c r="P97" s="87">
        <v>2.3582986993540178</v>
      </c>
      <c r="Q97" s="87">
        <v>1.9907714475675382</v>
      </c>
    </row>
    <row r="98" spans="1:17" x14ac:dyDescent="0.25">
      <c r="A98" s="150" t="s">
        <v>29</v>
      </c>
      <c r="B98" s="87">
        <v>9.9074541342513882</v>
      </c>
      <c r="C98" s="87">
        <v>4.6909407904507407</v>
      </c>
      <c r="D98" s="87">
        <v>2.7161947179004038</v>
      </c>
      <c r="E98" s="87">
        <v>0.44659756234828785</v>
      </c>
      <c r="F98" s="87">
        <v>1.3108180671358136</v>
      </c>
      <c r="G98" s="87">
        <v>1.048850354714872</v>
      </c>
      <c r="H98" s="87">
        <v>0.36311973632916139</v>
      </c>
      <c r="I98" s="87">
        <v>1.5288730067542353</v>
      </c>
      <c r="J98" s="87">
        <v>2.6105486068111459</v>
      </c>
      <c r="K98" s="87">
        <v>2.5181834860491144</v>
      </c>
      <c r="L98" s="87">
        <v>2.6025336065716624</v>
      </c>
      <c r="M98" s="87">
        <v>1.0410022155553578</v>
      </c>
      <c r="N98" s="87">
        <v>1.0410517089402411</v>
      </c>
      <c r="O98" s="87">
        <v>0.52058179735317656</v>
      </c>
      <c r="P98" s="87">
        <v>0.5205932430302489</v>
      </c>
      <c r="Q98" s="87">
        <v>0.52062983229631277</v>
      </c>
    </row>
    <row r="99" spans="1:17" x14ac:dyDescent="0.25">
      <c r="A99" s="150" t="s">
        <v>28</v>
      </c>
      <c r="B99" s="87">
        <v>18.695321550220036</v>
      </c>
      <c r="C99" s="87">
        <v>21.281672074303394</v>
      </c>
      <c r="D99" s="87">
        <v>21.599259442724446</v>
      </c>
      <c r="E99" s="87">
        <v>24.145715170278621</v>
      </c>
      <c r="F99" s="87">
        <v>25.31202848297211</v>
      </c>
      <c r="G99" s="87">
        <v>26.168547201174718</v>
      </c>
      <c r="H99" s="87">
        <v>25.013327058823535</v>
      </c>
      <c r="I99" s="87">
        <v>23.916821212026647</v>
      </c>
      <c r="J99" s="87">
        <v>17.817918513931886</v>
      </c>
      <c r="K99" s="87">
        <v>18.696746996904011</v>
      </c>
      <c r="L99" s="87">
        <v>18.115371368537232</v>
      </c>
      <c r="M99" s="87">
        <v>3.4483194823811978</v>
      </c>
      <c r="N99" s="87">
        <v>2.8767316446815165</v>
      </c>
      <c r="O99" s="87">
        <v>2.8764891224526892</v>
      </c>
      <c r="P99" s="87">
        <v>3.4504314677811525</v>
      </c>
      <c r="Q99" s="87">
        <v>4.6012767854519261</v>
      </c>
    </row>
    <row r="100" spans="1:17" x14ac:dyDescent="0.25">
      <c r="A100" s="150" t="s">
        <v>26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2.1641192361591628</v>
      </c>
      <c r="K100" s="87">
        <v>0</v>
      </c>
      <c r="L100" s="87">
        <v>0.75756410122133699</v>
      </c>
      <c r="M100" s="87">
        <v>12.288630551823132</v>
      </c>
      <c r="N100" s="87">
        <v>12.816254366157111</v>
      </c>
      <c r="O100" s="87">
        <v>13.609808171038516</v>
      </c>
      <c r="P100" s="87">
        <v>13.153056506702768</v>
      </c>
      <c r="Q100" s="87">
        <v>12.727955900950768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0.2722278637770903</v>
      </c>
      <c r="L102" s="87">
        <v>0.12364174668549749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0.93159616295873127</v>
      </c>
      <c r="C104" s="151">
        <v>0.50550550007509043</v>
      </c>
      <c r="D104" s="151">
        <v>0.50354015518485928</v>
      </c>
      <c r="E104" s="151">
        <v>0.34619596794307522</v>
      </c>
      <c r="F104" s="151">
        <v>1.7099790884224177</v>
      </c>
      <c r="G104" s="151">
        <v>0.76560474997126637</v>
      </c>
      <c r="H104" s="151">
        <v>0.59848089110948499</v>
      </c>
      <c r="I104" s="151">
        <v>1.359298415906423</v>
      </c>
      <c r="J104" s="151">
        <v>1.1729412694028802</v>
      </c>
      <c r="K104" s="151">
        <v>1.3591485110124291</v>
      </c>
      <c r="L104" s="151">
        <v>1.7202785538420529</v>
      </c>
      <c r="M104" s="151">
        <v>2.2888526213604221</v>
      </c>
      <c r="N104" s="151">
        <v>2.37673146539391</v>
      </c>
      <c r="O104" s="151">
        <v>2.4485096388049192</v>
      </c>
      <c r="P104" s="151">
        <v>2.4473047709415812</v>
      </c>
      <c r="Q104" s="151">
        <v>2.3300731992113697</v>
      </c>
    </row>
    <row r="105" spans="1:17" x14ac:dyDescent="0.25">
      <c r="A105" s="243" t="s">
        <v>179</v>
      </c>
      <c r="B105" s="242">
        <v>34.753469605589274</v>
      </c>
      <c r="C105" s="242">
        <v>32.465766080942672</v>
      </c>
      <c r="D105" s="242">
        <v>30.394317700781059</v>
      </c>
      <c r="E105" s="242">
        <v>30.740390915783628</v>
      </c>
      <c r="F105" s="242">
        <v>28.278558187634907</v>
      </c>
      <c r="G105" s="242">
        <v>31.521746944861981</v>
      </c>
      <c r="H105" s="242">
        <v>31.720558493940882</v>
      </c>
      <c r="I105" s="242">
        <v>25.807117773476108</v>
      </c>
      <c r="J105" s="242">
        <v>29.029790708536087</v>
      </c>
      <c r="K105" s="242">
        <v>26.858947933412765</v>
      </c>
      <c r="L105" s="242">
        <v>27.227820448042802</v>
      </c>
      <c r="M105" s="242">
        <v>23.636804129824352</v>
      </c>
      <c r="N105" s="242">
        <v>23.834984690811897</v>
      </c>
      <c r="O105" s="242">
        <v>24.326887406455022</v>
      </c>
      <c r="P105" s="242">
        <v>24.352974896085222</v>
      </c>
      <c r="Q105" s="242">
        <v>24.800792457833172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27.080429955870638</v>
      </c>
      <c r="C108" s="96">
        <v>73.496343952891394</v>
      </c>
      <c r="D108" s="96">
        <v>86.301525448648519</v>
      </c>
      <c r="E108" s="96">
        <v>81.088168708824213</v>
      </c>
      <c r="F108" s="96">
        <v>62.68314883760825</v>
      </c>
      <c r="G108" s="96">
        <v>72.385563067479353</v>
      </c>
      <c r="H108" s="96">
        <v>67.285384817480193</v>
      </c>
      <c r="I108" s="96">
        <v>28.105443157882387</v>
      </c>
      <c r="J108" s="96">
        <v>30.02289026972149</v>
      </c>
      <c r="K108" s="96">
        <v>46.240039932509639</v>
      </c>
      <c r="L108" s="96">
        <v>41.455373554309105</v>
      </c>
      <c r="M108" s="96">
        <v>27.010356713888175</v>
      </c>
      <c r="N108" s="96">
        <v>13.677092727157609</v>
      </c>
      <c r="O108" s="96">
        <v>11.24232428846754</v>
      </c>
      <c r="P108" s="96">
        <v>14.041424128171887</v>
      </c>
      <c r="Q108" s="96">
        <v>29.443412211306445</v>
      </c>
    </row>
    <row r="109" spans="1:17" x14ac:dyDescent="0.25">
      <c r="A109" s="132" t="s">
        <v>83</v>
      </c>
      <c r="B109" s="160">
        <v>0.29730342024051054</v>
      </c>
      <c r="C109" s="160">
        <v>0.80688210888729461</v>
      </c>
      <c r="D109" s="160">
        <v>0.94746422895307258</v>
      </c>
      <c r="E109" s="160">
        <v>0.8902292148779849</v>
      </c>
      <c r="F109" s="160">
        <v>0.68816907897084245</v>
      </c>
      <c r="G109" s="160">
        <v>0.79468736320161215</v>
      </c>
      <c r="H109" s="160">
        <v>0.73869488302194297</v>
      </c>
      <c r="I109" s="160">
        <v>0.30855656250030339</v>
      </c>
      <c r="J109" s="160">
        <v>0.32960732075669047</v>
      </c>
      <c r="K109" s="160">
        <v>0.50764784925479667</v>
      </c>
      <c r="L109" s="160">
        <v>0.45511922687816359</v>
      </c>
      <c r="M109" s="160">
        <v>0.29653411877289448</v>
      </c>
      <c r="N109" s="160">
        <v>0.1501544271400708</v>
      </c>
      <c r="O109" s="160">
        <v>0.12342423912253223</v>
      </c>
      <c r="P109" s="160">
        <v>0.15415425180308653</v>
      </c>
      <c r="Q109" s="160">
        <v>0.32324550120648882</v>
      </c>
    </row>
    <row r="110" spans="1:17" x14ac:dyDescent="0.25">
      <c r="A110" s="76" t="s">
        <v>82</v>
      </c>
      <c r="B110" s="159">
        <v>1.170047345483938</v>
      </c>
      <c r="C110" s="159">
        <v>3.1755109606822454</v>
      </c>
      <c r="D110" s="159">
        <v>3.7287764975280768</v>
      </c>
      <c r="E110" s="159">
        <v>3.5035262254891033</v>
      </c>
      <c r="F110" s="159">
        <v>2.7083119442170669</v>
      </c>
      <c r="G110" s="159">
        <v>3.1275181397222926</v>
      </c>
      <c r="H110" s="159">
        <v>2.9071579005152057</v>
      </c>
      <c r="I110" s="159">
        <v>1.2143344553287299</v>
      </c>
      <c r="J110" s="159">
        <v>1.2971804037486454</v>
      </c>
      <c r="K110" s="159">
        <v>1.99786473354628</v>
      </c>
      <c r="L110" s="159">
        <v>1.7911366201462138</v>
      </c>
      <c r="M110" s="159">
        <v>1.1670197343675477</v>
      </c>
      <c r="N110" s="159">
        <v>0.59093766477955245</v>
      </c>
      <c r="O110" s="159">
        <v>0.48574013456309395</v>
      </c>
      <c r="P110" s="159">
        <v>0.6066791057141262</v>
      </c>
      <c r="Q110" s="159">
        <v>1.2721432545926095</v>
      </c>
    </row>
    <row r="111" spans="1:17" x14ac:dyDescent="0.25">
      <c r="A111" s="76" t="s">
        <v>81</v>
      </c>
      <c r="B111" s="159">
        <v>0.21086094212251941</v>
      </c>
      <c r="C111" s="159">
        <v>0.57227704115930311</v>
      </c>
      <c r="D111" s="159">
        <v>0.67198419642401708</v>
      </c>
      <c r="E111" s="159">
        <v>0.63139055313358516</v>
      </c>
      <c r="F111" s="159">
        <v>0.48808042710706062</v>
      </c>
      <c r="G111" s="159">
        <v>0.56362797966466127</v>
      </c>
      <c r="H111" s="159">
        <v>0.5239155972342463</v>
      </c>
      <c r="I111" s="159">
        <v>0.21884217616556909</v>
      </c>
      <c r="J111" s="159">
        <v>0.23377231963564529</v>
      </c>
      <c r="K111" s="159">
        <v>0.36004666099617066</v>
      </c>
      <c r="L111" s="159">
        <v>0.32279100213501616</v>
      </c>
      <c r="M111" s="159">
        <v>0.21031531896047664</v>
      </c>
      <c r="N111" s="159">
        <v>0.10649626548194115</v>
      </c>
      <c r="O111" s="159">
        <v>8.7538015274356576E-2</v>
      </c>
      <c r="P111" s="159">
        <v>0.10933312082684803</v>
      </c>
      <c r="Q111" s="159">
        <v>0.22926023140307877</v>
      </c>
    </row>
    <row r="112" spans="1:17" x14ac:dyDescent="0.25">
      <c r="A112" s="76" t="s">
        <v>80</v>
      </c>
      <c r="B112" s="159">
        <v>2.0075646940484657</v>
      </c>
      <c r="C112" s="159">
        <v>5.4485348091558192</v>
      </c>
      <c r="D112" s="159">
        <v>6.39782661558786</v>
      </c>
      <c r="E112" s="159">
        <v>6.0113426880650627</v>
      </c>
      <c r="F112" s="159">
        <v>4.6469157514571533</v>
      </c>
      <c r="G112" s="159">
        <v>5.3661888311927308</v>
      </c>
      <c r="H112" s="159">
        <v>4.9880952113817747</v>
      </c>
      <c r="I112" s="159">
        <v>2.083552420928934</v>
      </c>
      <c r="J112" s="159">
        <v>2.2256993192871302</v>
      </c>
      <c r="K112" s="159">
        <v>3.4279319704735109</v>
      </c>
      <c r="L112" s="159">
        <v>3.0732283225133803</v>
      </c>
      <c r="M112" s="159">
        <v>2.0023699254709086</v>
      </c>
      <c r="N112" s="159">
        <v>1.013929561717178</v>
      </c>
      <c r="O112" s="159">
        <v>0.83343186785991874</v>
      </c>
      <c r="P112" s="159">
        <v>1.0409386918824439</v>
      </c>
      <c r="Q112" s="159">
        <v>2.1827406331456785</v>
      </c>
    </row>
    <row r="113" spans="1:17" x14ac:dyDescent="0.25">
      <c r="A113" s="129" t="s">
        <v>79</v>
      </c>
      <c r="B113" s="158">
        <v>0.83244957667342945</v>
      </c>
      <c r="C113" s="158">
        <v>2.2592699048844249</v>
      </c>
      <c r="D113" s="158">
        <v>2.6528998410686038</v>
      </c>
      <c r="E113" s="158">
        <v>2.4926418016583582</v>
      </c>
      <c r="F113" s="158">
        <v>1.9268734211183589</v>
      </c>
      <c r="G113" s="158">
        <v>2.2251246169645142</v>
      </c>
      <c r="H113" s="158">
        <v>2.0683456724614402</v>
      </c>
      <c r="I113" s="158">
        <v>0.86395837500084949</v>
      </c>
      <c r="J113" s="158">
        <v>0.92290049811873331</v>
      </c>
      <c r="K113" s="158">
        <v>1.4214139779134309</v>
      </c>
      <c r="L113" s="158">
        <v>1.274333835258858</v>
      </c>
      <c r="M113" s="158">
        <v>0.8302955325641046</v>
      </c>
      <c r="N113" s="158">
        <v>0.42043239599219817</v>
      </c>
      <c r="O113" s="158">
        <v>0.34558786954309023</v>
      </c>
      <c r="P113" s="158">
        <v>0.43163190504864229</v>
      </c>
      <c r="Q113" s="158">
        <v>0.90508740337816862</v>
      </c>
    </row>
    <row r="114" spans="1:17" x14ac:dyDescent="0.25">
      <c r="A114" s="92" t="s">
        <v>125</v>
      </c>
      <c r="B114" s="91">
        <v>0.16648991533468588</v>
      </c>
      <c r="C114" s="91">
        <v>0.45185398097688501</v>
      </c>
      <c r="D114" s="91">
        <v>0.53057996821372078</v>
      </c>
      <c r="E114" s="91">
        <v>0.49852836033167164</v>
      </c>
      <c r="F114" s="91">
        <v>0.38537468422367177</v>
      </c>
      <c r="G114" s="91">
        <v>0.44502492339290295</v>
      </c>
      <c r="H114" s="91">
        <v>0.41366913449228804</v>
      </c>
      <c r="I114" s="91">
        <v>0.1727916750001699</v>
      </c>
      <c r="J114" s="91">
        <v>0.18458009962374669</v>
      </c>
      <c r="K114" s="91">
        <v>0.28428279558268621</v>
      </c>
      <c r="L114" s="91">
        <v>0.25486676705177164</v>
      </c>
      <c r="M114" s="91">
        <v>0.16605910651282094</v>
      </c>
      <c r="N114" s="91">
        <v>8.4086479198439631E-2</v>
      </c>
      <c r="O114" s="91">
        <v>5.000782991964927E-2</v>
      </c>
      <c r="P114" s="91">
        <v>7.8333311138390149E-2</v>
      </c>
      <c r="Q114" s="91">
        <v>0.18101748067563375</v>
      </c>
    </row>
    <row r="115" spans="1:17" x14ac:dyDescent="0.25">
      <c r="A115" s="92" t="s">
        <v>26</v>
      </c>
      <c r="B115" s="91">
        <v>0.24973487300202885</v>
      </c>
      <c r="C115" s="91">
        <v>0.67778097146532745</v>
      </c>
      <c r="D115" s="91">
        <v>0.795869952320581</v>
      </c>
      <c r="E115" s="91">
        <v>0.74779254049750732</v>
      </c>
      <c r="F115" s="91">
        <v>0.57806202633550774</v>
      </c>
      <c r="G115" s="91">
        <v>0.66753738508935423</v>
      </c>
      <c r="H115" s="91">
        <v>0.62050370173843206</v>
      </c>
      <c r="I115" s="91">
        <v>0.25918751250025479</v>
      </c>
      <c r="J115" s="91">
        <v>0.27687014943562005</v>
      </c>
      <c r="K115" s="91">
        <v>0.4264241933740292</v>
      </c>
      <c r="L115" s="91">
        <v>0.38230015057765737</v>
      </c>
      <c r="M115" s="91">
        <v>0.24908865976923134</v>
      </c>
      <c r="N115" s="91">
        <v>0.12612971879765947</v>
      </c>
      <c r="O115" s="91">
        <v>0.10367636086292706</v>
      </c>
      <c r="P115" s="91">
        <v>0.12948957151459267</v>
      </c>
      <c r="Q115" s="91">
        <v>0.27152622101345059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0.41622478833671472</v>
      </c>
      <c r="C117" s="157">
        <v>1.1296349524422125</v>
      </c>
      <c r="D117" s="157">
        <v>1.3264499205343017</v>
      </c>
      <c r="E117" s="157">
        <v>1.2463209008291791</v>
      </c>
      <c r="F117" s="157">
        <v>0.96343671055917945</v>
      </c>
      <c r="G117" s="157">
        <v>1.1125623084822569</v>
      </c>
      <c r="H117" s="157">
        <v>1.0341728362307201</v>
      </c>
      <c r="I117" s="157">
        <v>0.43197918750042474</v>
      </c>
      <c r="J117" s="157">
        <v>0.4614502490593666</v>
      </c>
      <c r="K117" s="157">
        <v>0.71070698895671536</v>
      </c>
      <c r="L117" s="157">
        <v>0.63716691762942901</v>
      </c>
      <c r="M117" s="157">
        <v>0.41514776628205224</v>
      </c>
      <c r="N117" s="157">
        <v>0.21021619799609909</v>
      </c>
      <c r="O117" s="157">
        <v>0.1919036787605139</v>
      </c>
      <c r="P117" s="157">
        <v>0.22380902239565947</v>
      </c>
      <c r="Q117" s="157">
        <v>0.45254370168908431</v>
      </c>
    </row>
    <row r="118" spans="1:17" x14ac:dyDescent="0.25">
      <c r="A118" s="156" t="s">
        <v>183</v>
      </c>
      <c r="B118" s="204">
        <v>4.08408899118192</v>
      </c>
      <c r="C118" s="204">
        <v>11.084226126367394</v>
      </c>
      <c r="D118" s="204">
        <v>13.015417797331644</v>
      </c>
      <c r="E118" s="204">
        <v>12.229174266378966</v>
      </c>
      <c r="F118" s="204">
        <v>9.4534524938292481</v>
      </c>
      <c r="G118" s="204">
        <v>10.916705596112918</v>
      </c>
      <c r="H118" s="204">
        <v>10.147530886633414</v>
      </c>
      <c r="I118" s="204">
        <v>4.2386746141197413</v>
      </c>
      <c r="J118" s="204">
        <v>4.5278511395071463</v>
      </c>
      <c r="K118" s="204">
        <v>6.9736129872352866</v>
      </c>
      <c r="L118" s="204">
        <v>6.2520216641458664</v>
      </c>
      <c r="M118" s="204">
        <v>4.0735210143579437</v>
      </c>
      <c r="N118" s="204">
        <v>2.0626874805674715</v>
      </c>
      <c r="O118" s="204">
        <v>1.6954920190206857</v>
      </c>
      <c r="P118" s="204">
        <v>2.1176335012343892</v>
      </c>
      <c r="Q118" s="204">
        <v>4.4404581415798248</v>
      </c>
    </row>
    <row r="119" spans="1:17" x14ac:dyDescent="0.25">
      <c r="A119" s="152" t="s">
        <v>192</v>
      </c>
      <c r="B119" s="151">
        <v>3.6756800920637276</v>
      </c>
      <c r="C119" s="151">
        <v>9.9758035137306553</v>
      </c>
      <c r="D119" s="151">
        <v>11.713876017598478</v>
      </c>
      <c r="E119" s="151">
        <v>11.006256839741068</v>
      </c>
      <c r="F119" s="151">
        <v>8.5081072444463217</v>
      </c>
      <c r="G119" s="151">
        <v>9.8250350365016264</v>
      </c>
      <c r="H119" s="151">
        <v>9.1327777979700713</v>
      </c>
      <c r="I119" s="151">
        <v>3.8148071527077665</v>
      </c>
      <c r="J119" s="151">
        <v>4.0750660255564313</v>
      </c>
      <c r="K119" s="151">
        <v>6.2762516885117572</v>
      </c>
      <c r="L119" s="151">
        <v>5.6268194977312795</v>
      </c>
      <c r="M119" s="151">
        <v>3.6661689129221489</v>
      </c>
      <c r="N119" s="151">
        <v>1.8564187325107242</v>
      </c>
      <c r="O119" s="151">
        <v>1.5259428171186171</v>
      </c>
      <c r="P119" s="151">
        <v>1.9058701511109504</v>
      </c>
      <c r="Q119" s="151">
        <v>3.9964123274218419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2.8537414742162561E-2</v>
      </c>
      <c r="C123" s="87">
        <v>2.3571511485308134E-2</v>
      </c>
      <c r="D123" s="87">
        <v>2.1173493417981987E-2</v>
      </c>
      <c r="E123" s="87">
        <v>1.5447849550431112E-2</v>
      </c>
      <c r="F123" s="87">
        <v>1.169730611380305E-2</v>
      </c>
      <c r="G123" s="87">
        <v>1.3351424894635394E-2</v>
      </c>
      <c r="H123" s="87">
        <v>1.6976848855457704E-2</v>
      </c>
      <c r="I123" s="87">
        <v>1.3661732175926204E-2</v>
      </c>
      <c r="J123" s="87">
        <v>0.92022672292647167</v>
      </c>
      <c r="K123" s="87">
        <v>1.3497775700565993</v>
      </c>
      <c r="L123" s="87">
        <v>1.0954781682648607</v>
      </c>
      <c r="M123" s="87">
        <v>0.54190987110002131</v>
      </c>
      <c r="N123" s="87">
        <v>0.28598878587031695</v>
      </c>
      <c r="O123" s="87">
        <v>0.23316259528630989</v>
      </c>
      <c r="P123" s="87">
        <v>0.28976263123337992</v>
      </c>
      <c r="Q123" s="87">
        <v>0.54053202873815309</v>
      </c>
    </row>
    <row r="124" spans="1:17" x14ac:dyDescent="0.25">
      <c r="A124" s="150" t="s">
        <v>29</v>
      </c>
      <c r="B124" s="87">
        <v>3.4481229506378077</v>
      </c>
      <c r="C124" s="87">
        <v>9.7857061151221725</v>
      </c>
      <c r="D124" s="87">
        <v>11.544428069811683</v>
      </c>
      <c r="E124" s="87">
        <v>10.887593578793359</v>
      </c>
      <c r="F124" s="87">
        <v>8.3977820951521451</v>
      </c>
      <c r="G124" s="87">
        <v>9.7065856519440796</v>
      </c>
      <c r="H124" s="87">
        <v>9.0344569652260436</v>
      </c>
      <c r="I124" s="87">
        <v>3.7434326519595933</v>
      </c>
      <c r="J124" s="87">
        <v>0</v>
      </c>
      <c r="K124" s="87">
        <v>1.6553715387863537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0.19901972668375756</v>
      </c>
      <c r="C126" s="87">
        <v>0.16652588712317409</v>
      </c>
      <c r="D126" s="87">
        <v>0.14827445436881295</v>
      </c>
      <c r="E126" s="87">
        <v>0.10321541139727758</v>
      </c>
      <c r="F126" s="87">
        <v>9.8627843180373348E-2</v>
      </c>
      <c r="G126" s="87">
        <v>0.10509795966291176</v>
      </c>
      <c r="H126" s="87">
        <v>8.1343983888569144E-2</v>
      </c>
      <c r="I126" s="87">
        <v>5.7712768572247122E-2</v>
      </c>
      <c r="J126" s="87">
        <v>3.1548393026299597</v>
      </c>
      <c r="K126" s="87">
        <v>3.2711025796688045</v>
      </c>
      <c r="L126" s="87">
        <v>4.5313413294664189</v>
      </c>
      <c r="M126" s="87">
        <v>3.1242590418221274</v>
      </c>
      <c r="N126" s="87">
        <v>1.5704299466404072</v>
      </c>
      <c r="O126" s="87">
        <v>1.2927802218323072</v>
      </c>
      <c r="P126" s="87">
        <v>1.6161075198775705</v>
      </c>
      <c r="Q126" s="87">
        <v>3.455880298683689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0.40840889911819245</v>
      </c>
      <c r="C130" s="151">
        <v>1.1084226126367387</v>
      </c>
      <c r="D130" s="151">
        <v>1.3015417797331654</v>
      </c>
      <c r="E130" s="151">
        <v>1.2229174266378973</v>
      </c>
      <c r="F130" s="151">
        <v>0.9453452493829263</v>
      </c>
      <c r="G130" s="151">
        <v>1.0916705596112912</v>
      </c>
      <c r="H130" s="151">
        <v>1.0147530886633422</v>
      </c>
      <c r="I130" s="151">
        <v>0.42386746141197446</v>
      </c>
      <c r="J130" s="151">
        <v>0.45278511395071508</v>
      </c>
      <c r="K130" s="151">
        <v>0.69736129872352937</v>
      </c>
      <c r="L130" s="151">
        <v>0.62520216641458681</v>
      </c>
      <c r="M130" s="151">
        <v>0.40735210143579437</v>
      </c>
      <c r="N130" s="151">
        <v>0.20626874805674711</v>
      </c>
      <c r="O130" s="151">
        <v>0.16954920190206857</v>
      </c>
      <c r="P130" s="151">
        <v>0.21176335012343883</v>
      </c>
      <c r="Q130" s="151">
        <v>0.44404581415798283</v>
      </c>
    </row>
    <row r="131" spans="1:17" x14ac:dyDescent="0.25">
      <c r="A131" s="156" t="s">
        <v>181</v>
      </c>
      <c r="B131" s="204">
        <v>9.4191889870827783</v>
      </c>
      <c r="C131" s="204">
        <v>25.563698755153911</v>
      </c>
      <c r="D131" s="204">
        <v>30.017631898718513</v>
      </c>
      <c r="E131" s="204">
        <v>28.204307942285489</v>
      </c>
      <c r="F131" s="204">
        <v>21.802623745967349</v>
      </c>
      <c r="G131" s="204">
        <v>25.1773439188391</v>
      </c>
      <c r="H131" s="204">
        <v>23.403386013339269</v>
      </c>
      <c r="I131" s="204">
        <v>9.7757118738957551</v>
      </c>
      <c r="J131" s="204">
        <v>10.442643556612015</v>
      </c>
      <c r="K131" s="204">
        <v>16.083336771399509</v>
      </c>
      <c r="L131" s="204">
        <v>14.419121065450508</v>
      </c>
      <c r="M131" s="204">
        <v>9.394815920988707</v>
      </c>
      <c r="N131" s="204">
        <v>4.7572036854985447</v>
      </c>
      <c r="O131" s="204">
        <v>3.9103358883041142</v>
      </c>
      <c r="P131" s="204">
        <v>4.8839264268166973</v>
      </c>
      <c r="Q131" s="204">
        <v>10.24108791827933</v>
      </c>
    </row>
    <row r="132" spans="1:17" x14ac:dyDescent="0.25">
      <c r="A132" s="152" t="s">
        <v>190</v>
      </c>
      <c r="B132" s="151">
        <v>7.6285354050784733</v>
      </c>
      <c r="C132" s="151">
        <v>21.915022248786073</v>
      </c>
      <c r="D132" s="151">
        <v>25.459051933569391</v>
      </c>
      <c r="E132" s="151">
        <v>25.292655678197082</v>
      </c>
      <c r="F132" s="151">
        <v>19.067409588856851</v>
      </c>
      <c r="G132" s="151">
        <v>22.074066453386127</v>
      </c>
      <c r="H132" s="151">
        <v>19.355767271377914</v>
      </c>
      <c r="I132" s="151">
        <v>5.9461391099478504</v>
      </c>
      <c r="J132" s="151">
        <v>6.5749304191516096</v>
      </c>
      <c r="K132" s="151">
        <v>8.6228784022843268</v>
      </c>
      <c r="L132" s="151">
        <v>6.0681664295391746</v>
      </c>
      <c r="M132" s="151">
        <v>1.0555314789409329</v>
      </c>
      <c r="N132" s="151">
        <v>0.40881432681357144</v>
      </c>
      <c r="O132" s="151">
        <v>0.30254983082484976</v>
      </c>
      <c r="P132" s="151">
        <v>0.38492026641077842</v>
      </c>
      <c r="Q132" s="151">
        <v>1.4212309914312427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0.30851530522568638</v>
      </c>
      <c r="C134" s="208">
        <v>0.80868129104333519</v>
      </c>
      <c r="D134" s="208">
        <v>0.96952341479820281</v>
      </c>
      <c r="E134" s="208">
        <v>0.91538293613164201</v>
      </c>
      <c r="F134" s="208">
        <v>0.69451897693421771</v>
      </c>
      <c r="G134" s="208">
        <v>0.96316624155601094</v>
      </c>
      <c r="H134" s="208">
        <v>0.39149793451447512</v>
      </c>
      <c r="I134" s="208">
        <v>8.6628169376161093E-2</v>
      </c>
      <c r="J134" s="208">
        <v>0.61977893375831339</v>
      </c>
      <c r="K134" s="208">
        <v>0.80165888966006038</v>
      </c>
      <c r="L134" s="208">
        <v>0.58051050018577954</v>
      </c>
      <c r="M134" s="208">
        <v>0.56203977790331849</v>
      </c>
      <c r="N134" s="208">
        <v>0.23785369657042457</v>
      </c>
      <c r="O134" s="208">
        <v>0.24160021885330396</v>
      </c>
      <c r="P134" s="208">
        <v>0.23897078234792321</v>
      </c>
      <c r="Q134" s="208">
        <v>0.46547698051170816</v>
      </c>
    </row>
    <row r="135" spans="1:17" x14ac:dyDescent="0.25">
      <c r="A135" s="154" t="s">
        <v>125</v>
      </c>
      <c r="B135" s="208">
        <v>0.85808953112289976</v>
      </c>
      <c r="C135" s="208">
        <v>2.4220935802180947</v>
      </c>
      <c r="D135" s="208">
        <v>2.9075208776482464</v>
      </c>
      <c r="E135" s="208">
        <v>2.9726326329141992</v>
      </c>
      <c r="F135" s="208">
        <v>1.9304205371061161</v>
      </c>
      <c r="G135" s="208">
        <v>2.2956979623617677</v>
      </c>
      <c r="H135" s="208">
        <v>3.0200896623955753</v>
      </c>
      <c r="I135" s="208">
        <v>1.0884347328232988</v>
      </c>
      <c r="J135" s="208">
        <v>1.3713828189129498</v>
      </c>
      <c r="K135" s="208">
        <v>2.3724485201681791</v>
      </c>
      <c r="L135" s="208">
        <v>1.0420452480900719</v>
      </c>
      <c r="M135" s="208">
        <v>1.9219244880810619E-2</v>
      </c>
      <c r="N135" s="208">
        <v>4.2160416407689851E-4</v>
      </c>
      <c r="O135" s="208">
        <v>0</v>
      </c>
      <c r="P135" s="208">
        <v>0</v>
      </c>
      <c r="Q135" s="208">
        <v>6.6138123202895527E-2</v>
      </c>
    </row>
    <row r="136" spans="1:17" x14ac:dyDescent="0.25">
      <c r="A136" s="154" t="s">
        <v>29</v>
      </c>
      <c r="B136" s="208">
        <v>0.26490093646031471</v>
      </c>
      <c r="C136" s="208">
        <v>0.93981574697573178</v>
      </c>
      <c r="D136" s="208">
        <v>0.52228300302784259</v>
      </c>
      <c r="E136" s="208">
        <v>1.078413726581299</v>
      </c>
      <c r="F136" s="208">
        <v>0.61400911210787801</v>
      </c>
      <c r="G136" s="208">
        <v>0.26174888030147075</v>
      </c>
      <c r="H136" s="208">
        <v>1.5584995645943447</v>
      </c>
      <c r="I136" s="208">
        <v>0.14505599766501479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6.1970296322695724</v>
      </c>
      <c r="C137" s="208">
        <v>17.74443163054891</v>
      </c>
      <c r="D137" s="208">
        <v>21.059724638095101</v>
      </c>
      <c r="E137" s="208">
        <v>20.326226382569942</v>
      </c>
      <c r="F137" s="208">
        <v>15.828460962708638</v>
      </c>
      <c r="G137" s="208">
        <v>18.553453369166878</v>
      </c>
      <c r="H137" s="208">
        <v>14.385680109873517</v>
      </c>
      <c r="I137" s="208">
        <v>4.626020210083376</v>
      </c>
      <c r="J137" s="208">
        <v>4.5837686664803465</v>
      </c>
      <c r="K137" s="208">
        <v>5.4487709924560876</v>
      </c>
      <c r="L137" s="208">
        <v>4.4456106812633234</v>
      </c>
      <c r="M137" s="208">
        <v>0.47427245615680375</v>
      </c>
      <c r="N137" s="208">
        <v>0.17053902607906993</v>
      </c>
      <c r="O137" s="208">
        <v>6.0949611971545782E-2</v>
      </c>
      <c r="P137" s="208">
        <v>0.14594948406285521</v>
      </c>
      <c r="Q137" s="208">
        <v>0.88961588771663891</v>
      </c>
    </row>
    <row r="138" spans="1:17" x14ac:dyDescent="0.25">
      <c r="A138" s="152" t="s">
        <v>189</v>
      </c>
      <c r="B138" s="151">
        <v>1.7906535820043052</v>
      </c>
      <c r="C138" s="151">
        <v>3.6486765063678375</v>
      </c>
      <c r="D138" s="151">
        <v>4.5585799651491206</v>
      </c>
      <c r="E138" s="151">
        <v>2.9116522640884046</v>
      </c>
      <c r="F138" s="151">
        <v>2.7352141571104975</v>
      </c>
      <c r="G138" s="151">
        <v>3.103277465452972</v>
      </c>
      <c r="H138" s="151">
        <v>4.0476187419613545</v>
      </c>
      <c r="I138" s="151">
        <v>3.8295727639479051</v>
      </c>
      <c r="J138" s="151">
        <v>3.8677131374604059</v>
      </c>
      <c r="K138" s="151">
        <v>7.460458369115182</v>
      </c>
      <c r="L138" s="151">
        <v>8.3509546359113322</v>
      </c>
      <c r="M138" s="151">
        <v>8.3392844420477736</v>
      </c>
      <c r="N138" s="151">
        <v>4.3483893586849733</v>
      </c>
      <c r="O138" s="151">
        <v>3.6077860574792644</v>
      </c>
      <c r="P138" s="151">
        <v>4.4990061604059193</v>
      </c>
      <c r="Q138" s="151">
        <v>8.8198569268480878</v>
      </c>
    </row>
    <row r="139" spans="1:17" x14ac:dyDescent="0.25">
      <c r="A139" s="156" t="s">
        <v>180</v>
      </c>
      <c r="B139" s="155">
        <v>4.1176936359259422</v>
      </c>
      <c r="C139" s="155">
        <v>11.175429203000448</v>
      </c>
      <c r="D139" s="155">
        <v>13.122511078653066</v>
      </c>
      <c r="E139" s="155">
        <v>12.329798189516218</v>
      </c>
      <c r="F139" s="155">
        <v>9.5312372613368943</v>
      </c>
      <c r="G139" s="155">
        <v>11.006530282627965</v>
      </c>
      <c r="H139" s="155">
        <v>10.231026660405869</v>
      </c>
      <c r="I139" s="155">
        <v>4.2735512181556823</v>
      </c>
      <c r="J139" s="155">
        <v>4.565107141843403</v>
      </c>
      <c r="K139" s="155">
        <v>7.0309931734957516</v>
      </c>
      <c r="L139" s="155">
        <v>6.3034644626277743</v>
      </c>
      <c r="M139" s="155">
        <v>4.1070387038207263</v>
      </c>
      <c r="N139" s="155">
        <v>2.0796596572639321</v>
      </c>
      <c r="O139" s="155">
        <v>1.7094428430817035</v>
      </c>
      <c r="P139" s="155">
        <v>2.1350577840207512</v>
      </c>
      <c r="Q139" s="155">
        <v>4.4769950580551221</v>
      </c>
    </row>
    <row r="140" spans="1:17" x14ac:dyDescent="0.25">
      <c r="A140" s="152" t="s">
        <v>193</v>
      </c>
      <c r="B140" s="151">
        <v>0.63807587447888947</v>
      </c>
      <c r="C140" s="151">
        <v>1.8330447776790042</v>
      </c>
      <c r="D140" s="151">
        <v>2.129479115362201</v>
      </c>
      <c r="E140" s="151">
        <v>2.1155611834763479</v>
      </c>
      <c r="F140" s="151">
        <v>1.5948610580423503</v>
      </c>
      <c r="G140" s="151">
        <v>1.8463477597774323</v>
      </c>
      <c r="H140" s="151">
        <v>1.6189802461521481</v>
      </c>
      <c r="I140" s="151">
        <v>0.49735469666002896</v>
      </c>
      <c r="J140" s="151">
        <v>0.54994887669330483</v>
      </c>
      <c r="K140" s="151">
        <v>0.72124600397081018</v>
      </c>
      <c r="L140" s="151">
        <v>0.50756146434530658</v>
      </c>
      <c r="M140" s="151">
        <v>8.828813601846372E-2</v>
      </c>
      <c r="N140" s="151">
        <v>3.4194579330052224E-2</v>
      </c>
      <c r="O140" s="151">
        <v>2.5306266226212869E-2</v>
      </c>
      <c r="P140" s="151">
        <v>3.2196001270597414E-2</v>
      </c>
      <c r="Q140" s="151">
        <v>0.11887645000510567</v>
      </c>
    </row>
    <row r="141" spans="1:17" x14ac:dyDescent="0.25">
      <c r="A141" s="152" t="s">
        <v>187</v>
      </c>
      <c r="B141" s="151">
        <v>3.3298415869187785</v>
      </c>
      <c r="C141" s="151">
        <v>9.037197082159695</v>
      </c>
      <c r="D141" s="151">
        <v>10.61173729227078</v>
      </c>
      <c r="E141" s="151">
        <v>9.9706968025887814</v>
      </c>
      <c r="F141" s="151">
        <v>7.7075938653344354</v>
      </c>
      <c r="G141" s="151">
        <v>8.9006141552184808</v>
      </c>
      <c r="H141" s="151">
        <v>8.2734902260482119</v>
      </c>
      <c r="I141" s="151">
        <v>3.4558784184152294</v>
      </c>
      <c r="J141" s="151">
        <v>3.6916499753706988</v>
      </c>
      <c r="K141" s="151">
        <v>5.6857298129668976</v>
      </c>
      <c r="L141" s="151">
        <v>5.0974015954449943</v>
      </c>
      <c r="M141" s="151">
        <v>3.3212252984896944</v>
      </c>
      <c r="N141" s="151">
        <v>1.6817514428407667</v>
      </c>
      <c r="O141" s="151">
        <v>1.382369445772071</v>
      </c>
      <c r="P141" s="151">
        <v>1.7265500613447811</v>
      </c>
      <c r="Q141" s="151">
        <v>3.6203966702805754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2.5852377794458616E-2</v>
      </c>
      <c r="C145" s="87">
        <v>2.1353707951837667E-2</v>
      </c>
      <c r="D145" s="87">
        <v>1.9181315336929235E-2</v>
      </c>
      <c r="E145" s="87">
        <v>1.3994387588994303E-2</v>
      </c>
      <c r="F145" s="87">
        <v>1.0596726422617461E-2</v>
      </c>
      <c r="G145" s="87">
        <v>1.2095211973090506E-2</v>
      </c>
      <c r="H145" s="87">
        <v>1.5379525942911528E-2</v>
      </c>
      <c r="I145" s="87">
        <v>1.23763229686303E-2</v>
      </c>
      <c r="J145" s="87">
        <v>0.83364415146208637</v>
      </c>
      <c r="K145" s="87">
        <v>1.2227792879932471</v>
      </c>
      <c r="L145" s="87">
        <v>0.99240648557145894</v>
      </c>
      <c r="M145" s="87">
        <v>0.49092249051998305</v>
      </c>
      <c r="N145" s="87">
        <v>0.25908058610419471</v>
      </c>
      <c r="O145" s="87">
        <v>0.21122472218803923</v>
      </c>
      <c r="P145" s="87">
        <v>0.26249935675827313</v>
      </c>
      <c r="Q145" s="87">
        <v>0.48967428700883608</v>
      </c>
    </row>
    <row r="146" spans="1:17" x14ac:dyDescent="0.25">
      <c r="A146" s="150" t="s">
        <v>29</v>
      </c>
      <c r="B146" s="87">
        <v>3.1236949109454195</v>
      </c>
      <c r="C146" s="87">
        <v>8.8649856253415908</v>
      </c>
      <c r="D146" s="87">
        <v>10.45823241447231</v>
      </c>
      <c r="E146" s="87">
        <v>9.8631983665860918</v>
      </c>
      <c r="F146" s="87">
        <v>7.6076490222029669</v>
      </c>
      <c r="G146" s="87">
        <v>8.79330947233918</v>
      </c>
      <c r="H146" s="87">
        <v>8.184420233684504</v>
      </c>
      <c r="I146" s="87">
        <v>3.391219423376465</v>
      </c>
      <c r="J146" s="87">
        <v>0</v>
      </c>
      <c r="K146" s="87">
        <v>1.4996204385560994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0.18029429817890014</v>
      </c>
      <c r="C148" s="87">
        <v>0.1508577488662671</v>
      </c>
      <c r="D148" s="87">
        <v>0.13432356246154079</v>
      </c>
      <c r="E148" s="87">
        <v>9.3504048413696E-2</v>
      </c>
      <c r="F148" s="87">
        <v>8.9348116708851177E-2</v>
      </c>
      <c r="G148" s="87">
        <v>9.5209470906209778E-2</v>
      </c>
      <c r="H148" s="87">
        <v>7.3690466420795492E-2</v>
      </c>
      <c r="I148" s="87">
        <v>5.2282672070133943E-2</v>
      </c>
      <c r="J148" s="87">
        <v>2.8580058239086124</v>
      </c>
      <c r="K148" s="87">
        <v>2.9633300864175514</v>
      </c>
      <c r="L148" s="87">
        <v>4.1049951098735358</v>
      </c>
      <c r="M148" s="87">
        <v>2.8303028079697112</v>
      </c>
      <c r="N148" s="87">
        <v>1.422670856736572</v>
      </c>
      <c r="O148" s="87">
        <v>1.1711447235840318</v>
      </c>
      <c r="P148" s="87">
        <v>1.4640507045865079</v>
      </c>
      <c r="Q148" s="87">
        <v>3.1307223832717392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0.14977617452827419</v>
      </c>
      <c r="C152" s="151">
        <v>0.30518734316174889</v>
      </c>
      <c r="D152" s="151">
        <v>0.38129467102008519</v>
      </c>
      <c r="E152" s="151">
        <v>0.24354020345108879</v>
      </c>
      <c r="F152" s="151">
        <v>0.22878233796010866</v>
      </c>
      <c r="G152" s="151">
        <v>0.25956836763205221</v>
      </c>
      <c r="H152" s="151">
        <v>0.33855618820550837</v>
      </c>
      <c r="I152" s="151">
        <v>0.32031810308042441</v>
      </c>
      <c r="J152" s="151">
        <v>0.32350828977939944</v>
      </c>
      <c r="K152" s="151">
        <v>0.6240173565580438</v>
      </c>
      <c r="L152" s="151">
        <v>0.69850140283747431</v>
      </c>
      <c r="M152" s="151">
        <v>0.69752526931256875</v>
      </c>
      <c r="N152" s="151">
        <v>0.36371363509311333</v>
      </c>
      <c r="O152" s="151">
        <v>0.30176713108341963</v>
      </c>
      <c r="P152" s="151">
        <v>0.37631172140537272</v>
      </c>
      <c r="Q152" s="151">
        <v>0.73772193776944095</v>
      </c>
    </row>
    <row r="153" spans="1:17" x14ac:dyDescent="0.25">
      <c r="A153" s="243" t="s">
        <v>179</v>
      </c>
      <c r="B153" s="242">
        <v>4.9412323631111308</v>
      </c>
      <c r="C153" s="242">
        <v>13.41051504360054</v>
      </c>
      <c r="D153" s="242">
        <v>15.747013294383677</v>
      </c>
      <c r="E153" s="242">
        <v>14.795757827419465</v>
      </c>
      <c r="F153" s="242">
        <v>11.437484713604274</v>
      </c>
      <c r="G153" s="242">
        <v>13.207836339153557</v>
      </c>
      <c r="H153" s="242">
        <v>12.277231992487042</v>
      </c>
      <c r="I153" s="242">
        <v>5.1282614617868196</v>
      </c>
      <c r="J153" s="242">
        <v>5.4781285702120837</v>
      </c>
      <c r="K153" s="242">
        <v>8.4371918081949033</v>
      </c>
      <c r="L153" s="242">
        <v>7.5641573551533305</v>
      </c>
      <c r="M153" s="242">
        <v>4.9284464445848712</v>
      </c>
      <c r="N153" s="242">
        <v>2.4955915887167195</v>
      </c>
      <c r="O153" s="242">
        <v>2.0513314116980439</v>
      </c>
      <c r="P153" s="242">
        <v>2.5620693408249018</v>
      </c>
      <c r="Q153" s="242">
        <v>5.3723940696661456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0</v>
      </c>
      <c r="C157" s="77">
        <f t="shared" si="0"/>
        <v>0</v>
      </c>
      <c r="D157" s="77">
        <f t="shared" si="0"/>
        <v>0</v>
      </c>
      <c r="E157" s="77">
        <f t="shared" si="0"/>
        <v>0</v>
      </c>
      <c r="F157" s="77">
        <f t="shared" si="0"/>
        <v>0</v>
      </c>
      <c r="G157" s="77">
        <f t="shared" si="0"/>
        <v>0</v>
      </c>
      <c r="H157" s="77">
        <f t="shared" si="0"/>
        <v>0</v>
      </c>
      <c r="I157" s="77">
        <f t="shared" si="0"/>
        <v>0</v>
      </c>
      <c r="J157" s="77">
        <f t="shared" si="0"/>
        <v>0</v>
      </c>
      <c r="K157" s="77">
        <f t="shared" si="0"/>
        <v>0</v>
      </c>
      <c r="L157" s="77">
        <f t="shared" si="0"/>
        <v>0</v>
      </c>
      <c r="M157" s="77">
        <f t="shared" si="0"/>
        <v>0</v>
      </c>
      <c r="N157" s="77">
        <f t="shared" si="0"/>
        <v>0</v>
      </c>
      <c r="O157" s="77">
        <f t="shared" si="0"/>
        <v>0</v>
      </c>
      <c r="P157" s="77">
        <f t="shared" si="0"/>
        <v>0</v>
      </c>
      <c r="Q157" s="77">
        <f t="shared" si="0"/>
        <v>0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0</v>
      </c>
      <c r="C162" s="238">
        <f t="shared" si="5"/>
        <v>0</v>
      </c>
      <c r="D162" s="238">
        <f t="shared" si="5"/>
        <v>0</v>
      </c>
      <c r="E162" s="238">
        <f t="shared" si="5"/>
        <v>0</v>
      </c>
      <c r="F162" s="238">
        <f t="shared" si="5"/>
        <v>0</v>
      </c>
      <c r="G162" s="238">
        <f t="shared" si="5"/>
        <v>0</v>
      </c>
      <c r="H162" s="238">
        <f t="shared" si="5"/>
        <v>0</v>
      </c>
      <c r="I162" s="238">
        <f t="shared" si="5"/>
        <v>0</v>
      </c>
      <c r="J162" s="238">
        <f t="shared" si="5"/>
        <v>0</v>
      </c>
      <c r="K162" s="238">
        <f t="shared" si="5"/>
        <v>0</v>
      </c>
      <c r="L162" s="238">
        <f t="shared" si="5"/>
        <v>0</v>
      </c>
      <c r="M162" s="238">
        <f t="shared" si="5"/>
        <v>0</v>
      </c>
      <c r="N162" s="238">
        <f t="shared" si="5"/>
        <v>0</v>
      </c>
      <c r="O162" s="238">
        <f t="shared" si="5"/>
        <v>0</v>
      </c>
      <c r="P162" s="238">
        <f t="shared" si="5"/>
        <v>0</v>
      </c>
      <c r="Q162" s="238">
        <f t="shared" si="5"/>
        <v>0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</v>
      </c>
      <c r="C164" s="237">
        <f t="shared" si="7"/>
        <v>0</v>
      </c>
      <c r="D164" s="237">
        <f t="shared" si="7"/>
        <v>0</v>
      </c>
      <c r="E164" s="237">
        <f t="shared" si="7"/>
        <v>0</v>
      </c>
      <c r="F164" s="237">
        <f t="shared" si="7"/>
        <v>0</v>
      </c>
      <c r="G164" s="237">
        <f t="shared" si="7"/>
        <v>0</v>
      </c>
      <c r="H164" s="237">
        <f t="shared" si="7"/>
        <v>0</v>
      </c>
      <c r="I164" s="237">
        <f t="shared" si="7"/>
        <v>0</v>
      </c>
      <c r="J164" s="237">
        <f t="shared" si="7"/>
        <v>0</v>
      </c>
      <c r="K164" s="237">
        <f t="shared" si="7"/>
        <v>0</v>
      </c>
      <c r="L164" s="237">
        <f t="shared" si="7"/>
        <v>0</v>
      </c>
      <c r="M164" s="237">
        <f t="shared" si="7"/>
        <v>0</v>
      </c>
      <c r="N164" s="237">
        <f t="shared" si="7"/>
        <v>0</v>
      </c>
      <c r="O164" s="237">
        <f t="shared" si="7"/>
        <v>0</v>
      </c>
      <c r="P164" s="237">
        <f t="shared" si="7"/>
        <v>0</v>
      </c>
      <c r="Q164" s="237">
        <f t="shared" si="7"/>
        <v>0</v>
      </c>
    </row>
    <row r="165" spans="1:17" x14ac:dyDescent="0.25">
      <c r="A165" s="127" t="s">
        <v>181</v>
      </c>
      <c r="B165" s="237">
        <f t="shared" ref="B165:Q165" si="8">IF(B$35=0,0,B$35/B$5)</f>
        <v>0</v>
      </c>
      <c r="C165" s="237">
        <f t="shared" si="8"/>
        <v>0</v>
      </c>
      <c r="D165" s="237">
        <f t="shared" si="8"/>
        <v>0</v>
      </c>
      <c r="E165" s="237">
        <f t="shared" si="8"/>
        <v>0</v>
      </c>
      <c r="F165" s="237">
        <f t="shared" si="8"/>
        <v>0</v>
      </c>
      <c r="G165" s="237">
        <f t="shared" si="8"/>
        <v>0</v>
      </c>
      <c r="H165" s="237">
        <f t="shared" si="8"/>
        <v>0</v>
      </c>
      <c r="I165" s="237">
        <f t="shared" si="8"/>
        <v>0</v>
      </c>
      <c r="J165" s="237">
        <f t="shared" si="8"/>
        <v>0</v>
      </c>
      <c r="K165" s="237">
        <f t="shared" si="8"/>
        <v>0</v>
      </c>
      <c r="L165" s="237">
        <f t="shared" si="8"/>
        <v>0</v>
      </c>
      <c r="M165" s="237">
        <f t="shared" si="8"/>
        <v>0</v>
      </c>
      <c r="N165" s="237">
        <f t="shared" si="8"/>
        <v>0</v>
      </c>
      <c r="O165" s="237">
        <f t="shared" si="8"/>
        <v>0</v>
      </c>
      <c r="P165" s="237">
        <f t="shared" si="8"/>
        <v>0</v>
      </c>
      <c r="Q165" s="237">
        <f t="shared" si="8"/>
        <v>0</v>
      </c>
    </row>
    <row r="166" spans="1:17" x14ac:dyDescent="0.25">
      <c r="A166" s="142" t="s">
        <v>190</v>
      </c>
      <c r="B166" s="235">
        <f t="shared" ref="B166:Q166" si="9">IF(B$36=0,0,B$36/B$5)</f>
        <v>0</v>
      </c>
      <c r="C166" s="235">
        <f t="shared" si="9"/>
        <v>0</v>
      </c>
      <c r="D166" s="235">
        <f t="shared" si="9"/>
        <v>0</v>
      </c>
      <c r="E166" s="235">
        <f t="shared" si="9"/>
        <v>0</v>
      </c>
      <c r="F166" s="235">
        <f t="shared" si="9"/>
        <v>0</v>
      </c>
      <c r="G166" s="235">
        <f t="shared" si="9"/>
        <v>0</v>
      </c>
      <c r="H166" s="235">
        <f t="shared" si="9"/>
        <v>0</v>
      </c>
      <c r="I166" s="235">
        <f t="shared" si="9"/>
        <v>0</v>
      </c>
      <c r="J166" s="235">
        <f t="shared" si="9"/>
        <v>0</v>
      </c>
      <c r="K166" s="235">
        <f t="shared" si="9"/>
        <v>0</v>
      </c>
      <c r="L166" s="235">
        <f t="shared" si="9"/>
        <v>0</v>
      </c>
      <c r="M166" s="235">
        <f t="shared" si="9"/>
        <v>0</v>
      </c>
      <c r="N166" s="235">
        <f t="shared" si="9"/>
        <v>0</v>
      </c>
      <c r="O166" s="235">
        <f t="shared" si="9"/>
        <v>0</v>
      </c>
      <c r="P166" s="235">
        <f t="shared" si="9"/>
        <v>0</v>
      </c>
      <c r="Q166" s="235">
        <f t="shared" si="9"/>
        <v>0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0</v>
      </c>
      <c r="C168" s="236">
        <f t="shared" si="11"/>
        <v>0</v>
      </c>
      <c r="D168" s="236">
        <f t="shared" si="11"/>
        <v>0</v>
      </c>
      <c r="E168" s="236">
        <f t="shared" si="11"/>
        <v>0</v>
      </c>
      <c r="F168" s="236">
        <f t="shared" si="11"/>
        <v>0</v>
      </c>
      <c r="G168" s="236">
        <f t="shared" si="11"/>
        <v>0</v>
      </c>
      <c r="H168" s="236">
        <f t="shared" si="11"/>
        <v>0</v>
      </c>
      <c r="I168" s="236">
        <f t="shared" si="11"/>
        <v>0</v>
      </c>
      <c r="J168" s="236">
        <f t="shared" si="11"/>
        <v>0</v>
      </c>
      <c r="K168" s="236">
        <f t="shared" si="11"/>
        <v>0</v>
      </c>
      <c r="L168" s="236">
        <f t="shared" si="11"/>
        <v>0</v>
      </c>
      <c r="M168" s="236">
        <f t="shared" si="11"/>
        <v>0</v>
      </c>
      <c r="N168" s="236">
        <f t="shared" si="11"/>
        <v>0</v>
      </c>
      <c r="O168" s="236">
        <f t="shared" si="11"/>
        <v>0</v>
      </c>
      <c r="P168" s="236">
        <f t="shared" si="11"/>
        <v>0</v>
      </c>
      <c r="Q168" s="236">
        <f t="shared" si="11"/>
        <v>0</v>
      </c>
    </row>
    <row r="169" spans="1:17" x14ac:dyDescent="0.25">
      <c r="A169" s="142" t="s">
        <v>188</v>
      </c>
      <c r="B169" s="235">
        <f t="shared" ref="B169:Q169" si="12">IF(B$44=0,0,B$44/B$5)</f>
        <v>0</v>
      </c>
      <c r="C169" s="235">
        <f t="shared" si="12"/>
        <v>0</v>
      </c>
      <c r="D169" s="235">
        <f t="shared" si="12"/>
        <v>0</v>
      </c>
      <c r="E169" s="235">
        <f t="shared" si="12"/>
        <v>0</v>
      </c>
      <c r="F169" s="235">
        <f t="shared" si="12"/>
        <v>0</v>
      </c>
      <c r="G169" s="235">
        <f t="shared" si="12"/>
        <v>0</v>
      </c>
      <c r="H169" s="235">
        <f t="shared" si="12"/>
        <v>0</v>
      </c>
      <c r="I169" s="235">
        <f t="shared" si="12"/>
        <v>0</v>
      </c>
      <c r="J169" s="235">
        <f t="shared" si="12"/>
        <v>0</v>
      </c>
      <c r="K169" s="235">
        <f t="shared" si="12"/>
        <v>0</v>
      </c>
      <c r="L169" s="235">
        <f t="shared" si="12"/>
        <v>0</v>
      </c>
      <c r="M169" s="235">
        <f t="shared" si="12"/>
        <v>0</v>
      </c>
      <c r="N169" s="235">
        <f t="shared" si="12"/>
        <v>0</v>
      </c>
      <c r="O169" s="235">
        <f t="shared" si="12"/>
        <v>0</v>
      </c>
      <c r="P169" s="235">
        <f t="shared" si="12"/>
        <v>0</v>
      </c>
      <c r="Q169" s="235">
        <f t="shared" si="12"/>
        <v>0</v>
      </c>
    </row>
    <row r="170" spans="1:17" x14ac:dyDescent="0.25">
      <c r="A170" s="142" t="s">
        <v>187</v>
      </c>
      <c r="B170" s="235">
        <f t="shared" ref="B170:Q170" si="13">IF(B$45=0,0,B$45/B$5)</f>
        <v>0</v>
      </c>
      <c r="C170" s="235">
        <f t="shared" si="13"/>
        <v>0</v>
      </c>
      <c r="D170" s="235">
        <f t="shared" si="13"/>
        <v>0</v>
      </c>
      <c r="E170" s="235">
        <f t="shared" si="13"/>
        <v>0</v>
      </c>
      <c r="F170" s="235">
        <f t="shared" si="13"/>
        <v>0</v>
      </c>
      <c r="G170" s="235">
        <f t="shared" si="13"/>
        <v>0</v>
      </c>
      <c r="H170" s="235">
        <f t="shared" si="13"/>
        <v>0</v>
      </c>
      <c r="I170" s="235">
        <f t="shared" si="13"/>
        <v>0</v>
      </c>
      <c r="J170" s="235">
        <f t="shared" si="13"/>
        <v>0</v>
      </c>
      <c r="K170" s="235">
        <f t="shared" si="13"/>
        <v>0</v>
      </c>
      <c r="L170" s="235">
        <f t="shared" si="13"/>
        <v>0</v>
      </c>
      <c r="M170" s="235">
        <f t="shared" si="13"/>
        <v>0</v>
      </c>
      <c r="N170" s="235">
        <f t="shared" si="13"/>
        <v>0</v>
      </c>
      <c r="O170" s="235">
        <f t="shared" si="13"/>
        <v>0</v>
      </c>
      <c r="P170" s="235">
        <f t="shared" si="13"/>
        <v>0</v>
      </c>
      <c r="Q170" s="235">
        <f t="shared" si="13"/>
        <v>0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72" t="s">
        <v>179</v>
      </c>
      <c r="B172" s="234">
        <f t="shared" ref="B172:Q172" si="15">IF(B$57=0,0,B$57/B$5)</f>
        <v>0</v>
      </c>
      <c r="C172" s="234">
        <f t="shared" si="15"/>
        <v>0</v>
      </c>
      <c r="D172" s="234">
        <f t="shared" si="15"/>
        <v>0</v>
      </c>
      <c r="E172" s="234">
        <f t="shared" si="15"/>
        <v>0</v>
      </c>
      <c r="F172" s="234">
        <f t="shared" si="15"/>
        <v>0</v>
      </c>
      <c r="G172" s="234">
        <f t="shared" si="15"/>
        <v>0</v>
      </c>
      <c r="H172" s="234">
        <f t="shared" si="15"/>
        <v>0</v>
      </c>
      <c r="I172" s="234">
        <f t="shared" si="15"/>
        <v>0</v>
      </c>
      <c r="J172" s="234">
        <f t="shared" si="15"/>
        <v>0</v>
      </c>
      <c r="K172" s="234">
        <f t="shared" si="15"/>
        <v>0</v>
      </c>
      <c r="L172" s="234">
        <f t="shared" si="15"/>
        <v>0</v>
      </c>
      <c r="M172" s="234">
        <f t="shared" si="15"/>
        <v>0</v>
      </c>
      <c r="N172" s="234">
        <f t="shared" si="15"/>
        <v>0</v>
      </c>
      <c r="O172" s="234">
        <f t="shared" si="15"/>
        <v>0</v>
      </c>
      <c r="P172" s="234">
        <f t="shared" si="15"/>
        <v>0</v>
      </c>
      <c r="Q172" s="234">
        <f t="shared" si="15"/>
        <v>0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0.99999999999999967</v>
      </c>
      <c r="C175" s="77">
        <f t="shared" si="16"/>
        <v>1</v>
      </c>
      <c r="D175" s="77">
        <f t="shared" si="16"/>
        <v>0.99999999999999989</v>
      </c>
      <c r="E175" s="77">
        <f t="shared" si="16"/>
        <v>1.0000000000000002</v>
      </c>
      <c r="F175" s="77">
        <f t="shared" si="16"/>
        <v>0.99999999999999989</v>
      </c>
      <c r="G175" s="77">
        <f t="shared" si="16"/>
        <v>1</v>
      </c>
      <c r="H175" s="77">
        <f t="shared" si="16"/>
        <v>1</v>
      </c>
      <c r="I175" s="77">
        <f t="shared" si="16"/>
        <v>0.99999999999999978</v>
      </c>
      <c r="J175" s="77">
        <f t="shared" si="16"/>
        <v>1.0000000000000002</v>
      </c>
      <c r="K175" s="77">
        <f t="shared" si="16"/>
        <v>0.99999999999999989</v>
      </c>
      <c r="L175" s="77">
        <f t="shared" si="16"/>
        <v>0.99999999999999989</v>
      </c>
      <c r="M175" s="77">
        <f t="shared" si="16"/>
        <v>0.99999999999999989</v>
      </c>
      <c r="N175" s="77">
        <f t="shared" si="16"/>
        <v>1.0000000000000002</v>
      </c>
      <c r="O175" s="77">
        <f t="shared" si="16"/>
        <v>1.0000000000000002</v>
      </c>
      <c r="P175" s="77">
        <f t="shared" si="16"/>
        <v>1.0000000000000002</v>
      </c>
      <c r="Q175" s="77">
        <f t="shared" si="16"/>
        <v>0.99999999999999978</v>
      </c>
    </row>
    <row r="176" spans="1:17" x14ac:dyDescent="0.25">
      <c r="A176" s="132" t="s">
        <v>83</v>
      </c>
      <c r="B176" s="240">
        <f t="shared" ref="B176:Q176" si="17">IF(B$61=0,0,B$61/B$60)</f>
        <v>9.4923864089458149E-3</v>
      </c>
      <c r="C176" s="240">
        <f t="shared" si="17"/>
        <v>9.4923864089458132E-3</v>
      </c>
      <c r="D176" s="240">
        <f t="shared" si="17"/>
        <v>9.4923864089458132E-3</v>
      </c>
      <c r="E176" s="240">
        <f t="shared" si="17"/>
        <v>9.4923864089458149E-3</v>
      </c>
      <c r="F176" s="240">
        <f t="shared" si="17"/>
        <v>9.4923864089458132E-3</v>
      </c>
      <c r="G176" s="240">
        <f t="shared" si="17"/>
        <v>9.4923864089458149E-3</v>
      </c>
      <c r="H176" s="240">
        <f t="shared" si="17"/>
        <v>9.4923864089458149E-3</v>
      </c>
      <c r="I176" s="240">
        <f t="shared" si="17"/>
        <v>9.4923864089458132E-3</v>
      </c>
      <c r="J176" s="240">
        <f t="shared" si="17"/>
        <v>9.4923864089458184E-3</v>
      </c>
      <c r="K176" s="240">
        <f t="shared" si="17"/>
        <v>9.4923864089458149E-3</v>
      </c>
      <c r="L176" s="240">
        <f t="shared" si="17"/>
        <v>9.4923864089458132E-3</v>
      </c>
      <c r="M176" s="240">
        <f t="shared" si="17"/>
        <v>9.4923864089458167E-3</v>
      </c>
      <c r="N176" s="240">
        <f t="shared" si="17"/>
        <v>9.4923864089458149E-3</v>
      </c>
      <c r="O176" s="240">
        <f t="shared" si="17"/>
        <v>9.4923864089458132E-3</v>
      </c>
      <c r="P176" s="240">
        <f t="shared" si="17"/>
        <v>9.4923864089458149E-3</v>
      </c>
      <c r="Q176" s="240">
        <f t="shared" si="17"/>
        <v>9.4923864089458149E-3</v>
      </c>
    </row>
    <row r="177" spans="1:17" x14ac:dyDescent="0.25">
      <c r="A177" s="76" t="s">
        <v>82</v>
      </c>
      <c r="B177" s="239">
        <f t="shared" ref="B177:Q177" si="18">IF(B$62=0,0,B$62/B$60)</f>
        <v>3.1301139493421164E-2</v>
      </c>
      <c r="C177" s="239">
        <f t="shared" si="18"/>
        <v>3.1301139493421157E-2</v>
      </c>
      <c r="D177" s="239">
        <f t="shared" si="18"/>
        <v>3.1301139493421157E-2</v>
      </c>
      <c r="E177" s="239">
        <f t="shared" si="18"/>
        <v>3.1301139493421164E-2</v>
      </c>
      <c r="F177" s="239">
        <f t="shared" si="18"/>
        <v>1.4547645114801971E-2</v>
      </c>
      <c r="G177" s="239">
        <f t="shared" si="18"/>
        <v>3.1301139493421164E-2</v>
      </c>
      <c r="H177" s="239">
        <f t="shared" si="18"/>
        <v>3.1301139493421164E-2</v>
      </c>
      <c r="I177" s="239">
        <f t="shared" si="18"/>
        <v>3.1301139493421157E-2</v>
      </c>
      <c r="J177" s="239">
        <f t="shared" si="18"/>
        <v>3.1301139493421171E-2</v>
      </c>
      <c r="K177" s="239">
        <f t="shared" si="18"/>
        <v>3.1301139493421164E-2</v>
      </c>
      <c r="L177" s="239">
        <f t="shared" si="18"/>
        <v>3.1301139493421164E-2</v>
      </c>
      <c r="M177" s="239">
        <f t="shared" si="18"/>
        <v>3.1301139493421171E-2</v>
      </c>
      <c r="N177" s="239">
        <f t="shared" si="18"/>
        <v>3.1301139493421164E-2</v>
      </c>
      <c r="O177" s="239">
        <f t="shared" si="18"/>
        <v>3.1301139493421157E-2</v>
      </c>
      <c r="P177" s="239">
        <f t="shared" si="18"/>
        <v>3.1301139493421164E-2</v>
      </c>
      <c r="Q177" s="239">
        <f t="shared" si="18"/>
        <v>3.1301139493421164E-2</v>
      </c>
    </row>
    <row r="178" spans="1:17" x14ac:dyDescent="0.25">
      <c r="A178" s="76" t="s">
        <v>81</v>
      </c>
      <c r="B178" s="239">
        <f t="shared" ref="B178:Q178" si="19">IF(B$63=0,0,B$63/B$60)</f>
        <v>6.3202722545646507E-3</v>
      </c>
      <c r="C178" s="239">
        <f t="shared" si="19"/>
        <v>6.3202722545646507E-3</v>
      </c>
      <c r="D178" s="239">
        <f t="shared" si="19"/>
        <v>6.3202722545646498E-3</v>
      </c>
      <c r="E178" s="239">
        <f t="shared" si="19"/>
        <v>6.3202722545646515E-3</v>
      </c>
      <c r="F178" s="239">
        <f t="shared" si="19"/>
        <v>6.3202722545646498E-3</v>
      </c>
      <c r="G178" s="239">
        <f t="shared" si="19"/>
        <v>6.3202722545646515E-3</v>
      </c>
      <c r="H178" s="239">
        <f t="shared" si="19"/>
        <v>6.3202722545646515E-3</v>
      </c>
      <c r="I178" s="239">
        <f t="shared" si="19"/>
        <v>6.3202722545646507E-3</v>
      </c>
      <c r="J178" s="239">
        <f t="shared" si="19"/>
        <v>6.3202722545646524E-3</v>
      </c>
      <c r="K178" s="239">
        <f t="shared" si="19"/>
        <v>6.3202722545646515E-3</v>
      </c>
      <c r="L178" s="239">
        <f t="shared" si="19"/>
        <v>6.3202722545646507E-3</v>
      </c>
      <c r="M178" s="239">
        <f t="shared" si="19"/>
        <v>6.3202722545646524E-3</v>
      </c>
      <c r="N178" s="239">
        <f t="shared" si="19"/>
        <v>6.3202722545646524E-3</v>
      </c>
      <c r="O178" s="239">
        <f t="shared" si="19"/>
        <v>6.3202722545646507E-3</v>
      </c>
      <c r="P178" s="239">
        <f t="shared" si="19"/>
        <v>6.3202722545646515E-3</v>
      </c>
      <c r="Q178" s="239">
        <f t="shared" si="19"/>
        <v>6.3202722545646515E-3</v>
      </c>
    </row>
    <row r="179" spans="1:17" x14ac:dyDescent="0.25">
      <c r="A179" s="76" t="s">
        <v>80</v>
      </c>
      <c r="B179" s="239">
        <f t="shared" ref="B179:Q179" si="20">IF(B$64=0,0,B$64/B$60)</f>
        <v>5.9766827019980137E-2</v>
      </c>
      <c r="C179" s="239">
        <f t="shared" si="20"/>
        <v>5.9766827019980116E-2</v>
      </c>
      <c r="D179" s="239">
        <f t="shared" si="20"/>
        <v>5.9766827019980123E-2</v>
      </c>
      <c r="E179" s="239">
        <f t="shared" si="20"/>
        <v>5.9766827019980123E-2</v>
      </c>
      <c r="F179" s="239">
        <f t="shared" si="20"/>
        <v>5.9766827019980116E-2</v>
      </c>
      <c r="G179" s="239">
        <f t="shared" si="20"/>
        <v>5.976682701998013E-2</v>
      </c>
      <c r="H179" s="239">
        <f t="shared" si="20"/>
        <v>5.9766827019980137E-2</v>
      </c>
      <c r="I179" s="239">
        <f t="shared" si="20"/>
        <v>3.8732586514604261E-2</v>
      </c>
      <c r="J179" s="239">
        <f t="shared" si="20"/>
        <v>5.9766827019980144E-2</v>
      </c>
      <c r="K179" s="239">
        <f t="shared" si="20"/>
        <v>5.9766827019980123E-2</v>
      </c>
      <c r="L179" s="239">
        <f t="shared" si="20"/>
        <v>5.9766827019980123E-2</v>
      </c>
      <c r="M179" s="239">
        <f t="shared" si="20"/>
        <v>5.9766827019980144E-2</v>
      </c>
      <c r="N179" s="239">
        <f t="shared" si="20"/>
        <v>5.9766827019980137E-2</v>
      </c>
      <c r="O179" s="239">
        <f t="shared" si="20"/>
        <v>5.9766827019980123E-2</v>
      </c>
      <c r="P179" s="239">
        <f t="shared" si="20"/>
        <v>5.9766827019980137E-2</v>
      </c>
      <c r="Q179" s="239">
        <f t="shared" si="20"/>
        <v>5.976682701998013E-2</v>
      </c>
    </row>
    <row r="180" spans="1:17" x14ac:dyDescent="0.25">
      <c r="A180" s="129" t="s">
        <v>79</v>
      </c>
      <c r="B180" s="238">
        <f t="shared" ref="B180:Q180" si="21">IF(B$65=0,0,B$65/B$60)</f>
        <v>2.6578681945048276E-2</v>
      </c>
      <c r="C180" s="238">
        <f t="shared" si="21"/>
        <v>2.6578681945048276E-2</v>
      </c>
      <c r="D180" s="238">
        <f t="shared" si="21"/>
        <v>2.6578681945048272E-2</v>
      </c>
      <c r="E180" s="238">
        <f t="shared" si="21"/>
        <v>2.6578681945048279E-2</v>
      </c>
      <c r="F180" s="238">
        <f t="shared" si="21"/>
        <v>2.6578681945048272E-2</v>
      </c>
      <c r="G180" s="238">
        <f t="shared" si="21"/>
        <v>2.6578681945048276E-2</v>
      </c>
      <c r="H180" s="238">
        <f t="shared" si="21"/>
        <v>2.6578681945048276E-2</v>
      </c>
      <c r="I180" s="238">
        <f t="shared" si="21"/>
        <v>2.6578681945048269E-2</v>
      </c>
      <c r="J180" s="238">
        <f t="shared" si="21"/>
        <v>2.6578681945048279E-2</v>
      </c>
      <c r="K180" s="238">
        <f t="shared" si="21"/>
        <v>2.6578681945048272E-2</v>
      </c>
      <c r="L180" s="238">
        <f t="shared" si="21"/>
        <v>2.6578681945048272E-2</v>
      </c>
      <c r="M180" s="238">
        <f t="shared" si="21"/>
        <v>2.6578681945048279E-2</v>
      </c>
      <c r="N180" s="238">
        <f t="shared" si="21"/>
        <v>2.6578681945048279E-2</v>
      </c>
      <c r="O180" s="238">
        <f t="shared" si="21"/>
        <v>2.6578681945048276E-2</v>
      </c>
      <c r="P180" s="238">
        <f t="shared" si="21"/>
        <v>2.6578681945048279E-2</v>
      </c>
      <c r="Q180" s="238">
        <f t="shared" si="21"/>
        <v>2.6578681945048269E-2</v>
      </c>
    </row>
    <row r="181" spans="1:17" x14ac:dyDescent="0.25">
      <c r="A181" s="127" t="s">
        <v>183</v>
      </c>
      <c r="B181" s="237">
        <f t="shared" ref="B181:Q181" si="22">IF(B$70=0,0,B$70/B$60)</f>
        <v>0.25342369887504235</v>
      </c>
      <c r="C181" s="237">
        <f t="shared" si="22"/>
        <v>0.25342369887504229</v>
      </c>
      <c r="D181" s="237">
        <f t="shared" si="22"/>
        <v>0.25342369887504229</v>
      </c>
      <c r="E181" s="237">
        <f t="shared" si="22"/>
        <v>0.25342369887504235</v>
      </c>
      <c r="F181" s="237">
        <f t="shared" si="22"/>
        <v>0.25342369887504229</v>
      </c>
      <c r="G181" s="237">
        <f t="shared" si="22"/>
        <v>0.25342369887504235</v>
      </c>
      <c r="H181" s="237">
        <f t="shared" si="22"/>
        <v>0.2534236988750424</v>
      </c>
      <c r="I181" s="237">
        <f t="shared" si="22"/>
        <v>0.29549217988579402</v>
      </c>
      <c r="J181" s="237">
        <f t="shared" si="22"/>
        <v>0.2534236988750424</v>
      </c>
      <c r="K181" s="237">
        <f t="shared" si="22"/>
        <v>0.25342369887504235</v>
      </c>
      <c r="L181" s="237">
        <f t="shared" si="22"/>
        <v>0.25342369887504235</v>
      </c>
      <c r="M181" s="237">
        <f t="shared" si="22"/>
        <v>0.2534236988750424</v>
      </c>
      <c r="N181" s="237">
        <f t="shared" si="22"/>
        <v>0.2534236988750424</v>
      </c>
      <c r="O181" s="237">
        <f t="shared" si="22"/>
        <v>0.25342369887504235</v>
      </c>
      <c r="P181" s="237">
        <f t="shared" si="22"/>
        <v>0.25342369887504235</v>
      </c>
      <c r="Q181" s="237">
        <f t="shared" si="22"/>
        <v>0.25342369887504235</v>
      </c>
    </row>
    <row r="182" spans="1:17" x14ac:dyDescent="0.25">
      <c r="A182" s="142" t="s">
        <v>192</v>
      </c>
      <c r="B182" s="235">
        <f t="shared" ref="B182:Q182" si="23">IF(B$71=0,0,B$71/B$60)</f>
        <v>0.23821827694253978</v>
      </c>
      <c r="C182" s="235">
        <f t="shared" si="23"/>
        <v>0.23821827694253975</v>
      </c>
      <c r="D182" s="235">
        <f t="shared" si="23"/>
        <v>0.23821827694253975</v>
      </c>
      <c r="E182" s="235">
        <f t="shared" si="23"/>
        <v>0.2382182769425398</v>
      </c>
      <c r="F182" s="235">
        <f t="shared" si="23"/>
        <v>0.23821827694253975</v>
      </c>
      <c r="G182" s="235">
        <f t="shared" si="23"/>
        <v>0.2382182769425398</v>
      </c>
      <c r="H182" s="235">
        <f t="shared" si="23"/>
        <v>0.23821827694253983</v>
      </c>
      <c r="I182" s="235">
        <f t="shared" si="23"/>
        <v>0.28028675795329144</v>
      </c>
      <c r="J182" s="235">
        <f t="shared" si="23"/>
        <v>0.23821827694253986</v>
      </c>
      <c r="K182" s="235">
        <f t="shared" si="23"/>
        <v>0.2382182769425398</v>
      </c>
      <c r="L182" s="235">
        <f t="shared" si="23"/>
        <v>0.23821827694253978</v>
      </c>
      <c r="M182" s="235">
        <f t="shared" si="23"/>
        <v>0.23821827694253983</v>
      </c>
      <c r="N182" s="235">
        <f t="shared" si="23"/>
        <v>0.23821827694253986</v>
      </c>
      <c r="O182" s="235">
        <f t="shared" si="23"/>
        <v>0.2382182769425398</v>
      </c>
      <c r="P182" s="235">
        <f t="shared" si="23"/>
        <v>0.23821827694253978</v>
      </c>
      <c r="Q182" s="235">
        <f t="shared" si="23"/>
        <v>0.2382182769425398</v>
      </c>
    </row>
    <row r="183" spans="1:17" x14ac:dyDescent="0.25">
      <c r="A183" s="142" t="s">
        <v>191</v>
      </c>
      <c r="B183" s="235">
        <f t="shared" ref="B183:Q183" si="24">IF(B$82=0,0,B$82/B$60)</f>
        <v>1.5205421932502572E-2</v>
      </c>
      <c r="C183" s="235">
        <f t="shared" si="24"/>
        <v>1.520542193250257E-2</v>
      </c>
      <c r="D183" s="235">
        <f t="shared" si="24"/>
        <v>1.5205421932502523E-2</v>
      </c>
      <c r="E183" s="235">
        <f t="shared" si="24"/>
        <v>1.5205421932502568E-2</v>
      </c>
      <c r="F183" s="235">
        <f t="shared" si="24"/>
        <v>1.5205421932502532E-2</v>
      </c>
      <c r="G183" s="235">
        <f t="shared" si="24"/>
        <v>1.5205421932502555E-2</v>
      </c>
      <c r="H183" s="235">
        <f t="shared" si="24"/>
        <v>1.5205421932502582E-2</v>
      </c>
      <c r="I183" s="235">
        <f t="shared" si="24"/>
        <v>1.5205421932502541E-2</v>
      </c>
      <c r="J183" s="235">
        <f t="shared" si="24"/>
        <v>1.5205421932502544E-2</v>
      </c>
      <c r="K183" s="235">
        <f t="shared" si="24"/>
        <v>1.5205421932502534E-2</v>
      </c>
      <c r="L183" s="235">
        <f t="shared" si="24"/>
        <v>1.5205421932502539E-2</v>
      </c>
      <c r="M183" s="235">
        <f t="shared" si="24"/>
        <v>1.5205421932502546E-2</v>
      </c>
      <c r="N183" s="235">
        <f t="shared" si="24"/>
        <v>1.5205421932502551E-2</v>
      </c>
      <c r="O183" s="235">
        <f t="shared" si="24"/>
        <v>1.5205421932502555E-2</v>
      </c>
      <c r="P183" s="235">
        <f t="shared" si="24"/>
        <v>1.5205421932502558E-2</v>
      </c>
      <c r="Q183" s="235">
        <f t="shared" si="24"/>
        <v>1.5205421932502523E-2</v>
      </c>
    </row>
    <row r="184" spans="1:17" x14ac:dyDescent="0.25">
      <c r="A184" s="127" t="s">
        <v>181</v>
      </c>
      <c r="B184" s="237">
        <f t="shared" ref="B184:Q184" si="25">IF(B$83=0,0,B$83/B$60)</f>
        <v>0.40024108694796179</v>
      </c>
      <c r="C184" s="237">
        <f t="shared" si="25"/>
        <v>0.40024108694796195</v>
      </c>
      <c r="D184" s="237">
        <f t="shared" si="25"/>
        <v>0.40024108694796207</v>
      </c>
      <c r="E184" s="237">
        <f t="shared" si="25"/>
        <v>0.40024108694796218</v>
      </c>
      <c r="F184" s="237">
        <f t="shared" si="25"/>
        <v>0.40024108694796212</v>
      </c>
      <c r="G184" s="237">
        <f t="shared" si="25"/>
        <v>0.40024108694796207</v>
      </c>
      <c r="H184" s="237">
        <f t="shared" si="25"/>
        <v>0.40024108694796201</v>
      </c>
      <c r="I184" s="237">
        <f t="shared" si="25"/>
        <v>0.40024108694796195</v>
      </c>
      <c r="J184" s="237">
        <f t="shared" si="25"/>
        <v>0.40024108694796207</v>
      </c>
      <c r="K184" s="237">
        <f t="shared" si="25"/>
        <v>0.40024108694796212</v>
      </c>
      <c r="L184" s="237">
        <f t="shared" si="25"/>
        <v>0.40024108694796212</v>
      </c>
      <c r="M184" s="237">
        <f t="shared" si="25"/>
        <v>0.40024108694796184</v>
      </c>
      <c r="N184" s="237">
        <f t="shared" si="25"/>
        <v>0.40024108694796218</v>
      </c>
      <c r="O184" s="237">
        <f t="shared" si="25"/>
        <v>0.40024108694796207</v>
      </c>
      <c r="P184" s="237">
        <f t="shared" si="25"/>
        <v>0.40024108694796218</v>
      </c>
      <c r="Q184" s="237">
        <f t="shared" si="25"/>
        <v>0.40024108694796212</v>
      </c>
    </row>
    <row r="185" spans="1:17" x14ac:dyDescent="0.25">
      <c r="A185" s="142" t="s">
        <v>190</v>
      </c>
      <c r="B185" s="235">
        <f t="shared" ref="B185:Q185" si="26">IF(B$84=0,0,B$84/B$60)</f>
        <v>0.324152462227562</v>
      </c>
      <c r="C185" s="235">
        <f t="shared" si="26"/>
        <v>0.34311514970322998</v>
      </c>
      <c r="D185" s="235">
        <f t="shared" si="26"/>
        <v>0.33945911033013371</v>
      </c>
      <c r="E185" s="235">
        <f t="shared" si="26"/>
        <v>0.35892247457931548</v>
      </c>
      <c r="F185" s="235">
        <f t="shared" si="26"/>
        <v>0.35002946562968634</v>
      </c>
      <c r="G185" s="235">
        <f t="shared" si="26"/>
        <v>0.35090867325579989</v>
      </c>
      <c r="H185" s="235">
        <f t="shared" si="26"/>
        <v>0.33101933741521544</v>
      </c>
      <c r="I185" s="235">
        <f t="shared" si="26"/>
        <v>0.24344919441256979</v>
      </c>
      <c r="J185" s="235">
        <f t="shared" si="26"/>
        <v>0.25200106498916408</v>
      </c>
      <c r="K185" s="235">
        <f t="shared" si="26"/>
        <v>0.21458421678314912</v>
      </c>
      <c r="L185" s="235">
        <f t="shared" si="26"/>
        <v>0.16843811190124097</v>
      </c>
      <c r="M185" s="235">
        <f t="shared" si="26"/>
        <v>4.4968104749693538E-2</v>
      </c>
      <c r="N185" s="235">
        <f t="shared" si="26"/>
        <v>3.4395056705800016E-2</v>
      </c>
      <c r="O185" s="235">
        <f t="shared" si="26"/>
        <v>3.0967384031497375E-2</v>
      </c>
      <c r="P185" s="235">
        <f t="shared" si="26"/>
        <v>3.1544477199867388E-2</v>
      </c>
      <c r="Q185" s="235">
        <f t="shared" si="26"/>
        <v>5.5544395415183967E-2</v>
      </c>
    </row>
    <row r="186" spans="1:17" x14ac:dyDescent="0.25">
      <c r="A186" s="142" t="s">
        <v>189</v>
      </c>
      <c r="B186" s="235">
        <f t="shared" ref="B186:Q186" si="27">IF(B$90=0,0,B$90/B$60)</f>
        <v>7.6088624720399817E-2</v>
      </c>
      <c r="C186" s="235">
        <f t="shared" si="27"/>
        <v>5.7125937244732007E-2</v>
      </c>
      <c r="D186" s="235">
        <f t="shared" si="27"/>
        <v>6.0781976617828339E-2</v>
      </c>
      <c r="E186" s="235">
        <f t="shared" si="27"/>
        <v>4.1318612368646722E-2</v>
      </c>
      <c r="F186" s="235">
        <f t="shared" si="27"/>
        <v>5.0211621318275772E-2</v>
      </c>
      <c r="G186" s="235">
        <f t="shared" si="27"/>
        <v>4.9332413692162187E-2</v>
      </c>
      <c r="H186" s="235">
        <f t="shared" si="27"/>
        <v>6.9221749532746582E-2</v>
      </c>
      <c r="I186" s="235">
        <f t="shared" si="27"/>
        <v>0.15679189253539216</v>
      </c>
      <c r="J186" s="235">
        <f t="shared" si="27"/>
        <v>0.14824002195879799</v>
      </c>
      <c r="K186" s="235">
        <f t="shared" si="27"/>
        <v>0.18565687016481297</v>
      </c>
      <c r="L186" s="235">
        <f t="shared" si="27"/>
        <v>0.23180297504672109</v>
      </c>
      <c r="M186" s="235">
        <f t="shared" si="27"/>
        <v>0.35527298219826836</v>
      </c>
      <c r="N186" s="235">
        <f t="shared" si="27"/>
        <v>0.36584603024216222</v>
      </c>
      <c r="O186" s="235">
        <f t="shared" si="27"/>
        <v>0.36927370291646472</v>
      </c>
      <c r="P186" s="235">
        <f t="shared" si="27"/>
        <v>0.36869660974809476</v>
      </c>
      <c r="Q186" s="235">
        <f t="shared" si="27"/>
        <v>0.3446966915327781</v>
      </c>
    </row>
    <row r="187" spans="1:17" x14ac:dyDescent="0.25">
      <c r="A187" s="127" t="s">
        <v>180</v>
      </c>
      <c r="B187" s="236">
        <f t="shared" ref="B187:Q187" si="28">IF(B$91=0,0,B$91/B$60)</f>
        <v>0.10448823777782226</v>
      </c>
      <c r="C187" s="236">
        <f t="shared" si="28"/>
        <v>0.10136947955001692</v>
      </c>
      <c r="D187" s="236">
        <f t="shared" si="28"/>
        <v>0.10136947955001693</v>
      </c>
      <c r="E187" s="236">
        <f t="shared" si="28"/>
        <v>0.10136947955001696</v>
      </c>
      <c r="F187" s="236">
        <f t="shared" si="28"/>
        <v>0.13487646830725528</v>
      </c>
      <c r="G187" s="236">
        <f t="shared" si="28"/>
        <v>0.10956324071149801</v>
      </c>
      <c r="H187" s="236">
        <f t="shared" si="28"/>
        <v>0.10136947955001691</v>
      </c>
      <c r="I187" s="236">
        <f t="shared" si="28"/>
        <v>0.10136947955001692</v>
      </c>
      <c r="J187" s="236">
        <f t="shared" si="28"/>
        <v>0.10136947955001697</v>
      </c>
      <c r="K187" s="236">
        <f t="shared" si="28"/>
        <v>0.10136947955001693</v>
      </c>
      <c r="L187" s="236">
        <f t="shared" si="28"/>
        <v>0.10136947955001693</v>
      </c>
      <c r="M187" s="236">
        <f t="shared" si="28"/>
        <v>0.10136947955001696</v>
      </c>
      <c r="N187" s="236">
        <f t="shared" si="28"/>
        <v>0.10136947955001692</v>
      </c>
      <c r="O187" s="236">
        <f t="shared" si="28"/>
        <v>0.10136947955001695</v>
      </c>
      <c r="P187" s="236">
        <f t="shared" si="28"/>
        <v>0.10136947955001697</v>
      </c>
      <c r="Q187" s="236">
        <f t="shared" si="28"/>
        <v>0.10136947955001696</v>
      </c>
    </row>
    <row r="188" spans="1:17" x14ac:dyDescent="0.25">
      <c r="A188" s="142" t="s">
        <v>188</v>
      </c>
      <c r="B188" s="235">
        <f t="shared" ref="B188:Q188" si="29">IF(B$92=0,0,B$92/B$60)</f>
        <v>1.2377672575587959E-2</v>
      </c>
      <c r="C188" s="235">
        <f t="shared" si="29"/>
        <v>1.042813602662381E-2</v>
      </c>
      <c r="D188" s="235">
        <f t="shared" si="29"/>
        <v>1.0317019755790774E-2</v>
      </c>
      <c r="E188" s="235">
        <f t="shared" si="29"/>
        <v>1.090856055514558E-2</v>
      </c>
      <c r="F188" s="235">
        <f t="shared" si="29"/>
        <v>3.994170129415215E-2</v>
      </c>
      <c r="G188" s="235">
        <f t="shared" si="29"/>
        <v>1.7848825721339109E-2</v>
      </c>
      <c r="H188" s="235">
        <f t="shared" si="29"/>
        <v>1.0060513740050264E-2</v>
      </c>
      <c r="I188" s="235">
        <f t="shared" si="29"/>
        <v>7.3990359128767004E-3</v>
      </c>
      <c r="J188" s="235">
        <f t="shared" si="29"/>
        <v>7.6589488596875291E-3</v>
      </c>
      <c r="K188" s="235">
        <f t="shared" si="29"/>
        <v>6.5217563366603568E-3</v>
      </c>
      <c r="L188" s="235">
        <f t="shared" si="29"/>
        <v>5.1192596552296354E-3</v>
      </c>
      <c r="M188" s="235">
        <f t="shared" si="29"/>
        <v>1.3666942820649822E-3</v>
      </c>
      <c r="N188" s="235">
        <f t="shared" si="29"/>
        <v>1.0453526470100523E-3</v>
      </c>
      <c r="O188" s="235">
        <f t="shared" si="29"/>
        <v>9.4117701695324823E-4</v>
      </c>
      <c r="P188" s="235">
        <f t="shared" si="29"/>
        <v>9.5871633593989718E-4</v>
      </c>
      <c r="Q188" s="235">
        <f t="shared" si="29"/>
        <v>1.6881344685803182E-3</v>
      </c>
    </row>
    <row r="189" spans="1:17" x14ac:dyDescent="0.25">
      <c r="A189" s="142" t="s">
        <v>187</v>
      </c>
      <c r="B189" s="235">
        <f t="shared" ref="B189:Q189" si="30">IF(B$93=0,0,B$93/B$60)</f>
        <v>8.9205142004014901E-2</v>
      </c>
      <c r="C189" s="235">
        <f t="shared" si="30"/>
        <v>8.9205142004014859E-2</v>
      </c>
      <c r="D189" s="235">
        <f t="shared" si="30"/>
        <v>8.9205142004014873E-2</v>
      </c>
      <c r="E189" s="235">
        <f t="shared" si="30"/>
        <v>8.9205142004014915E-2</v>
      </c>
      <c r="F189" s="235">
        <f t="shared" si="30"/>
        <v>8.9205142004014859E-2</v>
      </c>
      <c r="G189" s="235">
        <f t="shared" si="30"/>
        <v>8.9205142004014901E-2</v>
      </c>
      <c r="H189" s="235">
        <f t="shared" si="30"/>
        <v>8.9205142004014859E-2</v>
      </c>
      <c r="I189" s="235">
        <f t="shared" si="30"/>
        <v>8.9205142004014859E-2</v>
      </c>
      <c r="J189" s="235">
        <f t="shared" si="30"/>
        <v>8.9205142004014915E-2</v>
      </c>
      <c r="K189" s="235">
        <f t="shared" si="30"/>
        <v>8.9205142004014887E-2</v>
      </c>
      <c r="L189" s="235">
        <f t="shared" si="30"/>
        <v>8.9205142004014887E-2</v>
      </c>
      <c r="M189" s="235">
        <f t="shared" si="30"/>
        <v>8.9205142004014915E-2</v>
      </c>
      <c r="N189" s="235">
        <f t="shared" si="30"/>
        <v>8.9205142004014887E-2</v>
      </c>
      <c r="O189" s="235">
        <f t="shared" si="30"/>
        <v>8.9205142004014915E-2</v>
      </c>
      <c r="P189" s="235">
        <f t="shared" si="30"/>
        <v>8.9205142004014928E-2</v>
      </c>
      <c r="Q189" s="235">
        <f t="shared" si="30"/>
        <v>8.9205142004014915E-2</v>
      </c>
    </row>
    <row r="190" spans="1:17" x14ac:dyDescent="0.25">
      <c r="A190" s="142" t="s">
        <v>186</v>
      </c>
      <c r="B190" s="235">
        <f t="shared" ref="B190:Q190" si="31">IF(B$104=0,0,B$104/B$60)</f>
        <v>2.9054231982193991E-3</v>
      </c>
      <c r="C190" s="235">
        <f t="shared" si="31"/>
        <v>1.7362015193782413E-3</v>
      </c>
      <c r="D190" s="235">
        <f t="shared" si="31"/>
        <v>1.8473177902112756E-3</v>
      </c>
      <c r="E190" s="235">
        <f t="shared" si="31"/>
        <v>1.255776990856468E-3</v>
      </c>
      <c r="F190" s="235">
        <f t="shared" si="31"/>
        <v>5.7296250090882678E-3</v>
      </c>
      <c r="G190" s="235">
        <f t="shared" si="31"/>
        <v>2.5092729861439875E-3</v>
      </c>
      <c r="H190" s="235">
        <f t="shared" si="31"/>
        <v>2.1038238059517787E-3</v>
      </c>
      <c r="I190" s="235">
        <f t="shared" si="31"/>
        <v>4.7653016331253538E-3</v>
      </c>
      <c r="J190" s="235">
        <f t="shared" si="31"/>
        <v>4.5053886863145182E-3</v>
      </c>
      <c r="K190" s="235">
        <f t="shared" si="31"/>
        <v>5.6425812093416792E-3</v>
      </c>
      <c r="L190" s="235">
        <f t="shared" si="31"/>
        <v>7.045077890772404E-3</v>
      </c>
      <c r="M190" s="235">
        <f t="shared" si="31"/>
        <v>1.0797643263937068E-2</v>
      </c>
      <c r="N190" s="235">
        <f t="shared" si="31"/>
        <v>1.111898489899199E-2</v>
      </c>
      <c r="O190" s="235">
        <f t="shared" si="31"/>
        <v>1.1223160529048787E-2</v>
      </c>
      <c r="P190" s="235">
        <f t="shared" si="31"/>
        <v>1.1205621210062149E-2</v>
      </c>
      <c r="Q190" s="235">
        <f t="shared" si="31"/>
        <v>1.0476203077421725E-2</v>
      </c>
    </row>
    <row r="191" spans="1:17" x14ac:dyDescent="0.25">
      <c r="A191" s="72" t="s">
        <v>179</v>
      </c>
      <c r="B191" s="234">
        <f t="shared" ref="B191:Q191" si="32">IF(B$105=0,0,B$105/B$60)</f>
        <v>0.1083876692772133</v>
      </c>
      <c r="C191" s="234">
        <f t="shared" si="32"/>
        <v>0.11150642750501859</v>
      </c>
      <c r="D191" s="234">
        <f t="shared" si="32"/>
        <v>0.11150642750501859</v>
      </c>
      <c r="E191" s="234">
        <f t="shared" si="32"/>
        <v>0.11150642750501862</v>
      </c>
      <c r="F191" s="234">
        <f t="shared" si="32"/>
        <v>9.4752933126399402E-2</v>
      </c>
      <c r="G191" s="234">
        <f t="shared" si="32"/>
        <v>0.10331266634353756</v>
      </c>
      <c r="H191" s="234">
        <f t="shared" si="32"/>
        <v>0.11150642750501862</v>
      </c>
      <c r="I191" s="234">
        <f t="shared" si="32"/>
        <v>9.047218699964274E-2</v>
      </c>
      <c r="J191" s="234">
        <f t="shared" si="32"/>
        <v>0.11150642750501864</v>
      </c>
      <c r="K191" s="234">
        <f t="shared" si="32"/>
        <v>0.1115064275050186</v>
      </c>
      <c r="L191" s="234">
        <f t="shared" si="32"/>
        <v>0.11150642750501862</v>
      </c>
      <c r="M191" s="234">
        <f t="shared" si="32"/>
        <v>0.11150642750501863</v>
      </c>
      <c r="N191" s="234">
        <f t="shared" si="32"/>
        <v>0.11150642750501864</v>
      </c>
      <c r="O191" s="234">
        <f t="shared" si="32"/>
        <v>0.11150642750501862</v>
      </c>
      <c r="P191" s="234">
        <f t="shared" si="32"/>
        <v>0.11150642750501862</v>
      </c>
      <c r="Q191" s="234">
        <f t="shared" si="32"/>
        <v>0.11150642750501862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1</v>
      </c>
      <c r="C194" s="77">
        <f t="shared" si="33"/>
        <v>0.99999999999999967</v>
      </c>
      <c r="D194" s="77">
        <f t="shared" si="33"/>
        <v>1</v>
      </c>
      <c r="E194" s="77">
        <f t="shared" si="33"/>
        <v>1.0000000000000002</v>
      </c>
      <c r="F194" s="77">
        <f t="shared" si="33"/>
        <v>1</v>
      </c>
      <c r="G194" s="77">
        <f t="shared" si="33"/>
        <v>0.99999999999999978</v>
      </c>
      <c r="H194" s="77">
        <f t="shared" si="33"/>
        <v>1.0000000000000002</v>
      </c>
      <c r="I194" s="77">
        <f t="shared" si="33"/>
        <v>0.99999999999999978</v>
      </c>
      <c r="J194" s="77">
        <f t="shared" si="33"/>
        <v>1</v>
      </c>
      <c r="K194" s="77">
        <f t="shared" si="33"/>
        <v>1</v>
      </c>
      <c r="L194" s="77">
        <f t="shared" si="33"/>
        <v>1.0000000000000002</v>
      </c>
      <c r="M194" s="77">
        <f t="shared" si="33"/>
        <v>1.0000000000000002</v>
      </c>
      <c r="N194" s="77">
        <f t="shared" si="33"/>
        <v>0.99999999999999978</v>
      </c>
      <c r="O194" s="77">
        <f t="shared" si="33"/>
        <v>1</v>
      </c>
      <c r="P194" s="77">
        <f t="shared" si="33"/>
        <v>1</v>
      </c>
      <c r="Q194" s="77">
        <f t="shared" si="33"/>
        <v>1.0000000000000002</v>
      </c>
    </row>
    <row r="195" spans="1:17" x14ac:dyDescent="0.25">
      <c r="A195" s="132" t="s">
        <v>83</v>
      </c>
      <c r="B195" s="240">
        <f t="shared" ref="B195:Q195" si="34">IF(B$109=0,0,B$109/B$108)</f>
        <v>1.0978533971764341E-2</v>
      </c>
      <c r="C195" s="240">
        <f t="shared" si="34"/>
        <v>1.0978533971764338E-2</v>
      </c>
      <c r="D195" s="240">
        <f t="shared" si="34"/>
        <v>1.0978533971764341E-2</v>
      </c>
      <c r="E195" s="240">
        <f t="shared" si="34"/>
        <v>1.0978533971764341E-2</v>
      </c>
      <c r="F195" s="240">
        <f t="shared" si="34"/>
        <v>1.0978533971764338E-2</v>
      </c>
      <c r="G195" s="240">
        <f t="shared" si="34"/>
        <v>1.097853397176434E-2</v>
      </c>
      <c r="H195" s="240">
        <f t="shared" si="34"/>
        <v>1.0978533971764341E-2</v>
      </c>
      <c r="I195" s="240">
        <f t="shared" si="34"/>
        <v>1.097853397176434E-2</v>
      </c>
      <c r="J195" s="240">
        <f t="shared" si="34"/>
        <v>1.0978533971764341E-2</v>
      </c>
      <c r="K195" s="240">
        <f t="shared" si="34"/>
        <v>1.097853397176434E-2</v>
      </c>
      <c r="L195" s="240">
        <f t="shared" si="34"/>
        <v>1.0978533971764341E-2</v>
      </c>
      <c r="M195" s="240">
        <f t="shared" si="34"/>
        <v>1.0978533971764345E-2</v>
      </c>
      <c r="N195" s="240">
        <f t="shared" si="34"/>
        <v>1.097853397176434E-2</v>
      </c>
      <c r="O195" s="240">
        <f t="shared" si="34"/>
        <v>1.0978533971764338E-2</v>
      </c>
      <c r="P195" s="240">
        <f t="shared" si="34"/>
        <v>1.097853397176434E-2</v>
      </c>
      <c r="Q195" s="240">
        <f t="shared" si="34"/>
        <v>1.097853397176434E-2</v>
      </c>
    </row>
    <row r="196" spans="1:17" x14ac:dyDescent="0.25">
      <c r="A196" s="76" t="s">
        <v>82</v>
      </c>
      <c r="B196" s="239">
        <f t="shared" ref="B196:Q196" si="35">IF(B$110=0,0,B$110/B$108)</f>
        <v>4.3206379935274583E-2</v>
      </c>
      <c r="C196" s="239">
        <f t="shared" si="35"/>
        <v>4.3206379935274569E-2</v>
      </c>
      <c r="D196" s="239">
        <f t="shared" si="35"/>
        <v>4.320637993527459E-2</v>
      </c>
      <c r="E196" s="239">
        <f t="shared" si="35"/>
        <v>4.320637993527459E-2</v>
      </c>
      <c r="F196" s="239">
        <f t="shared" si="35"/>
        <v>4.3206379935274576E-2</v>
      </c>
      <c r="G196" s="239">
        <f t="shared" si="35"/>
        <v>4.3206379935274583E-2</v>
      </c>
      <c r="H196" s="239">
        <f t="shared" si="35"/>
        <v>4.320637993527459E-2</v>
      </c>
      <c r="I196" s="239">
        <f t="shared" si="35"/>
        <v>4.3206379935274583E-2</v>
      </c>
      <c r="J196" s="239">
        <f t="shared" si="35"/>
        <v>4.320637993527459E-2</v>
      </c>
      <c r="K196" s="239">
        <f t="shared" si="35"/>
        <v>4.3206379935274583E-2</v>
      </c>
      <c r="L196" s="239">
        <f t="shared" si="35"/>
        <v>4.320637993527459E-2</v>
      </c>
      <c r="M196" s="239">
        <f t="shared" si="35"/>
        <v>4.3206379935274604E-2</v>
      </c>
      <c r="N196" s="239">
        <f t="shared" si="35"/>
        <v>4.3206379935274583E-2</v>
      </c>
      <c r="O196" s="239">
        <f t="shared" si="35"/>
        <v>4.3206379935274576E-2</v>
      </c>
      <c r="P196" s="239">
        <f t="shared" si="35"/>
        <v>4.3206379935274583E-2</v>
      </c>
      <c r="Q196" s="239">
        <f t="shared" si="35"/>
        <v>4.3206379935274583E-2</v>
      </c>
    </row>
    <row r="197" spans="1:17" x14ac:dyDescent="0.25">
      <c r="A197" s="76" t="s">
        <v>81</v>
      </c>
      <c r="B197" s="239">
        <f t="shared" ref="B197:Q197" si="36">IF(B$111=0,0,B$111/B$108)</f>
        <v>7.7864695082807524E-3</v>
      </c>
      <c r="C197" s="239">
        <f t="shared" si="36"/>
        <v>7.7864695082807498E-3</v>
      </c>
      <c r="D197" s="239">
        <f t="shared" si="36"/>
        <v>7.7864695082807524E-3</v>
      </c>
      <c r="E197" s="239">
        <f t="shared" si="36"/>
        <v>7.7864695082807524E-3</v>
      </c>
      <c r="F197" s="239">
        <f t="shared" si="36"/>
        <v>7.7864695082807507E-3</v>
      </c>
      <c r="G197" s="239">
        <f t="shared" si="36"/>
        <v>7.7864695082807515E-3</v>
      </c>
      <c r="H197" s="239">
        <f t="shared" si="36"/>
        <v>7.7864695082807541E-3</v>
      </c>
      <c r="I197" s="239">
        <f t="shared" si="36"/>
        <v>7.7864695082807515E-3</v>
      </c>
      <c r="J197" s="239">
        <f t="shared" si="36"/>
        <v>7.7864695082807533E-3</v>
      </c>
      <c r="K197" s="239">
        <f t="shared" si="36"/>
        <v>7.7864695082807524E-3</v>
      </c>
      <c r="L197" s="239">
        <f t="shared" si="36"/>
        <v>7.7864695082807533E-3</v>
      </c>
      <c r="M197" s="239">
        <f t="shared" si="36"/>
        <v>7.786469508280755E-3</v>
      </c>
      <c r="N197" s="239">
        <f t="shared" si="36"/>
        <v>7.7864695082807515E-3</v>
      </c>
      <c r="O197" s="239">
        <f t="shared" si="36"/>
        <v>7.7864695082807498E-3</v>
      </c>
      <c r="P197" s="239">
        <f t="shared" si="36"/>
        <v>7.7864695082807515E-3</v>
      </c>
      <c r="Q197" s="239">
        <f t="shared" si="36"/>
        <v>7.7864695082807515E-3</v>
      </c>
    </row>
    <row r="198" spans="1:17" x14ac:dyDescent="0.25">
      <c r="A198" s="76" t="s">
        <v>80</v>
      </c>
      <c r="B198" s="239">
        <f t="shared" ref="B198:Q198" si="37">IF(B$112=0,0,B$112/B$108)</f>
        <v>7.4133412849054683E-2</v>
      </c>
      <c r="C198" s="239">
        <f t="shared" si="37"/>
        <v>7.4133412849054656E-2</v>
      </c>
      <c r="D198" s="239">
        <f t="shared" si="37"/>
        <v>7.4133412849054683E-2</v>
      </c>
      <c r="E198" s="239">
        <f t="shared" si="37"/>
        <v>7.4133412849054683E-2</v>
      </c>
      <c r="F198" s="239">
        <f t="shared" si="37"/>
        <v>7.4133412849054656E-2</v>
      </c>
      <c r="G198" s="239">
        <f t="shared" si="37"/>
        <v>7.413341284905467E-2</v>
      </c>
      <c r="H198" s="239">
        <f t="shared" si="37"/>
        <v>7.4133412849054683E-2</v>
      </c>
      <c r="I198" s="239">
        <f t="shared" si="37"/>
        <v>7.413341284905467E-2</v>
      </c>
      <c r="J198" s="239">
        <f t="shared" si="37"/>
        <v>7.4133412849054697E-2</v>
      </c>
      <c r="K198" s="239">
        <f t="shared" si="37"/>
        <v>7.413341284905467E-2</v>
      </c>
      <c r="L198" s="239">
        <f t="shared" si="37"/>
        <v>7.4133412849054683E-2</v>
      </c>
      <c r="M198" s="239">
        <f t="shared" si="37"/>
        <v>7.4133412849054711E-2</v>
      </c>
      <c r="N198" s="239">
        <f t="shared" si="37"/>
        <v>7.413341284905467E-2</v>
      </c>
      <c r="O198" s="239">
        <f t="shared" si="37"/>
        <v>7.4133412849054656E-2</v>
      </c>
      <c r="P198" s="239">
        <f t="shared" si="37"/>
        <v>7.413341284905467E-2</v>
      </c>
      <c r="Q198" s="239">
        <f t="shared" si="37"/>
        <v>7.413341284905467E-2</v>
      </c>
    </row>
    <row r="199" spans="1:17" x14ac:dyDescent="0.25">
      <c r="A199" s="129" t="s">
        <v>79</v>
      </c>
      <c r="B199" s="238">
        <f t="shared" ref="B199:Q199" si="38">IF(B$113=0,0,B$113/B$108)</f>
        <v>3.0739895120940153E-2</v>
      </c>
      <c r="C199" s="238">
        <f t="shared" si="38"/>
        <v>3.0739895120940147E-2</v>
      </c>
      <c r="D199" s="238">
        <f t="shared" si="38"/>
        <v>3.073989512094016E-2</v>
      </c>
      <c r="E199" s="238">
        <f t="shared" si="38"/>
        <v>3.0739895120940164E-2</v>
      </c>
      <c r="F199" s="238">
        <f t="shared" si="38"/>
        <v>3.0739895120940147E-2</v>
      </c>
      <c r="G199" s="238">
        <f t="shared" si="38"/>
        <v>3.0739895120940153E-2</v>
      </c>
      <c r="H199" s="238">
        <f t="shared" si="38"/>
        <v>3.0739895120940157E-2</v>
      </c>
      <c r="I199" s="238">
        <f t="shared" si="38"/>
        <v>3.073989512094015E-2</v>
      </c>
      <c r="J199" s="238">
        <f t="shared" si="38"/>
        <v>3.0739895120940157E-2</v>
      </c>
      <c r="K199" s="238">
        <f t="shared" si="38"/>
        <v>3.0739895120940153E-2</v>
      </c>
      <c r="L199" s="238">
        <f t="shared" si="38"/>
        <v>3.0739895120940157E-2</v>
      </c>
      <c r="M199" s="238">
        <f t="shared" si="38"/>
        <v>3.0739895120940167E-2</v>
      </c>
      <c r="N199" s="238">
        <f t="shared" si="38"/>
        <v>3.073989512094015E-2</v>
      </c>
      <c r="O199" s="238">
        <f t="shared" si="38"/>
        <v>3.0739895120940147E-2</v>
      </c>
      <c r="P199" s="238">
        <f t="shared" si="38"/>
        <v>3.073989512094015E-2</v>
      </c>
      <c r="Q199" s="238">
        <f t="shared" si="38"/>
        <v>3.073989512094015E-2</v>
      </c>
    </row>
    <row r="200" spans="1:17" x14ac:dyDescent="0.25">
      <c r="A200" s="127" t="s">
        <v>183</v>
      </c>
      <c r="B200" s="237">
        <f t="shared" ref="B200:Q200" si="39">IF(B$118=0,0,B$118/B$108)</f>
        <v>0.15081329941353275</v>
      </c>
      <c r="C200" s="237">
        <f t="shared" si="39"/>
        <v>0.15081329941353272</v>
      </c>
      <c r="D200" s="237">
        <f t="shared" si="39"/>
        <v>0.15081329941353272</v>
      </c>
      <c r="E200" s="237">
        <f t="shared" si="39"/>
        <v>0.15081329941353278</v>
      </c>
      <c r="F200" s="237">
        <f t="shared" si="39"/>
        <v>0.15081329941353272</v>
      </c>
      <c r="G200" s="237">
        <f t="shared" si="39"/>
        <v>0.15081329941353269</v>
      </c>
      <c r="H200" s="237">
        <f t="shared" si="39"/>
        <v>0.15081329941353278</v>
      </c>
      <c r="I200" s="237">
        <f t="shared" si="39"/>
        <v>0.15081329941353272</v>
      </c>
      <c r="J200" s="237">
        <f t="shared" si="39"/>
        <v>0.15081329941353275</v>
      </c>
      <c r="K200" s="237">
        <f t="shared" si="39"/>
        <v>0.15081329941353275</v>
      </c>
      <c r="L200" s="237">
        <f t="shared" si="39"/>
        <v>0.15081329941353275</v>
      </c>
      <c r="M200" s="237">
        <f t="shared" si="39"/>
        <v>0.1508132994135328</v>
      </c>
      <c r="N200" s="237">
        <f t="shared" si="39"/>
        <v>0.15081329941353275</v>
      </c>
      <c r="O200" s="237">
        <f t="shared" si="39"/>
        <v>0.15081329941353266</v>
      </c>
      <c r="P200" s="237">
        <f t="shared" si="39"/>
        <v>0.15081329941353272</v>
      </c>
      <c r="Q200" s="237">
        <f t="shared" si="39"/>
        <v>0.15081329941353275</v>
      </c>
    </row>
    <row r="201" spans="1:17" x14ac:dyDescent="0.25">
      <c r="A201" s="142" t="s">
        <v>192</v>
      </c>
      <c r="B201" s="235">
        <f t="shared" ref="B201:Q201" si="40">IF(B$119=0,0,B$119/B$108)</f>
        <v>0.13573196947217947</v>
      </c>
      <c r="C201" s="235">
        <f t="shared" si="40"/>
        <v>0.13573196947217944</v>
      </c>
      <c r="D201" s="235">
        <f t="shared" si="40"/>
        <v>0.13573196947217944</v>
      </c>
      <c r="E201" s="235">
        <f t="shared" si="40"/>
        <v>0.1357319694721795</v>
      </c>
      <c r="F201" s="235">
        <f t="shared" si="40"/>
        <v>0.13573196947217941</v>
      </c>
      <c r="G201" s="235">
        <f t="shared" si="40"/>
        <v>0.13573196947217944</v>
      </c>
      <c r="H201" s="235">
        <f t="shared" si="40"/>
        <v>0.1357319694721795</v>
      </c>
      <c r="I201" s="235">
        <f t="shared" si="40"/>
        <v>0.13573196947217944</v>
      </c>
      <c r="J201" s="235">
        <f t="shared" si="40"/>
        <v>0.13573196947217947</v>
      </c>
      <c r="K201" s="235">
        <f t="shared" si="40"/>
        <v>0.13573196947217944</v>
      </c>
      <c r="L201" s="235">
        <f t="shared" si="40"/>
        <v>0.13573196947217947</v>
      </c>
      <c r="M201" s="235">
        <f t="shared" si="40"/>
        <v>0.13573196947217953</v>
      </c>
      <c r="N201" s="235">
        <f t="shared" si="40"/>
        <v>0.13573196947217944</v>
      </c>
      <c r="O201" s="235">
        <f t="shared" si="40"/>
        <v>0.13573196947217941</v>
      </c>
      <c r="P201" s="235">
        <f t="shared" si="40"/>
        <v>0.13573196947217944</v>
      </c>
      <c r="Q201" s="235">
        <f t="shared" si="40"/>
        <v>0.13573196947217944</v>
      </c>
    </row>
    <row r="202" spans="1:17" x14ac:dyDescent="0.25">
      <c r="A202" s="142" t="s">
        <v>191</v>
      </c>
      <c r="B202" s="235">
        <f t="shared" ref="B202:Q202" si="41">IF(B$130=0,0,B$130/B$108)</f>
        <v>1.5081329941353291E-2</v>
      </c>
      <c r="C202" s="235">
        <f t="shared" si="41"/>
        <v>1.5081329941353262E-2</v>
      </c>
      <c r="D202" s="235">
        <f t="shared" si="41"/>
        <v>1.5081329941353284E-2</v>
      </c>
      <c r="E202" s="235">
        <f t="shared" si="41"/>
        <v>1.5081329941353286E-2</v>
      </c>
      <c r="F202" s="235">
        <f t="shared" si="41"/>
        <v>1.5081329941353295E-2</v>
      </c>
      <c r="G202" s="235">
        <f t="shared" si="41"/>
        <v>1.5081329941353262E-2</v>
      </c>
      <c r="H202" s="235">
        <f t="shared" si="41"/>
        <v>1.5081329941353291E-2</v>
      </c>
      <c r="I202" s="235">
        <f t="shared" si="41"/>
        <v>1.5081329941353284E-2</v>
      </c>
      <c r="J202" s="235">
        <f t="shared" si="41"/>
        <v>1.5081329941353291E-2</v>
      </c>
      <c r="K202" s="235">
        <f t="shared" si="41"/>
        <v>1.508132994135329E-2</v>
      </c>
      <c r="L202" s="235">
        <f t="shared" si="41"/>
        <v>1.5081329941353279E-2</v>
      </c>
      <c r="M202" s="235">
        <f t="shared" si="41"/>
        <v>1.5081329941353281E-2</v>
      </c>
      <c r="N202" s="235">
        <f t="shared" si="41"/>
        <v>1.5081329941353271E-2</v>
      </c>
      <c r="O202" s="235">
        <f t="shared" si="41"/>
        <v>1.5081329941353267E-2</v>
      </c>
      <c r="P202" s="235">
        <f t="shared" si="41"/>
        <v>1.5081329941353265E-2</v>
      </c>
      <c r="Q202" s="235">
        <f t="shared" si="41"/>
        <v>1.5081329941353286E-2</v>
      </c>
    </row>
    <row r="203" spans="1:17" x14ac:dyDescent="0.25">
      <c r="A203" s="127" t="s">
        <v>181</v>
      </c>
      <c r="B203" s="237">
        <f t="shared" ref="B203:Q203" si="42">IF(B$131=0,0,B$131/B$108)</f>
        <v>0.34782272668609671</v>
      </c>
      <c r="C203" s="237">
        <f t="shared" si="42"/>
        <v>0.34782272668609687</v>
      </c>
      <c r="D203" s="237">
        <f t="shared" si="42"/>
        <v>0.34782272668609693</v>
      </c>
      <c r="E203" s="237">
        <f t="shared" si="42"/>
        <v>0.34782272668609704</v>
      </c>
      <c r="F203" s="237">
        <f t="shared" si="42"/>
        <v>0.34782272668609693</v>
      </c>
      <c r="G203" s="237">
        <f t="shared" si="42"/>
        <v>0.34782272668609687</v>
      </c>
      <c r="H203" s="237">
        <f t="shared" si="42"/>
        <v>0.34782272668609693</v>
      </c>
      <c r="I203" s="237">
        <f t="shared" si="42"/>
        <v>0.34782272668609682</v>
      </c>
      <c r="J203" s="237">
        <f t="shared" si="42"/>
        <v>0.34782272668609687</v>
      </c>
      <c r="K203" s="237">
        <f t="shared" si="42"/>
        <v>0.34782272668609693</v>
      </c>
      <c r="L203" s="237">
        <f t="shared" si="42"/>
        <v>0.34782272668609698</v>
      </c>
      <c r="M203" s="237">
        <f t="shared" si="42"/>
        <v>0.34782272668609682</v>
      </c>
      <c r="N203" s="237">
        <f t="shared" si="42"/>
        <v>0.34782272668609693</v>
      </c>
      <c r="O203" s="237">
        <f t="shared" si="42"/>
        <v>0.34782272668609693</v>
      </c>
      <c r="P203" s="237">
        <f t="shared" si="42"/>
        <v>0.34782272668609693</v>
      </c>
      <c r="Q203" s="237">
        <f t="shared" si="42"/>
        <v>0.34782272668609693</v>
      </c>
    </row>
    <row r="204" spans="1:17" x14ac:dyDescent="0.25">
      <c r="A204" s="142" t="s">
        <v>190</v>
      </c>
      <c r="B204" s="235">
        <f t="shared" ref="B204:Q204" si="43">IF(B$132=0,0,B$132/B$108)</f>
        <v>0.28169919818517208</v>
      </c>
      <c r="C204" s="235">
        <f t="shared" si="43"/>
        <v>0.29817840004167884</v>
      </c>
      <c r="D204" s="235">
        <f t="shared" si="43"/>
        <v>0.29500118104769929</v>
      </c>
      <c r="E204" s="235">
        <f t="shared" si="43"/>
        <v>0.3119154875604519</v>
      </c>
      <c r="F204" s="235">
        <f t="shared" si="43"/>
        <v>0.30418716899902937</v>
      </c>
      <c r="G204" s="235">
        <f t="shared" si="43"/>
        <v>0.3049512294711062</v>
      </c>
      <c r="H204" s="235">
        <f t="shared" si="43"/>
        <v>0.28766673957327871</v>
      </c>
      <c r="I204" s="235">
        <f t="shared" si="43"/>
        <v>0.21156539238842104</v>
      </c>
      <c r="J204" s="235">
        <f t="shared" si="43"/>
        <v>0.21899725043403034</v>
      </c>
      <c r="K204" s="235">
        <f t="shared" si="43"/>
        <v>0.1864807732620902</v>
      </c>
      <c r="L204" s="235">
        <f t="shared" si="43"/>
        <v>0.14637828366422753</v>
      </c>
      <c r="M204" s="235">
        <f t="shared" si="43"/>
        <v>3.90787685672511E-2</v>
      </c>
      <c r="N204" s="235">
        <f t="shared" si="43"/>
        <v>2.9890440532132866E-2</v>
      </c>
      <c r="O204" s="235">
        <f t="shared" si="43"/>
        <v>2.6911679743592491E-2</v>
      </c>
      <c r="P204" s="235">
        <f t="shared" si="43"/>
        <v>2.7413192771415334E-2</v>
      </c>
      <c r="Q204" s="235">
        <f t="shared" si="43"/>
        <v>4.8269914547658353E-2</v>
      </c>
    </row>
    <row r="205" spans="1:17" x14ac:dyDescent="0.25">
      <c r="A205" s="142" t="s">
        <v>189</v>
      </c>
      <c r="B205" s="235">
        <f t="shared" ref="B205:Q205" si="44">IF(B$138=0,0,B$138/B$108)</f>
        <v>6.6123528500924622E-2</v>
      </c>
      <c r="C205" s="235">
        <f t="shared" si="44"/>
        <v>4.9644326644418021E-2</v>
      </c>
      <c r="D205" s="235">
        <f t="shared" si="44"/>
        <v>5.282154563839761E-2</v>
      </c>
      <c r="E205" s="235">
        <f t="shared" si="44"/>
        <v>3.5907239125645113E-2</v>
      </c>
      <c r="F205" s="235">
        <f t="shared" si="44"/>
        <v>4.3635557687067575E-2</v>
      </c>
      <c r="G205" s="235">
        <f t="shared" si="44"/>
        <v>4.2871497214990659E-2</v>
      </c>
      <c r="H205" s="235">
        <f t="shared" si="44"/>
        <v>6.0155987112818242E-2</v>
      </c>
      <c r="I205" s="235">
        <f t="shared" si="44"/>
        <v>0.13625733429767578</v>
      </c>
      <c r="J205" s="235">
        <f t="shared" si="44"/>
        <v>0.12882547625206656</v>
      </c>
      <c r="K205" s="235">
        <f t="shared" si="44"/>
        <v>0.16134195342400673</v>
      </c>
      <c r="L205" s="235">
        <f t="shared" si="44"/>
        <v>0.2014444430218694</v>
      </c>
      <c r="M205" s="235">
        <f t="shared" si="44"/>
        <v>0.3087439581188457</v>
      </c>
      <c r="N205" s="235">
        <f t="shared" si="44"/>
        <v>0.31793228615396402</v>
      </c>
      <c r="O205" s="235">
        <f t="shared" si="44"/>
        <v>0.32091104694250444</v>
      </c>
      <c r="P205" s="235">
        <f t="shared" si="44"/>
        <v>0.32040953391468163</v>
      </c>
      <c r="Q205" s="235">
        <f t="shared" si="44"/>
        <v>0.2995528121384386</v>
      </c>
    </row>
    <row r="206" spans="1:17" x14ac:dyDescent="0.25">
      <c r="A206" s="127" t="s">
        <v>180</v>
      </c>
      <c r="B206" s="236">
        <f t="shared" ref="B206:Q206" si="45">IF(B$139=0,0,B$139/B$108)</f>
        <v>0.15205421932502541</v>
      </c>
      <c r="C206" s="236">
        <f t="shared" si="45"/>
        <v>0.15205421932502533</v>
      </c>
      <c r="D206" s="236">
        <f t="shared" si="45"/>
        <v>0.15205421932502544</v>
      </c>
      <c r="E206" s="236">
        <f t="shared" si="45"/>
        <v>0.15205421932502539</v>
      </c>
      <c r="F206" s="236">
        <f t="shared" si="45"/>
        <v>0.15205421932502539</v>
      </c>
      <c r="G206" s="236">
        <f t="shared" si="45"/>
        <v>0.15205421932502541</v>
      </c>
      <c r="H206" s="236">
        <f t="shared" si="45"/>
        <v>0.15205421932502541</v>
      </c>
      <c r="I206" s="236">
        <f t="shared" si="45"/>
        <v>0.15205421932502539</v>
      </c>
      <c r="J206" s="236">
        <f t="shared" si="45"/>
        <v>0.15205421932502541</v>
      </c>
      <c r="K206" s="236">
        <f t="shared" si="45"/>
        <v>0.15205421932502536</v>
      </c>
      <c r="L206" s="236">
        <f t="shared" si="45"/>
        <v>0.15205421932502539</v>
      </c>
      <c r="M206" s="236">
        <f t="shared" si="45"/>
        <v>0.15205421932502544</v>
      </c>
      <c r="N206" s="236">
        <f t="shared" si="45"/>
        <v>0.15205421932502536</v>
      </c>
      <c r="O206" s="236">
        <f t="shared" si="45"/>
        <v>0.15205421932502541</v>
      </c>
      <c r="P206" s="236">
        <f t="shared" si="45"/>
        <v>0.15205421932502536</v>
      </c>
      <c r="Q206" s="236">
        <f t="shared" si="45"/>
        <v>0.15205421932502544</v>
      </c>
    </row>
    <row r="207" spans="1:17" x14ac:dyDescent="0.25">
      <c r="A207" s="142" t="s">
        <v>188</v>
      </c>
      <c r="B207" s="235">
        <f t="shared" ref="B207:Q207" si="46">IF(B$140=0,0,B$140/B$108)</f>
        <v>2.3562250507790185E-2</v>
      </c>
      <c r="C207" s="235">
        <f t="shared" si="46"/>
        <v>2.4940625330341904E-2</v>
      </c>
      <c r="D207" s="235">
        <f t="shared" si="46"/>
        <v>2.4674872249266233E-2</v>
      </c>
      <c r="E207" s="235">
        <f t="shared" si="46"/>
        <v>2.6089640661056481E-2</v>
      </c>
      <c r="F207" s="235">
        <f t="shared" si="46"/>
        <v>2.5443218594109227E-2</v>
      </c>
      <c r="G207" s="235">
        <f t="shared" si="46"/>
        <v>2.5507127133296288E-2</v>
      </c>
      <c r="H207" s="235">
        <f t="shared" si="46"/>
        <v>2.4061395361620198E-2</v>
      </c>
      <c r="I207" s="235">
        <f t="shared" si="46"/>
        <v>1.7696027558296728E-2</v>
      </c>
      <c r="J207" s="235">
        <f t="shared" si="46"/>
        <v>1.8317652689419314E-2</v>
      </c>
      <c r="K207" s="235">
        <f t="shared" si="46"/>
        <v>1.559786723851268E-2</v>
      </c>
      <c r="L207" s="235">
        <f t="shared" si="46"/>
        <v>1.2243562675424204E-2</v>
      </c>
      <c r="M207" s="235">
        <f t="shared" si="46"/>
        <v>3.2686771579387456E-3</v>
      </c>
      <c r="N207" s="235">
        <f t="shared" si="46"/>
        <v>2.500135080765705E-3</v>
      </c>
      <c r="O207" s="235">
        <f t="shared" si="46"/>
        <v>2.2509816988798507E-3</v>
      </c>
      <c r="P207" s="235">
        <f t="shared" si="46"/>
        <v>2.2929299034562495E-3</v>
      </c>
      <c r="Q207" s="235">
        <f t="shared" si="46"/>
        <v>4.0374549373545917E-3</v>
      </c>
    </row>
    <row r="208" spans="1:17" x14ac:dyDescent="0.25">
      <c r="A208" s="142" t="s">
        <v>187</v>
      </c>
      <c r="B208" s="235">
        <f t="shared" ref="B208:Q208" si="47">IF(B$141=0,0,B$141/B$108)</f>
        <v>0.12296117869417054</v>
      </c>
      <c r="C208" s="235">
        <f t="shared" si="47"/>
        <v>0.12296117869417049</v>
      </c>
      <c r="D208" s="235">
        <f t="shared" si="47"/>
        <v>0.12296117869417057</v>
      </c>
      <c r="E208" s="235">
        <f t="shared" si="47"/>
        <v>0.12296117869417053</v>
      </c>
      <c r="F208" s="235">
        <f t="shared" si="47"/>
        <v>0.12296117869417052</v>
      </c>
      <c r="G208" s="235">
        <f t="shared" si="47"/>
        <v>0.12296117869417054</v>
      </c>
      <c r="H208" s="235">
        <f t="shared" si="47"/>
        <v>0.12296117869417054</v>
      </c>
      <c r="I208" s="235">
        <f t="shared" si="47"/>
        <v>0.12296117869417056</v>
      </c>
      <c r="J208" s="235">
        <f t="shared" si="47"/>
        <v>0.12296117869417056</v>
      </c>
      <c r="K208" s="235">
        <f t="shared" si="47"/>
        <v>0.1229611786941705</v>
      </c>
      <c r="L208" s="235">
        <f t="shared" si="47"/>
        <v>0.12296117869417056</v>
      </c>
      <c r="M208" s="235">
        <f t="shared" si="47"/>
        <v>0.1229611786941706</v>
      </c>
      <c r="N208" s="235">
        <f t="shared" si="47"/>
        <v>0.12296117869417052</v>
      </c>
      <c r="O208" s="235">
        <f t="shared" si="47"/>
        <v>0.12296117869417056</v>
      </c>
      <c r="P208" s="235">
        <f t="shared" si="47"/>
        <v>0.12296117869417053</v>
      </c>
      <c r="Q208" s="235">
        <f t="shared" si="47"/>
        <v>0.12296117869417056</v>
      </c>
    </row>
    <row r="209" spans="1:17" x14ac:dyDescent="0.25">
      <c r="A209" s="142" t="s">
        <v>186</v>
      </c>
      <c r="B209" s="235">
        <f t="shared" ref="B209:Q209" si="48">IF(B$152=0,0,B$152/B$108)</f>
        <v>5.5307901230646789E-3</v>
      </c>
      <c r="C209" s="235">
        <f t="shared" si="48"/>
        <v>4.1524153005129535E-3</v>
      </c>
      <c r="D209" s="235">
        <f t="shared" si="48"/>
        <v>4.418168381588628E-3</v>
      </c>
      <c r="E209" s="235">
        <f t="shared" si="48"/>
        <v>3.0033999697983826E-3</v>
      </c>
      <c r="F209" s="235">
        <f t="shared" si="48"/>
        <v>3.6498220367456274E-3</v>
      </c>
      <c r="G209" s="235">
        <f t="shared" si="48"/>
        <v>3.585913497558582E-3</v>
      </c>
      <c r="H209" s="235">
        <f t="shared" si="48"/>
        <v>5.0316452692346679E-3</v>
      </c>
      <c r="I209" s="235">
        <f t="shared" si="48"/>
        <v>1.1397013072558108E-2</v>
      </c>
      <c r="J209" s="235">
        <f t="shared" si="48"/>
        <v>1.0775387941435543E-2</v>
      </c>
      <c r="K209" s="235">
        <f t="shared" si="48"/>
        <v>1.3495173392342177E-2</v>
      </c>
      <c r="L209" s="235">
        <f t="shared" si="48"/>
        <v>1.6849477955430656E-2</v>
      </c>
      <c r="M209" s="235">
        <f t="shared" si="48"/>
        <v>2.5824363472916129E-2</v>
      </c>
      <c r="N209" s="235">
        <f t="shared" si="48"/>
        <v>2.6592905550089137E-2</v>
      </c>
      <c r="O209" s="235">
        <f t="shared" si="48"/>
        <v>2.6842058931975003E-2</v>
      </c>
      <c r="P209" s="235">
        <f t="shared" si="48"/>
        <v>2.6800110727398588E-2</v>
      </c>
      <c r="Q209" s="235">
        <f t="shared" si="48"/>
        <v>2.5055585693500273E-2</v>
      </c>
    </row>
    <row r="210" spans="1:17" x14ac:dyDescent="0.25">
      <c r="A210" s="72" t="s">
        <v>179</v>
      </c>
      <c r="B210" s="234">
        <f t="shared" ref="B210:Q210" si="49">IF(B$153=0,0,B$153/B$108)</f>
        <v>0.1824650631900305</v>
      </c>
      <c r="C210" s="234">
        <f t="shared" si="49"/>
        <v>0.18246506319003045</v>
      </c>
      <c r="D210" s="234">
        <f t="shared" si="49"/>
        <v>0.1824650631900305</v>
      </c>
      <c r="E210" s="234">
        <f t="shared" si="49"/>
        <v>0.1824650631900305</v>
      </c>
      <c r="F210" s="234">
        <f t="shared" si="49"/>
        <v>0.18246506319003047</v>
      </c>
      <c r="G210" s="234">
        <f t="shared" si="49"/>
        <v>0.18246506319003047</v>
      </c>
      <c r="H210" s="234">
        <f t="shared" si="49"/>
        <v>0.1824650631900305</v>
      </c>
      <c r="I210" s="234">
        <f t="shared" si="49"/>
        <v>0.18246506319003047</v>
      </c>
      <c r="J210" s="234">
        <f t="shared" si="49"/>
        <v>0.1824650631900305</v>
      </c>
      <c r="K210" s="234">
        <f t="shared" si="49"/>
        <v>0.18246506319003047</v>
      </c>
      <c r="L210" s="234">
        <f t="shared" si="49"/>
        <v>0.1824650631900305</v>
      </c>
      <c r="M210" s="234">
        <f t="shared" si="49"/>
        <v>0.18246506319003053</v>
      </c>
      <c r="N210" s="234">
        <f t="shared" si="49"/>
        <v>0.18246506319003047</v>
      </c>
      <c r="O210" s="234">
        <f t="shared" si="49"/>
        <v>0.18246506319003047</v>
      </c>
      <c r="P210" s="234">
        <f t="shared" si="49"/>
        <v>0.18246506319003047</v>
      </c>
      <c r="Q210" s="234">
        <f t="shared" si="49"/>
        <v>0.18246506319003047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118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41</v>
      </c>
      <c r="B214" s="230">
        <f t="shared" ref="B214:Q214" si="50">SUM(B215:B224)</f>
        <v>0</v>
      </c>
      <c r="C214" s="230">
        <f t="shared" si="50"/>
        <v>0</v>
      </c>
      <c r="D214" s="230">
        <f t="shared" si="50"/>
        <v>0</v>
      </c>
      <c r="E214" s="230">
        <f t="shared" si="50"/>
        <v>0</v>
      </c>
      <c r="F214" s="230">
        <f t="shared" si="50"/>
        <v>0</v>
      </c>
      <c r="G214" s="230">
        <f t="shared" si="50"/>
        <v>0</v>
      </c>
      <c r="H214" s="230">
        <f t="shared" si="50"/>
        <v>0</v>
      </c>
      <c r="I214" s="230">
        <f t="shared" si="50"/>
        <v>0</v>
      </c>
      <c r="J214" s="230">
        <f t="shared" si="50"/>
        <v>0</v>
      </c>
      <c r="K214" s="230">
        <f t="shared" si="50"/>
        <v>0</v>
      </c>
      <c r="L214" s="230">
        <f t="shared" si="50"/>
        <v>0</v>
      </c>
      <c r="M214" s="230">
        <f t="shared" si="50"/>
        <v>0</v>
      </c>
      <c r="N214" s="230">
        <f t="shared" si="50"/>
        <v>0</v>
      </c>
      <c r="O214" s="230">
        <f t="shared" si="50"/>
        <v>0</v>
      </c>
      <c r="P214" s="230">
        <f t="shared" si="50"/>
        <v>0</v>
      </c>
      <c r="Q214" s="230">
        <f t="shared" si="50"/>
        <v>0</v>
      </c>
    </row>
    <row r="215" spans="1:17" x14ac:dyDescent="0.25">
      <c r="A215" s="132" t="s">
        <v>83</v>
      </c>
      <c r="B215" s="229">
        <f>IF(B$6=0,0,B$6/CHI!B$10*1000)</f>
        <v>0</v>
      </c>
      <c r="C215" s="229">
        <f>IF(C$6=0,0,C$6/CHI!C$10*1000)</f>
        <v>0</v>
      </c>
      <c r="D215" s="229">
        <f>IF(D$6=0,0,D$6/CHI!D$10*1000)</f>
        <v>0</v>
      </c>
      <c r="E215" s="229">
        <f>IF(E$6=0,0,E$6/CHI!E$10*1000)</f>
        <v>0</v>
      </c>
      <c r="F215" s="229">
        <f>IF(F$6=0,0,F$6/CHI!F$10*1000)</f>
        <v>0</v>
      </c>
      <c r="G215" s="229">
        <f>IF(G$6=0,0,G$6/CHI!G$10*1000)</f>
        <v>0</v>
      </c>
      <c r="H215" s="229">
        <f>IF(H$6=0,0,H$6/CHI!H$10*1000)</f>
        <v>0</v>
      </c>
      <c r="I215" s="229">
        <f>IF(I$6=0,0,I$6/CHI!I$10*1000)</f>
        <v>0</v>
      </c>
      <c r="J215" s="229">
        <f>IF(J$6=0,0,J$6/CHI!J$10*1000)</f>
        <v>0</v>
      </c>
      <c r="K215" s="229">
        <f>IF(K$6=0,0,K$6/CHI!K$10*1000)</f>
        <v>0</v>
      </c>
      <c r="L215" s="229">
        <f>IF(L$6=0,0,L$6/CHI!L$10*1000)</f>
        <v>0</v>
      </c>
      <c r="M215" s="229">
        <f>IF(M$6=0,0,M$6/CHI!M$10*1000)</f>
        <v>0</v>
      </c>
      <c r="N215" s="229">
        <f>IF(N$6=0,0,N$6/CHI!N$10*1000)</f>
        <v>0</v>
      </c>
      <c r="O215" s="229">
        <f>IF(O$6=0,0,O$6/CHI!O$10*1000)</f>
        <v>0</v>
      </c>
      <c r="P215" s="229">
        <f>IF(P$6=0,0,P$6/CHI!P$10*1000)</f>
        <v>0</v>
      </c>
      <c r="Q215" s="229">
        <f>IF(Q$6=0,0,Q$6/CHI!Q$10*1000)</f>
        <v>0</v>
      </c>
    </row>
    <row r="216" spans="1:17" x14ac:dyDescent="0.25">
      <c r="A216" s="76" t="s">
        <v>82</v>
      </c>
      <c r="B216" s="228">
        <f>IF(B$7=0,0,B$7/CHI!B$10*1000)</f>
        <v>0</v>
      </c>
      <c r="C216" s="228">
        <f>IF(C$7=0,0,C$7/CHI!C$10*1000)</f>
        <v>0</v>
      </c>
      <c r="D216" s="228">
        <f>IF(D$7=0,0,D$7/CHI!D$10*1000)</f>
        <v>0</v>
      </c>
      <c r="E216" s="228">
        <f>IF(E$7=0,0,E$7/CHI!E$10*1000)</f>
        <v>0</v>
      </c>
      <c r="F216" s="228">
        <f>IF(F$7=0,0,F$7/CHI!F$10*1000)</f>
        <v>0</v>
      </c>
      <c r="G216" s="228">
        <f>IF(G$7=0,0,G$7/CHI!G$10*1000)</f>
        <v>0</v>
      </c>
      <c r="H216" s="228">
        <f>IF(H$7=0,0,H$7/CHI!H$10*1000)</f>
        <v>0</v>
      </c>
      <c r="I216" s="228">
        <f>IF(I$7=0,0,I$7/CHI!I$10*1000)</f>
        <v>0</v>
      </c>
      <c r="J216" s="228">
        <f>IF(J$7=0,0,J$7/CHI!J$10*1000)</f>
        <v>0</v>
      </c>
      <c r="K216" s="228">
        <f>IF(K$7=0,0,K$7/CHI!K$10*1000)</f>
        <v>0</v>
      </c>
      <c r="L216" s="228">
        <f>IF(L$7=0,0,L$7/CHI!L$10*1000)</f>
        <v>0</v>
      </c>
      <c r="M216" s="228">
        <f>IF(M$7=0,0,M$7/CHI!M$10*1000)</f>
        <v>0</v>
      </c>
      <c r="N216" s="228">
        <f>IF(N$7=0,0,N$7/CHI!N$10*1000)</f>
        <v>0</v>
      </c>
      <c r="O216" s="228">
        <f>IF(O$7=0,0,O$7/CHI!O$10*1000)</f>
        <v>0</v>
      </c>
      <c r="P216" s="228">
        <f>IF(P$7=0,0,P$7/CHI!P$10*1000)</f>
        <v>0</v>
      </c>
      <c r="Q216" s="228">
        <f>IF(Q$7=0,0,Q$7/CHI!Q$10*1000)</f>
        <v>0</v>
      </c>
    </row>
    <row r="217" spans="1:17" x14ac:dyDescent="0.25">
      <c r="A217" s="76" t="s">
        <v>81</v>
      </c>
      <c r="B217" s="228">
        <f>IF(B$8=0,0,B$8/CHI!B$10*1000)</f>
        <v>0</v>
      </c>
      <c r="C217" s="228">
        <f>IF(C$8=0,0,C$8/CHI!C$10*1000)</f>
        <v>0</v>
      </c>
      <c r="D217" s="228">
        <f>IF(D$8=0,0,D$8/CHI!D$10*1000)</f>
        <v>0</v>
      </c>
      <c r="E217" s="228">
        <f>IF(E$8=0,0,E$8/CHI!E$10*1000)</f>
        <v>0</v>
      </c>
      <c r="F217" s="228">
        <f>IF(F$8=0,0,F$8/CHI!F$10*1000)</f>
        <v>0</v>
      </c>
      <c r="G217" s="228">
        <f>IF(G$8=0,0,G$8/CHI!G$10*1000)</f>
        <v>0</v>
      </c>
      <c r="H217" s="228">
        <f>IF(H$8=0,0,H$8/CHI!H$10*1000)</f>
        <v>0</v>
      </c>
      <c r="I217" s="228">
        <f>IF(I$8=0,0,I$8/CHI!I$10*1000)</f>
        <v>0</v>
      </c>
      <c r="J217" s="228">
        <f>IF(J$8=0,0,J$8/CHI!J$10*1000)</f>
        <v>0</v>
      </c>
      <c r="K217" s="228">
        <f>IF(K$8=0,0,K$8/CHI!K$10*1000)</f>
        <v>0</v>
      </c>
      <c r="L217" s="228">
        <f>IF(L$8=0,0,L$8/CHI!L$10*1000)</f>
        <v>0</v>
      </c>
      <c r="M217" s="228">
        <f>IF(M$8=0,0,M$8/CHI!M$10*1000)</f>
        <v>0</v>
      </c>
      <c r="N217" s="228">
        <f>IF(N$8=0,0,N$8/CHI!N$10*1000)</f>
        <v>0</v>
      </c>
      <c r="O217" s="228">
        <f>IF(O$8=0,0,O$8/CHI!O$10*1000)</f>
        <v>0</v>
      </c>
      <c r="P217" s="228">
        <f>IF(P$8=0,0,P$8/CHI!P$10*1000)</f>
        <v>0</v>
      </c>
      <c r="Q217" s="228">
        <f>IF(Q$8=0,0,Q$8/CHI!Q$10*1000)</f>
        <v>0</v>
      </c>
    </row>
    <row r="218" spans="1:17" x14ac:dyDescent="0.25">
      <c r="A218" s="76" t="s">
        <v>80</v>
      </c>
      <c r="B218" s="228">
        <f>IF(B$9=0,0,B$9/CHI!B$10*1000)</f>
        <v>0</v>
      </c>
      <c r="C218" s="228">
        <f>IF(C$9=0,0,C$9/CHI!C$10*1000)</f>
        <v>0</v>
      </c>
      <c r="D218" s="228">
        <f>IF(D$9=0,0,D$9/CHI!D$10*1000)</f>
        <v>0</v>
      </c>
      <c r="E218" s="228">
        <f>IF(E$9=0,0,E$9/CHI!E$10*1000)</f>
        <v>0</v>
      </c>
      <c r="F218" s="228">
        <f>IF(F$9=0,0,F$9/CHI!F$10*1000)</f>
        <v>0</v>
      </c>
      <c r="G218" s="228">
        <f>IF(G$9=0,0,G$9/CHI!G$10*1000)</f>
        <v>0</v>
      </c>
      <c r="H218" s="228">
        <f>IF(H$9=0,0,H$9/CHI!H$10*1000)</f>
        <v>0</v>
      </c>
      <c r="I218" s="228">
        <f>IF(I$9=0,0,I$9/CHI!I$10*1000)</f>
        <v>0</v>
      </c>
      <c r="J218" s="228">
        <f>IF(J$9=0,0,J$9/CHI!J$10*1000)</f>
        <v>0</v>
      </c>
      <c r="K218" s="228">
        <f>IF(K$9=0,0,K$9/CHI!K$10*1000)</f>
        <v>0</v>
      </c>
      <c r="L218" s="228">
        <f>IF(L$9=0,0,L$9/CHI!L$10*1000)</f>
        <v>0</v>
      </c>
      <c r="M218" s="228">
        <f>IF(M$9=0,0,M$9/CHI!M$10*1000)</f>
        <v>0</v>
      </c>
      <c r="N218" s="228">
        <f>IF(N$9=0,0,N$9/CHI!N$10*1000)</f>
        <v>0</v>
      </c>
      <c r="O218" s="228">
        <f>IF(O$9=0,0,O$9/CHI!O$10*1000)</f>
        <v>0</v>
      </c>
      <c r="P218" s="228">
        <f>IF(P$9=0,0,P$9/CHI!P$10*1000)</f>
        <v>0</v>
      </c>
      <c r="Q218" s="228">
        <f>IF(Q$9=0,0,Q$9/CHI!Q$10*1000)</f>
        <v>0</v>
      </c>
    </row>
    <row r="219" spans="1:17" x14ac:dyDescent="0.25">
      <c r="A219" s="129" t="s">
        <v>79</v>
      </c>
      <c r="B219" s="227">
        <f>IF(B$10=0,0,B$10/CHI!B$10*1000)</f>
        <v>0</v>
      </c>
      <c r="C219" s="227">
        <f>IF(C$10=0,0,C$10/CHI!C$10*1000)</f>
        <v>0</v>
      </c>
      <c r="D219" s="227">
        <f>IF(D$10=0,0,D$10/CHI!D$10*1000)</f>
        <v>0</v>
      </c>
      <c r="E219" s="227">
        <f>IF(E$10=0,0,E$10/CHI!E$10*1000)</f>
        <v>0</v>
      </c>
      <c r="F219" s="227">
        <f>IF(F$10=0,0,F$10/CHI!F$10*1000)</f>
        <v>0</v>
      </c>
      <c r="G219" s="227">
        <f>IF(G$10=0,0,G$10/CHI!G$10*1000)</f>
        <v>0</v>
      </c>
      <c r="H219" s="227">
        <f>IF(H$10=0,0,H$10/CHI!H$10*1000)</f>
        <v>0</v>
      </c>
      <c r="I219" s="227">
        <f>IF(I$10=0,0,I$10/CHI!I$10*1000)</f>
        <v>0</v>
      </c>
      <c r="J219" s="227">
        <f>IF(J$10=0,0,J$10/CHI!J$10*1000)</f>
        <v>0</v>
      </c>
      <c r="K219" s="227">
        <f>IF(K$10=0,0,K$10/CHI!K$10*1000)</f>
        <v>0</v>
      </c>
      <c r="L219" s="227">
        <f>IF(L$10=0,0,L$10/CHI!L$10*1000)</f>
        <v>0</v>
      </c>
      <c r="M219" s="227">
        <f>IF(M$10=0,0,M$10/CHI!M$10*1000)</f>
        <v>0</v>
      </c>
      <c r="N219" s="227">
        <f>IF(N$10=0,0,N$10/CHI!N$10*1000)</f>
        <v>0</v>
      </c>
      <c r="O219" s="227">
        <f>IF(O$10=0,0,O$10/CHI!O$10*1000)</f>
        <v>0</v>
      </c>
      <c r="P219" s="227">
        <f>IF(P$10=0,0,P$10/CHI!P$10*1000)</f>
        <v>0</v>
      </c>
      <c r="Q219" s="227">
        <f>IF(Q$10=0,0,Q$10/CHI!Q$10*1000)</f>
        <v>0</v>
      </c>
    </row>
    <row r="220" spans="1:17" x14ac:dyDescent="0.25">
      <c r="A220" s="232" t="s">
        <v>185</v>
      </c>
      <c r="B220" s="231">
        <f>IF(B$15=0,0,B$15/CHI!B$10*1000)</f>
        <v>0</v>
      </c>
      <c r="C220" s="231">
        <f>IF(C$15=0,0,C$15/CHI!C$10*1000)</f>
        <v>0</v>
      </c>
      <c r="D220" s="231">
        <f>IF(D$15=0,0,D$15/CHI!D$10*1000)</f>
        <v>0</v>
      </c>
      <c r="E220" s="231">
        <f>IF(E$15=0,0,E$15/CHI!E$10*1000)</f>
        <v>0</v>
      </c>
      <c r="F220" s="231">
        <f>IF(F$15=0,0,F$15/CHI!F$10*1000)</f>
        <v>0</v>
      </c>
      <c r="G220" s="231">
        <f>IF(G$15=0,0,G$15/CHI!G$10*1000)</f>
        <v>0</v>
      </c>
      <c r="H220" s="231">
        <f>IF(H$15=0,0,H$15/CHI!H$10*1000)</f>
        <v>0</v>
      </c>
      <c r="I220" s="231">
        <f>IF(I$15=0,0,I$15/CHI!I$10*1000)</f>
        <v>0</v>
      </c>
      <c r="J220" s="231">
        <f>IF(J$15=0,0,J$15/CHI!J$10*1000)</f>
        <v>0</v>
      </c>
      <c r="K220" s="231">
        <f>IF(K$15=0,0,K$15/CHI!K$10*1000)</f>
        <v>0</v>
      </c>
      <c r="L220" s="231">
        <f>IF(L$15=0,0,L$15/CHI!L$10*1000)</f>
        <v>0</v>
      </c>
      <c r="M220" s="231">
        <f>IF(M$15=0,0,M$15/CHI!M$10*1000)</f>
        <v>0</v>
      </c>
      <c r="N220" s="231">
        <f>IF(N$15=0,0,N$15/CHI!N$10*1000)</f>
        <v>0</v>
      </c>
      <c r="O220" s="231">
        <f>IF(O$15=0,0,O$15/CHI!O$10*1000)</f>
        <v>0</v>
      </c>
      <c r="P220" s="231">
        <f>IF(P$15=0,0,P$15/CHI!P$10*1000)</f>
        <v>0</v>
      </c>
      <c r="Q220" s="231">
        <f>IF(Q$15=0,0,Q$15/CHI!Q$10*1000)</f>
        <v>0</v>
      </c>
    </row>
    <row r="221" spans="1:17" x14ac:dyDescent="0.25">
      <c r="A221" s="127" t="s">
        <v>184</v>
      </c>
      <c r="B221" s="226">
        <f>IF(B$24=0,0,B$24/CHI!B$10*1000)</f>
        <v>0</v>
      </c>
      <c r="C221" s="226">
        <f>IF(C$24=0,0,C$24/CHI!C$10*1000)</f>
        <v>0</v>
      </c>
      <c r="D221" s="226">
        <f>IF(D$24=0,0,D$24/CHI!D$10*1000)</f>
        <v>0</v>
      </c>
      <c r="E221" s="226">
        <f>IF(E$24=0,0,E$24/CHI!E$10*1000)</f>
        <v>0</v>
      </c>
      <c r="F221" s="226">
        <f>IF(F$24=0,0,F$24/CHI!F$10*1000)</f>
        <v>0</v>
      </c>
      <c r="G221" s="226">
        <f>IF(G$24=0,0,G$24/CHI!G$10*1000)</f>
        <v>0</v>
      </c>
      <c r="H221" s="226">
        <f>IF(H$24=0,0,H$24/CHI!H$10*1000)</f>
        <v>0</v>
      </c>
      <c r="I221" s="226">
        <f>IF(I$24=0,0,I$24/CHI!I$10*1000)</f>
        <v>0</v>
      </c>
      <c r="J221" s="226">
        <f>IF(J$24=0,0,J$24/CHI!J$10*1000)</f>
        <v>0</v>
      </c>
      <c r="K221" s="226">
        <f>IF(K$24=0,0,K$24/CHI!K$10*1000)</f>
        <v>0</v>
      </c>
      <c r="L221" s="226">
        <f>IF(L$24=0,0,L$24/CHI!L$10*1000)</f>
        <v>0</v>
      </c>
      <c r="M221" s="226">
        <f>IF(M$24=0,0,M$24/CHI!M$10*1000)</f>
        <v>0</v>
      </c>
      <c r="N221" s="226">
        <f>IF(N$24=0,0,N$24/CHI!N$10*1000)</f>
        <v>0</v>
      </c>
      <c r="O221" s="226">
        <f>IF(O$24=0,0,O$24/CHI!O$10*1000)</f>
        <v>0</v>
      </c>
      <c r="P221" s="226">
        <f>IF(P$24=0,0,P$24/CHI!P$10*1000)</f>
        <v>0</v>
      </c>
      <c r="Q221" s="226">
        <f>IF(Q$24=0,0,Q$24/CHI!Q$10*1000)</f>
        <v>0</v>
      </c>
    </row>
    <row r="222" spans="1:17" x14ac:dyDescent="0.25">
      <c r="A222" s="127" t="s">
        <v>181</v>
      </c>
      <c r="B222" s="226">
        <f>IF(B$35=0,0,B$35/CHI!B$10*1000)</f>
        <v>0</v>
      </c>
      <c r="C222" s="226">
        <f>IF(C$35=0,0,C$35/CHI!C$10*1000)</f>
        <v>0</v>
      </c>
      <c r="D222" s="226">
        <f>IF(D$35=0,0,D$35/CHI!D$10*1000)</f>
        <v>0</v>
      </c>
      <c r="E222" s="226">
        <f>IF(E$35=0,0,E$35/CHI!E$10*1000)</f>
        <v>0</v>
      </c>
      <c r="F222" s="226">
        <f>IF(F$35=0,0,F$35/CHI!F$10*1000)</f>
        <v>0</v>
      </c>
      <c r="G222" s="226">
        <f>IF(G$35=0,0,G$35/CHI!G$10*1000)</f>
        <v>0</v>
      </c>
      <c r="H222" s="226">
        <f>IF(H$35=0,0,H$35/CHI!H$10*1000)</f>
        <v>0</v>
      </c>
      <c r="I222" s="226">
        <f>IF(I$35=0,0,I$35/CHI!I$10*1000)</f>
        <v>0</v>
      </c>
      <c r="J222" s="226">
        <f>IF(J$35=0,0,J$35/CHI!J$10*1000)</f>
        <v>0</v>
      </c>
      <c r="K222" s="226">
        <f>IF(K$35=0,0,K$35/CHI!K$10*1000)</f>
        <v>0</v>
      </c>
      <c r="L222" s="226">
        <f>IF(L$35=0,0,L$35/CHI!L$10*1000)</f>
        <v>0</v>
      </c>
      <c r="M222" s="226">
        <f>IF(M$35=0,0,M$35/CHI!M$10*1000)</f>
        <v>0</v>
      </c>
      <c r="N222" s="226">
        <f>IF(N$35=0,0,N$35/CHI!N$10*1000)</f>
        <v>0</v>
      </c>
      <c r="O222" s="226">
        <f>IF(O$35=0,0,O$35/CHI!O$10*1000)</f>
        <v>0</v>
      </c>
      <c r="P222" s="226">
        <f>IF(P$35=0,0,P$35/CHI!P$10*1000)</f>
        <v>0</v>
      </c>
      <c r="Q222" s="226">
        <f>IF(Q$35=0,0,Q$35/CHI!Q$10*1000)</f>
        <v>0</v>
      </c>
    </row>
    <row r="223" spans="1:17" x14ac:dyDescent="0.25">
      <c r="A223" s="127" t="s">
        <v>180</v>
      </c>
      <c r="B223" s="225">
        <f>IF(B$43=0,0,B$43/CHI!B$10*1000)</f>
        <v>0</v>
      </c>
      <c r="C223" s="225">
        <f>IF(C$43=0,0,C$43/CHI!C$10*1000)</f>
        <v>0</v>
      </c>
      <c r="D223" s="225">
        <f>IF(D$43=0,0,D$43/CHI!D$10*1000)</f>
        <v>0</v>
      </c>
      <c r="E223" s="225">
        <f>IF(E$43=0,0,E$43/CHI!E$10*1000)</f>
        <v>0</v>
      </c>
      <c r="F223" s="225">
        <f>IF(F$43=0,0,F$43/CHI!F$10*1000)</f>
        <v>0</v>
      </c>
      <c r="G223" s="225">
        <f>IF(G$43=0,0,G$43/CHI!G$10*1000)</f>
        <v>0</v>
      </c>
      <c r="H223" s="225">
        <f>IF(H$43=0,0,H$43/CHI!H$10*1000)</f>
        <v>0</v>
      </c>
      <c r="I223" s="225">
        <f>IF(I$43=0,0,I$43/CHI!I$10*1000)</f>
        <v>0</v>
      </c>
      <c r="J223" s="225">
        <f>IF(J$43=0,0,J$43/CHI!J$10*1000)</f>
        <v>0</v>
      </c>
      <c r="K223" s="225">
        <f>IF(K$43=0,0,K$43/CHI!K$10*1000)</f>
        <v>0</v>
      </c>
      <c r="L223" s="225">
        <f>IF(L$43=0,0,L$43/CHI!L$10*1000)</f>
        <v>0</v>
      </c>
      <c r="M223" s="225">
        <f>IF(M$43=0,0,M$43/CHI!M$10*1000)</f>
        <v>0</v>
      </c>
      <c r="N223" s="225">
        <f>IF(N$43=0,0,N$43/CHI!N$10*1000)</f>
        <v>0</v>
      </c>
      <c r="O223" s="225">
        <f>IF(O$43=0,0,O$43/CHI!O$10*1000)</f>
        <v>0</v>
      </c>
      <c r="P223" s="225">
        <f>IF(P$43=0,0,P$43/CHI!P$10*1000)</f>
        <v>0</v>
      </c>
      <c r="Q223" s="225">
        <f>IF(Q$43=0,0,Q$43/CHI!Q$10*1000)</f>
        <v>0</v>
      </c>
    </row>
    <row r="224" spans="1:17" x14ac:dyDescent="0.25">
      <c r="A224" s="72" t="s">
        <v>179</v>
      </c>
      <c r="B224" s="224">
        <f>IF(B$57=0,0,B$57/CHI!B$10*1000)</f>
        <v>0</v>
      </c>
      <c r="C224" s="224">
        <f>IF(C$57=0,0,C$57/CHI!C$10*1000)</f>
        <v>0</v>
      </c>
      <c r="D224" s="224">
        <f>IF(D$57=0,0,D$57/CHI!D$10*1000)</f>
        <v>0</v>
      </c>
      <c r="E224" s="224">
        <f>IF(E$57=0,0,E$57/CHI!E$10*1000)</f>
        <v>0</v>
      </c>
      <c r="F224" s="224">
        <f>IF(F$57=0,0,F$57/CHI!F$10*1000)</f>
        <v>0</v>
      </c>
      <c r="G224" s="224">
        <f>IF(G$57=0,0,G$57/CHI!G$10*1000)</f>
        <v>0</v>
      </c>
      <c r="H224" s="224">
        <f>IF(H$57=0,0,H$57/CHI!H$10*1000)</f>
        <v>0</v>
      </c>
      <c r="I224" s="224">
        <f>IF(I$57=0,0,I$57/CHI!I$10*1000)</f>
        <v>0</v>
      </c>
      <c r="J224" s="224">
        <f>IF(J$57=0,0,J$57/CHI!J$10*1000)</f>
        <v>0</v>
      </c>
      <c r="K224" s="224">
        <f>IF(K$57=0,0,K$57/CHI!K$10*1000)</f>
        <v>0</v>
      </c>
      <c r="L224" s="224">
        <f>IF(L$57=0,0,L$57/CHI!L$10*1000)</f>
        <v>0</v>
      </c>
      <c r="M224" s="224">
        <f>IF(M$57=0,0,M$57/CHI!M$10*1000)</f>
        <v>0</v>
      </c>
      <c r="N224" s="224">
        <f>IF(N$57=0,0,N$57/CHI!N$10*1000)</f>
        <v>0</v>
      </c>
      <c r="O224" s="224">
        <f>IF(O$57=0,0,O$57/CHI!O$10*1000)</f>
        <v>0</v>
      </c>
      <c r="P224" s="224">
        <f>IF(P$57=0,0,P$57/CHI!P$10*1000)</f>
        <v>0</v>
      </c>
      <c r="Q224" s="224">
        <f>IF(Q$57=0,0,Q$57/CHI!Q$10*1000)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30">
        <f t="shared" ref="B226:Q226" si="51">SUM(B227:B235)</f>
        <v>655.46157911347393</v>
      </c>
      <c r="C226" s="230">
        <f t="shared" si="51"/>
        <v>649.85676805170385</v>
      </c>
      <c r="D226" s="230">
        <f t="shared" si="51"/>
        <v>646.35800612218168</v>
      </c>
      <c r="E226" s="230">
        <f t="shared" si="51"/>
        <v>626.22751160318842</v>
      </c>
      <c r="F226" s="230">
        <f t="shared" si="51"/>
        <v>609.88677721543297</v>
      </c>
      <c r="G226" s="230">
        <f t="shared" si="51"/>
        <v>596.38201838255361</v>
      </c>
      <c r="H226" s="230">
        <f t="shared" si="51"/>
        <v>581.24148158347202</v>
      </c>
      <c r="I226" s="230">
        <f t="shared" si="51"/>
        <v>581.33145525133455</v>
      </c>
      <c r="J226" s="230">
        <f t="shared" si="51"/>
        <v>580.66487339787886</v>
      </c>
      <c r="K226" s="230">
        <f t="shared" si="51"/>
        <v>571.18979886117552</v>
      </c>
      <c r="L226" s="230">
        <f t="shared" si="51"/>
        <v>551.44735792269842</v>
      </c>
      <c r="M226" s="230">
        <f t="shared" si="51"/>
        <v>550.47273543455697</v>
      </c>
      <c r="N226" s="230">
        <f t="shared" si="51"/>
        <v>547.36510803875444</v>
      </c>
      <c r="O226" s="230">
        <f t="shared" si="51"/>
        <v>546.72729516033132</v>
      </c>
      <c r="P226" s="230">
        <f t="shared" si="51"/>
        <v>524.93456768119336</v>
      </c>
      <c r="Q226" s="230">
        <f t="shared" si="51"/>
        <v>506.35698409534348</v>
      </c>
    </row>
    <row r="227" spans="1:17" x14ac:dyDescent="0.25">
      <c r="A227" s="132" t="s">
        <v>83</v>
      </c>
      <c r="B227" s="229">
        <f>IF(B$61=0,0,B$61/CHI!B$11*1000)</f>
        <v>6.2218945851629046</v>
      </c>
      <c r="C227" s="229">
        <f>IF(C$61=0,0,C$61/CHI!C$11*1000)</f>
        <v>6.1686915528154467</v>
      </c>
      <c r="D227" s="229">
        <f>IF(D$61=0,0,D$61/CHI!D$11*1000)</f>
        <v>6.1354799526275121</v>
      </c>
      <c r="E227" s="229">
        <f>IF(E$61=0,0,E$61/CHI!E$11*1000)</f>
        <v>5.9443935200500624</v>
      </c>
      <c r="F227" s="229">
        <f>IF(F$61=0,0,F$61/CHI!F$11*1000)</f>
        <v>5.7892809550355393</v>
      </c>
      <c r="G227" s="229">
        <f>IF(G$61=0,0,G$61/CHI!G$11*1000)</f>
        <v>5.6610885658342252</v>
      </c>
      <c r="H227" s="229">
        <f>IF(H$61=0,0,H$61/CHI!H$11*1000)</f>
        <v>5.5173687400984797</v>
      </c>
      <c r="I227" s="229">
        <f>IF(I$61=0,0,I$61/CHI!I$11*1000)</f>
        <v>5.5182228049204598</v>
      </c>
      <c r="J227" s="229">
        <f>IF(J$61=0,0,J$61/CHI!J$11*1000)</f>
        <v>5.5118953523942675</v>
      </c>
      <c r="K227" s="229">
        <f>IF(K$61=0,0,K$61/CHI!K$11*1000)</f>
        <v>5.4219542836383159</v>
      </c>
      <c r="L227" s="229">
        <f>IF(L$61=0,0,L$61/CHI!L$11*1000)</f>
        <v>5.2345514055944991</v>
      </c>
      <c r="M227" s="229">
        <f>IF(M$61=0,0,M$61/CHI!M$11*1000)</f>
        <v>5.225299912334215</v>
      </c>
      <c r="N227" s="229">
        <f>IF(N$61=0,0,N$61/CHI!N$11*1000)</f>
        <v>5.1958011122782288</v>
      </c>
      <c r="O227" s="229">
        <f>IF(O$61=0,0,O$61/CHI!O$11*1000)</f>
        <v>5.1897467459796349</v>
      </c>
      <c r="P227" s="229">
        <f>IF(P$61=0,0,P$61/CHI!P$11*1000)</f>
        <v>4.9828817558428069</v>
      </c>
      <c r="Q227" s="229">
        <f>IF(Q$61=0,0,Q$61/CHI!Q$11*1000)</f>
        <v>4.8065361539014297</v>
      </c>
    </row>
    <row r="228" spans="1:17" x14ac:dyDescent="0.25">
      <c r="A228" s="76" t="s">
        <v>82</v>
      </c>
      <c r="B228" s="228">
        <f>IF(B$62=0,0,B$62/CHI!B$11*1000)</f>
        <v>20.51669432040897</v>
      </c>
      <c r="C228" s="228">
        <f>IF(C$62=0,0,C$62/CHI!C$11*1000)</f>
        <v>20.341257347530224</v>
      </c>
      <c r="D228" s="228">
        <f>IF(D$62=0,0,D$62/CHI!D$11*1000)</f>
        <v>20.231742112319978</v>
      </c>
      <c r="E228" s="228">
        <f>IF(E$62=0,0,E$62/CHI!E$11*1000)</f>
        <v>19.601634695309418</v>
      </c>
      <c r="F228" s="228">
        <f>IF(F$62=0,0,F$62/CHI!F$11*1000)</f>
        <v>8.8724163951404105</v>
      </c>
      <c r="G228" s="228">
        <f>IF(G$62=0,0,G$62/CHI!G$11*1000)</f>
        <v>18.667436748760377</v>
      </c>
      <c r="H228" s="228">
        <f>IF(H$62=0,0,H$62/CHI!H$11*1000)</f>
        <v>18.193520694407049</v>
      </c>
      <c r="I228" s="228">
        <f>IF(I$62=0,0,I$62/CHI!I$11*1000)</f>
        <v>18.196336972735541</v>
      </c>
      <c r="J228" s="228">
        <f>IF(J$62=0,0,J$62/CHI!J$11*1000)</f>
        <v>18.175472201156747</v>
      </c>
      <c r="K228" s="228">
        <f>IF(K$62=0,0,K$62/CHI!K$11*1000)</f>
        <v>17.878891571372833</v>
      </c>
      <c r="L228" s="228">
        <f>IF(L$62=0,0,L$62/CHI!L$11*1000)</f>
        <v>17.260930673616929</v>
      </c>
      <c r="M228" s="228">
        <f>IF(M$62=0,0,M$62/CHI!M$11*1000)</f>
        <v>17.230423879162196</v>
      </c>
      <c r="N228" s="228">
        <f>IF(N$62=0,0,N$62/CHI!N$11*1000)</f>
        <v>17.133151600552598</v>
      </c>
      <c r="O228" s="228">
        <f>IF(O$62=0,0,O$62/CHI!O$11*1000)</f>
        <v>17.113187330674371</v>
      </c>
      <c r="P228" s="228">
        <f>IF(P$62=0,0,P$62/CHI!P$11*1000)</f>
        <v>16.431050127907763</v>
      </c>
      <c r="Q228" s="228">
        <f>IF(Q$62=0,0,Q$62/CHI!Q$11*1000)</f>
        <v>15.849550592636385</v>
      </c>
    </row>
    <row r="229" spans="1:17" x14ac:dyDescent="0.25">
      <c r="A229" s="76" t="s">
        <v>81</v>
      </c>
      <c r="B229" s="228">
        <f>IF(B$63=0,0,B$63/CHI!B$11*1000)</f>
        <v>4.1426956324040232</v>
      </c>
      <c r="C229" s="228">
        <f>IF(C$63=0,0,C$63/CHI!C$11*1000)</f>
        <v>4.1072717005582398</v>
      </c>
      <c r="D229" s="228">
        <f>IF(D$63=0,0,D$63/CHI!D$11*1000)</f>
        <v>4.0851585726097532</v>
      </c>
      <c r="E229" s="228">
        <f>IF(E$63=0,0,E$63/CHI!E$11*1000)</f>
        <v>3.9579283666306941</v>
      </c>
      <c r="F229" s="228">
        <f>IF(F$63=0,0,F$63/CHI!F$11*1000)</f>
        <v>3.8546504764605531</v>
      </c>
      <c r="G229" s="228">
        <f>IF(G$63=0,0,G$63/CHI!G$11*1000)</f>
        <v>3.7692967239045192</v>
      </c>
      <c r="H229" s="228">
        <f>IF(H$63=0,0,H$63/CHI!H$11*1000)</f>
        <v>3.6736044092540694</v>
      </c>
      <c r="I229" s="228">
        <f>IF(I$63=0,0,I$63/CHI!I$11*1000)</f>
        <v>3.6741730673307016</v>
      </c>
      <c r="J229" s="228">
        <f>IF(J$63=0,0,J$63/CHI!J$11*1000)</f>
        <v>3.6699600885369095</v>
      </c>
      <c r="K229" s="228">
        <f>IF(K$63=0,0,K$63/CHI!K$11*1000)</f>
        <v>3.6100750378326514</v>
      </c>
      <c r="L229" s="228">
        <f>IF(L$63=0,0,L$63/CHI!L$11*1000)</f>
        <v>3.4852974361318134</v>
      </c>
      <c r="M229" s="228">
        <f>IF(M$63=0,0,M$63/CHI!M$11*1000)</f>
        <v>3.4791375566613394</v>
      </c>
      <c r="N229" s="228">
        <f>IF(N$63=0,0,N$63/CHI!N$11*1000)</f>
        <v>3.4594965054541222</v>
      </c>
      <c r="O229" s="228">
        <f>IF(O$63=0,0,O$63/CHI!O$11*1000)</f>
        <v>3.4554653544150202</v>
      </c>
      <c r="P229" s="228">
        <f>IF(P$63=0,0,P$63/CHI!P$11*1000)</f>
        <v>3.3177293835773365</v>
      </c>
      <c r="Q229" s="228">
        <f>IF(Q$63=0,0,Q$63/CHI!Q$11*1000)</f>
        <v>3.2003139974828341</v>
      </c>
    </row>
    <row r="230" spans="1:17" x14ac:dyDescent="0.25">
      <c r="A230" s="76" t="s">
        <v>80</v>
      </c>
      <c r="B230" s="228">
        <f>IF(B$64=0,0,B$64/CHI!B$11*1000)</f>
        <v>39.174858817118036</v>
      </c>
      <c r="C230" s="228">
        <f>IF(C$64=0,0,C$64/CHI!C$11*1000)</f>
        <v>38.839877043909532</v>
      </c>
      <c r="D230" s="228">
        <f>IF(D$64=0,0,D$64/CHI!D$11*1000)</f>
        <v>38.630767144883684</v>
      </c>
      <c r="E230" s="228">
        <f>IF(E$64=0,0,E$64/CHI!E$11*1000)</f>
        <v>37.427631361140349</v>
      </c>
      <c r="F230" s="228">
        <f>IF(F$64=0,0,F$64/CHI!F$11*1000)</f>
        <v>36.450997515607938</v>
      </c>
      <c r="G230" s="228">
        <f>IF(G$64=0,0,G$64/CHI!G$11*1000)</f>
        <v>35.643860930496693</v>
      </c>
      <c r="H230" s="228">
        <f>IF(H$64=0,0,H$64/CHI!H$11*1000)</f>
        <v>34.738959086636342</v>
      </c>
      <c r="I230" s="228">
        <f>IF(I$64=0,0,I$64/CHI!I$11*1000)</f>
        <v>22.516470884183111</v>
      </c>
      <c r="J230" s="228">
        <f>IF(J$64=0,0,J$64/CHI!J$11*1000)</f>
        <v>34.70449704494969</v>
      </c>
      <c r="K230" s="228">
        <f>IF(K$64=0,0,K$64/CHI!K$11*1000)</f>
        <v>34.138201904113117</v>
      </c>
      <c r="L230" s="228">
        <f>IF(L$64=0,0,L$64/CHI!L$11*1000)</f>
        <v>32.958258851590983</v>
      </c>
      <c r="M230" s="228">
        <f>IF(M$64=0,0,M$64/CHI!M$11*1000)</f>
        <v>32.900008757932461</v>
      </c>
      <c r="N230" s="228">
        <f>IF(N$64=0,0,N$64/CHI!N$11*1000)</f>
        <v>32.714275728924967</v>
      </c>
      <c r="O230" s="228">
        <f>IF(O$64=0,0,O$64/CHI!O$11*1000)</f>
        <v>32.676155676949136</v>
      </c>
      <c r="P230" s="228">
        <f>IF(P$64=0,0,P$64/CHI!P$11*1000)</f>
        <v>31.373673503409936</v>
      </c>
      <c r="Q230" s="228">
        <f>IF(Q$64=0,0,Q$64/CHI!Q$11*1000)</f>
        <v>30.263350278785222</v>
      </c>
    </row>
    <row r="231" spans="1:17" x14ac:dyDescent="0.25">
      <c r="A231" s="129" t="s">
        <v>79</v>
      </c>
      <c r="B231" s="227">
        <f>IF(B$65=0,0,B$65/CHI!B$11*1000)</f>
        <v>17.42130483845613</v>
      </c>
      <c r="C231" s="227">
        <f>IF(C$65=0,0,C$65/CHI!C$11*1000)</f>
        <v>17.27233634788325</v>
      </c>
      <c r="D231" s="227">
        <f>IF(D$65=0,0,D$65/CHI!D$11*1000)</f>
        <v>17.179343867357034</v>
      </c>
      <c r="E231" s="227">
        <f>IF(E$65=0,0,E$65/CHI!E$11*1000)</f>
        <v>16.644301856140174</v>
      </c>
      <c r="F231" s="227">
        <f>IF(F$65=0,0,F$65/CHI!F$11*1000)</f>
        <v>16.209986674099504</v>
      </c>
      <c r="G231" s="227">
        <f>IF(G$65=0,0,G$65/CHI!G$11*1000)</f>
        <v>15.851047984335825</v>
      </c>
      <c r="H231" s="227">
        <f>IF(H$65=0,0,H$65/CHI!H$11*1000)</f>
        <v>15.448632472275738</v>
      </c>
      <c r="I231" s="227">
        <f>IF(I$65=0,0,I$65/CHI!I$11*1000)</f>
        <v>15.451023853777283</v>
      </c>
      <c r="J231" s="227">
        <f>IF(J$65=0,0,J$65/CHI!J$11*1000)</f>
        <v>15.433306986703943</v>
      </c>
      <c r="K231" s="227">
        <f>IF(K$65=0,0,K$65/CHI!K$11*1000)</f>
        <v>15.181471994187282</v>
      </c>
      <c r="L231" s="227">
        <f>IF(L$65=0,0,L$65/CHI!L$11*1000)</f>
        <v>14.656743935664597</v>
      </c>
      <c r="M231" s="227">
        <f>IF(M$65=0,0,M$65/CHI!M$11*1000)</f>
        <v>14.630839754535797</v>
      </c>
      <c r="N231" s="227">
        <f>IF(N$65=0,0,N$65/CHI!N$11*1000)</f>
        <v>14.548243114379041</v>
      </c>
      <c r="O231" s="227">
        <f>IF(O$65=0,0,O$65/CHI!O$11*1000)</f>
        <v>14.531290888742978</v>
      </c>
      <c r="P231" s="227">
        <f>IF(P$65=0,0,P$65/CHI!P$11*1000)</f>
        <v>13.952068916359856</v>
      </c>
      <c r="Q231" s="227">
        <f>IF(Q$65=0,0,Q$65/CHI!Q$11*1000)</f>
        <v>13.458301230923999</v>
      </c>
    </row>
    <row r="232" spans="1:17" x14ac:dyDescent="0.25">
      <c r="A232" s="127" t="s">
        <v>183</v>
      </c>
      <c r="B232" s="226">
        <f>IF(B$70=0,0,B$70/CHI!B$11*1000)</f>
        <v>166.10949784941283</v>
      </c>
      <c r="C232" s="226">
        <f>IF(C$70=0,0,C$70/CHI!C$11*1000)</f>
        <v>164.68910589864325</v>
      </c>
      <c r="D232" s="226">
        <f>IF(D$70=0,0,D$70/CHI!D$11*1000)</f>
        <v>163.80243670898051</v>
      </c>
      <c r="E232" s="226">
        <f>IF(E$70=0,0,E$70/CHI!E$11*1000)</f>
        <v>158.7008923277935</v>
      </c>
      <c r="F232" s="226">
        <f>IF(F$70=0,0,F$70/CHI!F$11*1000)</f>
        <v>154.5597629769139</v>
      </c>
      <c r="G232" s="226">
        <f>IF(G$70=0,0,G$70/CHI!G$11*1000)</f>
        <v>151.13733704107025</v>
      </c>
      <c r="H232" s="226">
        <f>IF(H$70=0,0,H$70/CHI!H$11*1000)</f>
        <v>147.30036620249334</v>
      </c>
      <c r="I232" s="226">
        <f>IF(I$70=0,0,I$70/CHI!I$11*1000)</f>
        <v>171.77889894839777</v>
      </c>
      <c r="J232" s="226">
        <f>IF(J$70=0,0,J$70/CHI!J$11*1000)</f>
        <v>147.15424002329863</v>
      </c>
      <c r="K232" s="226">
        <f>IF(K$70=0,0,K$70/CHI!K$11*1000)</f>
        <v>144.75303158709056</v>
      </c>
      <c r="L232" s="226">
        <f>IF(L$70=0,0,L$70/CHI!L$11*1000)</f>
        <v>139.74982917963959</v>
      </c>
      <c r="M232" s="226">
        <f>IF(M$70=0,0,M$70/CHI!M$11*1000)</f>
        <v>139.50283674368805</v>
      </c>
      <c r="N232" s="226">
        <f>IF(N$70=0,0,N$70/CHI!N$11*1000)</f>
        <v>138.71529031431834</v>
      </c>
      <c r="O232" s="226">
        <f>IF(O$70=0,0,O$70/CHI!O$11*1000)</f>
        <v>138.55365341547821</v>
      </c>
      <c r="P232" s="226">
        <f>IF(P$70=0,0,P$70/CHI!P$11*1000)</f>
        <v>133.03085980913926</v>
      </c>
      <c r="Q232" s="226">
        <f>IF(Q$70=0,0,Q$70/CHI!Q$11*1000)</f>
        <v>128.32285986065293</v>
      </c>
    </row>
    <row r="233" spans="1:17" x14ac:dyDescent="0.25">
      <c r="A233" s="127" t="s">
        <v>181</v>
      </c>
      <c r="B233" s="226">
        <f>IF(B$83=0,0,B$83/CHI!B$11*1000)</f>
        <v>262.34265487700429</v>
      </c>
      <c r="C233" s="226">
        <f>IF(C$83=0,0,C$83/CHI!C$11*1000)</f>
        <v>260.09937920550357</v>
      </c>
      <c r="D233" s="226">
        <f>IF(D$83=0,0,D$83/CHI!D$11*1000)</f>
        <v>258.6990309278595</v>
      </c>
      <c r="E233" s="226">
        <f>IF(E$83=0,0,E$83/CHI!E$11*1000)</f>
        <v>250.64197992077769</v>
      </c>
      <c r="F233" s="226">
        <f>IF(F$83=0,0,F$83/CHI!F$11*1000)</f>
        <v>244.10174662789453</v>
      </c>
      <c r="G233" s="226">
        <f>IF(G$83=0,0,G$83/CHI!G$11*1000)</f>
        <v>238.69658727365277</v>
      </c>
      <c r="H233" s="226">
        <f>IF(H$83=0,0,H$83/CHI!H$11*1000)</f>
        <v>232.6367223682127</v>
      </c>
      <c r="I233" s="226">
        <f>IF(I$83=0,0,I$83/CHI!I$11*1000)</f>
        <v>232.67273352683466</v>
      </c>
      <c r="J233" s="226">
        <f>IF(J$83=0,0,J$83/CHI!J$11*1000)</f>
        <v>232.40594008126777</v>
      </c>
      <c r="K233" s="226">
        <f>IF(K$83=0,0,K$83/CHI!K$11*1000)</f>
        <v>228.61362594978473</v>
      </c>
      <c r="L233" s="226">
        <f>IF(L$83=0,0,L$83/CHI!L$11*1000)</f>
        <v>220.71188992956272</v>
      </c>
      <c r="M233" s="226">
        <f>IF(M$83=0,0,M$83/CHI!M$11*1000)</f>
        <v>220.32180596554494</v>
      </c>
      <c r="N233" s="226">
        <f>IF(N$83=0,0,N$83/CHI!N$11*1000)</f>
        <v>219.07800579881979</v>
      </c>
      <c r="O233" s="226">
        <f>IF(O$83=0,0,O$83/CHI!O$11*1000)</f>
        <v>218.82272687909028</v>
      </c>
      <c r="P233" s="226">
        <f>IF(P$83=0,0,P$83/CHI!P$11*1000)</f>
        <v>210.10038194527942</v>
      </c>
      <c r="Q233" s="226">
        <f>IF(Q$83=0,0,Q$83/CHI!Q$11*1000)</f>
        <v>202.66486969801224</v>
      </c>
    </row>
    <row r="234" spans="1:17" x14ac:dyDescent="0.25">
      <c r="A234" s="127" t="s">
        <v>180</v>
      </c>
      <c r="B234" s="225">
        <f>IF(B$91=0,0,B$91/CHI!B$11*1000)</f>
        <v>68.488025332635559</v>
      </c>
      <c r="C234" s="225">
        <f>IF(C$91=0,0,C$91/CHI!C$11*1000)</f>
        <v>65.875642359457302</v>
      </c>
      <c r="D234" s="225">
        <f>IF(D$91=0,0,D$91/CHI!D$11*1000)</f>
        <v>65.520974683592215</v>
      </c>
      <c r="E234" s="225">
        <f>IF(E$91=0,0,E$91/CHI!E$11*1000)</f>
        <v>63.480356931117406</v>
      </c>
      <c r="F234" s="225">
        <f>IF(F$91=0,0,F$91/CHI!F$11*1000)</f>
        <v>82.259374578111419</v>
      </c>
      <c r="G234" s="225">
        <f>IF(G$91=0,0,G$91/CHI!G$11*1000)</f>
        <v>65.341546636056748</v>
      </c>
      <c r="H234" s="225">
        <f>IF(H$91=0,0,H$91/CHI!H$11*1000)</f>
        <v>58.920146480997296</v>
      </c>
      <c r="I234" s="225">
        <f>IF(I$91=0,0,I$91/CHI!I$11*1000)</f>
        <v>58.929267064881742</v>
      </c>
      <c r="J234" s="225">
        <f>IF(J$91=0,0,J$91/CHI!J$11*1000)</f>
        <v>58.861696009319459</v>
      </c>
      <c r="K234" s="225">
        <f>IF(K$91=0,0,K$91/CHI!K$11*1000)</f>
        <v>57.90121263483622</v>
      </c>
      <c r="L234" s="225">
        <f>IF(L$91=0,0,L$91/CHI!L$11*1000)</f>
        <v>55.899931671855839</v>
      </c>
      <c r="M234" s="225">
        <f>IF(M$91=0,0,M$91/CHI!M$11*1000)</f>
        <v>55.801134697475227</v>
      </c>
      <c r="N234" s="225">
        <f>IF(N$91=0,0,N$91/CHI!N$11*1000)</f>
        <v>55.486116125727314</v>
      </c>
      <c r="O234" s="225">
        <f>IF(O$91=0,0,O$91/CHI!O$11*1000)</f>
        <v>55.421461366191281</v>
      </c>
      <c r="P234" s="225">
        <f>IF(P$91=0,0,P$91/CHI!P$11*1000)</f>
        <v>53.21234392365573</v>
      </c>
      <c r="Q234" s="225">
        <f>IF(Q$91=0,0,Q$91/CHI!Q$11*1000)</f>
        <v>51.329143944261183</v>
      </c>
    </row>
    <row r="235" spans="1:17" x14ac:dyDescent="0.25">
      <c r="A235" s="72" t="s">
        <v>179</v>
      </c>
      <c r="B235" s="224">
        <f>IF(B$105=0,0,B$105/CHI!B$11*1000)</f>
        <v>71.043952860871215</v>
      </c>
      <c r="C235" s="224">
        <f>IF(C$105=0,0,C$105/CHI!C$11*1000)</f>
        <v>72.463206595403008</v>
      </c>
      <c r="D235" s="224">
        <f>IF(D$105=0,0,D$105/CHI!D$11*1000)</f>
        <v>72.073072151951408</v>
      </c>
      <c r="E235" s="224">
        <f>IF(E$105=0,0,E$105/CHI!E$11*1000)</f>
        <v>69.82839262422911</v>
      </c>
      <c r="F235" s="224">
        <f>IF(F$105=0,0,F$105/CHI!F$11*1000)</f>
        <v>57.788561016169176</v>
      </c>
      <c r="G235" s="224">
        <f>IF(G$105=0,0,G$105/CHI!G$11*1000)</f>
        <v>61.613816478442246</v>
      </c>
      <c r="H235" s="224">
        <f>IF(H$105=0,0,H$105/CHI!H$11*1000)</f>
        <v>64.812161129097049</v>
      </c>
      <c r="I235" s="224">
        <f>IF(I$105=0,0,I$105/CHI!I$11*1000)</f>
        <v>52.594328128273183</v>
      </c>
      <c r="J235" s="224">
        <f>IF(J$105=0,0,J$105/CHI!J$11*1000)</f>
        <v>64.747865610251395</v>
      </c>
      <c r="K235" s="224">
        <f>IF(K$105=0,0,K$105/CHI!K$11*1000)</f>
        <v>63.691333898319826</v>
      </c>
      <c r="L235" s="224">
        <f>IF(L$105=0,0,L$105/CHI!L$11*1000)</f>
        <v>61.489924839041421</v>
      </c>
      <c r="M235" s="224">
        <f>IF(M$105=0,0,M$105/CHI!M$11*1000)</f>
        <v>61.381248167222736</v>
      </c>
      <c r="N235" s="224">
        <f>IF(N$105=0,0,N$105/CHI!N$11*1000)</f>
        <v>61.034727738300049</v>
      </c>
      <c r="O235" s="224">
        <f>IF(O$105=0,0,O$105/CHI!O$11*1000)</f>
        <v>60.96360750281039</v>
      </c>
      <c r="P235" s="224">
        <f>IF(P$105=0,0,P$105/CHI!P$11*1000)</f>
        <v>58.53357831602127</v>
      </c>
      <c r="Q235" s="224">
        <f>IF(Q$105=0,0,Q$105/CHI!Q$11*1000)</f>
        <v>56.462058338687278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 t="shared" ref="B237:Q237" si="52">SUM(B238:B246)</f>
        <v>368.05796960652594</v>
      </c>
      <c r="C237" s="230">
        <f t="shared" si="52"/>
        <v>320.39698269571761</v>
      </c>
      <c r="D237" s="230">
        <f t="shared" si="52"/>
        <v>309.96902561271349</v>
      </c>
      <c r="E237" s="230">
        <f t="shared" si="52"/>
        <v>308.1651449398563</v>
      </c>
      <c r="F237" s="230">
        <f t="shared" si="52"/>
        <v>306.89557997280775</v>
      </c>
      <c r="G237" s="230">
        <f t="shared" si="52"/>
        <v>306.42993940007966</v>
      </c>
      <c r="H237" s="230">
        <f t="shared" si="52"/>
        <v>305.19018186881112</v>
      </c>
      <c r="I237" s="230">
        <f t="shared" si="52"/>
        <v>305.2374239892178</v>
      </c>
      <c r="J237" s="230">
        <f t="shared" si="52"/>
        <v>304.88742447347039</v>
      </c>
      <c r="K237" s="230">
        <f t="shared" si="52"/>
        <v>299.91238430049577</v>
      </c>
      <c r="L237" s="230">
        <f t="shared" si="52"/>
        <v>297.50973144830851</v>
      </c>
      <c r="M237" s="230">
        <f t="shared" si="52"/>
        <v>296.98391575521549</v>
      </c>
      <c r="N237" s="230">
        <f t="shared" si="52"/>
        <v>295.30732889940134</v>
      </c>
      <c r="O237" s="230">
        <f t="shared" si="52"/>
        <v>294.96322436168316</v>
      </c>
      <c r="P237" s="230">
        <f t="shared" si="52"/>
        <v>292.44637504952459</v>
      </c>
      <c r="Q237" s="230">
        <f t="shared" si="52"/>
        <v>290.31669953214504</v>
      </c>
    </row>
    <row r="238" spans="1:17" x14ac:dyDescent="0.25">
      <c r="A238" s="132" t="s">
        <v>83</v>
      </c>
      <c r="B238" s="229">
        <f>IF(B$109=0,0,B$109/CHI!B$12*1000)</f>
        <v>4.0407369229038537</v>
      </c>
      <c r="C238" s="229">
        <f>IF(C$109=0,0,C$109/CHI!C$12*1000)</f>
        <v>3.5174891589757271</v>
      </c>
      <c r="D238" s="229">
        <f>IF(D$109=0,0,D$109/CHI!D$12*1000)</f>
        <v>3.4030054778838661</v>
      </c>
      <c r="E238" s="229">
        <f>IF(E$109=0,0,E$109/CHI!E$12*1000)</f>
        <v>3.3832015126358934</v>
      </c>
      <c r="F238" s="229">
        <f>IF(F$109=0,0,F$109/CHI!F$12*1000)</f>
        <v>3.3692635505157895</v>
      </c>
      <c r="G238" s="229">
        <f>IF(G$109=0,0,G$109/CHI!G$12*1000)</f>
        <v>3.3641514996694628</v>
      </c>
      <c r="H238" s="229">
        <f>IF(H$109=0,0,H$109/CHI!H$12*1000)</f>
        <v>3.3505407794956796</v>
      </c>
      <c r="I238" s="229">
        <f>IF(I$109=0,0,I$109/CHI!I$12*1000)</f>
        <v>3.3510594287194633</v>
      </c>
      <c r="J238" s="229">
        <f>IF(J$109=0,0,J$109/CHI!J$12*1000)</f>
        <v>3.3472169471457289</v>
      </c>
      <c r="K238" s="229">
        <f>IF(K$109=0,0,K$109/CHI!K$12*1000)</f>
        <v>3.2925982995958343</v>
      </c>
      <c r="L238" s="229">
        <f>IF(L$109=0,0,L$109/CHI!L$12*1000)</f>
        <v>3.2662206936357401</v>
      </c>
      <c r="M238" s="229">
        <f>IF(M$109=0,0,M$109/CHI!M$12*1000)</f>
        <v>3.2604480081862333</v>
      </c>
      <c r="N238" s="229">
        <f>IF(N$109=0,0,N$109/CHI!N$12*1000)</f>
        <v>3.2420415424330629</v>
      </c>
      <c r="O238" s="229">
        <f>IF(O$109=0,0,O$109/CHI!O$12*1000)</f>
        <v>3.238263779075885</v>
      </c>
      <c r="P238" s="229">
        <f>IF(P$109=0,0,P$109/CHI!P$12*1000)</f>
        <v>3.210632463400541</v>
      </c>
      <c r="Q238" s="229">
        <f>IF(Q$109=0,0,Q$109/CHI!Q$12*1000)</f>
        <v>3.1872517483841545</v>
      </c>
    </row>
    <row r="239" spans="1:17" x14ac:dyDescent="0.25">
      <c r="A239" s="76" t="s">
        <v>82</v>
      </c>
      <c r="B239" s="228">
        <f>IF(B$110=0,0,B$110/CHI!B$12*1000)</f>
        <v>15.902452473025312</v>
      </c>
      <c r="C239" s="228">
        <f>IF(C$110=0,0,C$110/CHI!C$12*1000)</f>
        <v>13.84319376446677</v>
      </c>
      <c r="D239" s="228">
        <f>IF(D$110=0,0,D$110/CHI!D$12*1000)</f>
        <v>13.392639488789758</v>
      </c>
      <c r="E239" s="228">
        <f>IF(E$110=0,0,E$110/CHI!E$12*1000)</f>
        <v>13.314700335080389</v>
      </c>
      <c r="F239" s="228">
        <f>IF(F$110=0,0,F$110/CHI!F$12*1000)</f>
        <v>13.259847028761577</v>
      </c>
      <c r="G239" s="228">
        <f>IF(G$110=0,0,G$110/CHI!G$12*1000)</f>
        <v>13.239728385263009</v>
      </c>
      <c r="H239" s="228">
        <f>IF(H$110=0,0,H$110/CHI!H$12*1000)</f>
        <v>13.186162950339401</v>
      </c>
      <c r="I239" s="228">
        <f>IF(I$110=0,0,I$110/CHI!I$12*1000)</f>
        <v>13.188204111342641</v>
      </c>
      <c r="J239" s="228">
        <f>IF(J$110=0,0,J$110/CHI!J$12*1000)</f>
        <v>13.173081899288096</v>
      </c>
      <c r="K239" s="228">
        <f>IF(K$110=0,0,K$110/CHI!K$12*1000)</f>
        <v>12.9581284233813</v>
      </c>
      <c r="L239" s="228">
        <f>IF(L$110=0,0,L$110/CHI!L$12*1000)</f>
        <v>12.854318491397127</v>
      </c>
      <c r="M239" s="228">
        <f>IF(M$110=0,0,M$110/CHI!M$12*1000)</f>
        <v>12.831599898785424</v>
      </c>
      <c r="N239" s="228">
        <f>IF(N$110=0,0,N$110/CHI!N$12*1000)</f>
        <v>12.759160650098627</v>
      </c>
      <c r="O239" s="228">
        <f>IF(O$110=0,0,O$110/CHI!O$12*1000)</f>
        <v>12.744293138704521</v>
      </c>
      <c r="P239" s="228">
        <f>IF(P$110=0,0,P$110/CHI!P$12*1000)</f>
        <v>12.635549191083564</v>
      </c>
      <c r="Q239" s="228">
        <f>IF(Q$110=0,0,Q$110/CHI!Q$12*1000)</f>
        <v>12.543533621540812</v>
      </c>
    </row>
    <row r="240" spans="1:17" x14ac:dyDescent="0.25">
      <c r="A240" s="76" t="s">
        <v>81</v>
      </c>
      <c r="B240" s="228">
        <f>IF(B$111=0,0,B$111/CHI!B$12*1000)</f>
        <v>2.8658721576209389</v>
      </c>
      <c r="C240" s="228">
        <f>IF(C$111=0,0,C$111/CHI!C$12*1000)</f>
        <v>2.4947613363053605</v>
      </c>
      <c r="D240" s="228">
        <f>IF(D$111=0,0,D$111/CHI!D$12*1000)</f>
        <v>2.4135643664448887</v>
      </c>
      <c r="E240" s="228">
        <f>IF(E$111=0,0,E$111/CHI!E$12*1000)</f>
        <v>2.3995185045891092</v>
      </c>
      <c r="F240" s="228">
        <f>IF(F$111=0,0,F$111/CHI!F$12*1000)</f>
        <v>2.3896330756844044</v>
      </c>
      <c r="G240" s="228">
        <f>IF(G$111=0,0,G$111/CHI!G$12*1000)</f>
        <v>2.386007379563039</v>
      </c>
      <c r="H240" s="228">
        <f>IF(H$111=0,0,H$111/CHI!H$12*1000)</f>
        <v>2.3763540453481546</v>
      </c>
      <c r="I240" s="228">
        <f>IF(I$111=0,0,I$111/CHI!I$12*1000)</f>
        <v>2.3767218946782083</v>
      </c>
      <c r="J240" s="228">
        <f>IF(J$111=0,0,J$111/CHI!J$12*1000)</f>
        <v>2.3739966341209278</v>
      </c>
      <c r="K240" s="228">
        <f>IF(K$111=0,0,K$111/CHI!K$12*1000)</f>
        <v>2.3352586355115887</v>
      </c>
      <c r="L240" s="228">
        <f>IF(L$111=0,0,L$111/CHI!L$12*1000)</f>
        <v>2.3165504523390492</v>
      </c>
      <c r="M240" s="228">
        <f>IF(M$111=0,0,M$111/CHI!M$12*1000)</f>
        <v>2.3124562044778059</v>
      </c>
      <c r="N240" s="228">
        <f>IF(N$111=0,0,N$111/CHI!N$12*1000)</f>
        <v>2.2994015120470235</v>
      </c>
      <c r="O240" s="228">
        <f>IF(O$111=0,0,O$111/CHI!O$12*1000)</f>
        <v>2.2967221525564194</v>
      </c>
      <c r="P240" s="228">
        <f>IF(P$111=0,0,P$111/CHI!P$12*1000)</f>
        <v>2.2771247821303602</v>
      </c>
      <c r="Q240" s="228">
        <f>IF(Q$111=0,0,Q$111/CHI!Q$12*1000)</f>
        <v>2.260542128651752</v>
      </c>
    </row>
    <row r="241" spans="1:17" x14ac:dyDescent="0.25">
      <c r="A241" s="76" t="s">
        <v>80</v>
      </c>
      <c r="B241" s="228">
        <f>IF(B$112=0,0,B$112/CHI!B$12*1000)</f>
        <v>27.285393413225414</v>
      </c>
      <c r="C241" s="228">
        <f>IF(C$112=0,0,C$112/CHI!C$12*1000)</f>
        <v>23.75212179377306</v>
      </c>
      <c r="D241" s="228">
        <f>IF(D$112=0,0,D$112/CHI!D$12*1000)</f>
        <v>22.97906174616649</v>
      </c>
      <c r="E241" s="228">
        <f>IF(E$112=0,0,E$112/CHI!E$12*1000)</f>
        <v>22.845333915515134</v>
      </c>
      <c r="F241" s="228">
        <f>IF(F$112=0,0,F$112/CHI!F$12*1000)</f>
        <v>22.75121673167423</v>
      </c>
      <c r="G241" s="228">
        <f>IF(G$112=0,0,G$112/CHI!G$12*1000)</f>
        <v>22.71669720685691</v>
      </c>
      <c r="H241" s="228">
        <f>IF(H$112=0,0,H$112/CHI!H$12*1000)</f>
        <v>22.624789749958651</v>
      </c>
      <c r="I241" s="228">
        <f>IF(I$112=0,0,I$112/CHI!I$12*1000)</f>
        <v>22.628291969574629</v>
      </c>
      <c r="J241" s="228">
        <f>IF(J$112=0,0,J$112/CHI!J$12*1000)</f>
        <v>22.602345310976759</v>
      </c>
      <c r="K241" s="228">
        <f>IF(K$112=0,0,K$112/CHI!K$12*1000)</f>
        <v>22.233528603892992</v>
      </c>
      <c r="L241" s="228">
        <f>IF(L$112=0,0,L$112/CHI!L$12*1000)</f>
        <v>22.055411748068835</v>
      </c>
      <c r="M241" s="228">
        <f>IF(M$112=0,0,M$112/CHI!M$12*1000)</f>
        <v>22.01643123621027</v>
      </c>
      <c r="N241" s="228">
        <f>IF(N$112=0,0,N$112/CHI!N$12*1000)</f>
        <v>21.89214013065089</v>
      </c>
      <c r="O241" s="228">
        <f>IF(O$112=0,0,O$112/CHI!O$12*1000)</f>
        <v>21.866630486892994</v>
      </c>
      <c r="P241" s="228">
        <f>IF(P$112=0,0,P$112/CHI!P$12*1000)</f>
        <v>21.680047857755888</v>
      </c>
      <c r="Q241" s="228">
        <f>IF(Q$112=0,0,Q$112/CHI!Q$12*1000)</f>
        <v>21.522167743391464</v>
      </c>
    </row>
    <row r="242" spans="1:17" x14ac:dyDescent="0.25">
      <c r="A242" s="129" t="s">
        <v>79</v>
      </c>
      <c r="B242" s="227">
        <f>IF(B$113=0,0,B$113/CHI!B$12*1000)</f>
        <v>11.314063384130788</v>
      </c>
      <c r="C242" s="227">
        <f>IF(C$113=0,0,C$113/CHI!C$12*1000)</f>
        <v>9.8489696451320352</v>
      </c>
      <c r="D242" s="227">
        <f>IF(D$113=0,0,D$113/CHI!D$12*1000)</f>
        <v>9.5284153380748258</v>
      </c>
      <c r="E242" s="227">
        <f>IF(E$113=0,0,E$113/CHI!E$12*1000)</f>
        <v>9.4729642353805055</v>
      </c>
      <c r="F242" s="227">
        <f>IF(F$113=0,0,F$113/CHI!F$12*1000)</f>
        <v>9.4339379414442099</v>
      </c>
      <c r="G242" s="227">
        <f>IF(G$113=0,0,G$113/CHI!G$12*1000)</f>
        <v>9.4196241990744962</v>
      </c>
      <c r="H242" s="227">
        <f>IF(H$113=0,0,H$113/CHI!H$12*1000)</f>
        <v>9.3815141825879032</v>
      </c>
      <c r="I242" s="227">
        <f>IF(I$113=0,0,I$113/CHI!I$12*1000)</f>
        <v>9.3829664004144959</v>
      </c>
      <c r="J242" s="227">
        <f>IF(J$113=0,0,J$113/CHI!J$12*1000)</f>
        <v>9.3722074520080412</v>
      </c>
      <c r="K242" s="227">
        <f>IF(K$113=0,0,K$113/CHI!K$12*1000)</f>
        <v>9.2192752388683381</v>
      </c>
      <c r="L242" s="227">
        <f>IF(L$113=0,0,L$113/CHI!L$12*1000)</f>
        <v>9.1454179421800728</v>
      </c>
      <c r="M242" s="227">
        <f>IF(M$113=0,0,M$113/CHI!M$12*1000)</f>
        <v>9.1292544229214521</v>
      </c>
      <c r="N242" s="227">
        <f>IF(N$113=0,0,N$113/CHI!N$12*1000)</f>
        <v>9.0777163188125751</v>
      </c>
      <c r="O242" s="227">
        <f>IF(O$113=0,0,O$113/CHI!O$12*1000)</f>
        <v>9.0671385814124772</v>
      </c>
      <c r="P242" s="227">
        <f>IF(P$113=0,0,P$113/CHI!P$12*1000)</f>
        <v>8.9897708975215149</v>
      </c>
      <c r="Q242" s="227">
        <f>IF(Q$113=0,0,Q$113/CHI!Q$12*1000)</f>
        <v>8.9243048954756325</v>
      </c>
    </row>
    <row r="243" spans="1:17" x14ac:dyDescent="0.25">
      <c r="A243" s="127" t="s">
        <v>182</v>
      </c>
      <c r="B243" s="226">
        <f>IF(B$118=0,0,B$118/CHI!B$12*1000)</f>
        <v>55.508036771805948</v>
      </c>
      <c r="C243" s="226">
        <f>IF(C$118=0,0,C$118/CHI!C$12*1000)</f>
        <v>48.320126082481728</v>
      </c>
      <c r="D243" s="226">
        <f>IF(D$118=0,0,D$118/CHI!D$12*1000)</f>
        <v>46.74745146865115</v>
      </c>
      <c r="E243" s="226">
        <f>IF(E$118=0,0,E$118/CHI!E$12*1000)</f>
        <v>46.47540227262926</v>
      </c>
      <c r="F243" s="226">
        <f>IF(F$118=0,0,F$118/CHI!F$12*1000)</f>
        <v>46.283934991128831</v>
      </c>
      <c r="G243" s="226">
        <f>IF(G$118=0,0,G$118/CHI!G$12*1000)</f>
        <v>46.213710200014901</v>
      </c>
      <c r="H243" s="226">
        <f>IF(H$118=0,0,H$118/CHI!H$12*1000)</f>
        <v>46.026738276251528</v>
      </c>
      <c r="I243" s="226">
        <f>IF(I$118=0,0,I$118/CHI!I$12*1000)</f>
        <v>46.033863016301346</v>
      </c>
      <c r="J243" s="226">
        <f>IF(J$118=0,0,J$118/CHI!J$12*1000)</f>
        <v>45.98107843453834</v>
      </c>
      <c r="K243" s="226">
        <f>IF(K$118=0,0,K$118/CHI!K$12*1000)</f>
        <v>45.230776211337165</v>
      </c>
      <c r="L243" s="226">
        <f>IF(L$118=0,0,L$118/CHI!L$12*1000)</f>
        <v>44.868424207353463</v>
      </c>
      <c r="M243" s="226">
        <f>IF(M$118=0,0,M$118/CHI!M$12*1000)</f>
        <v>44.789124207794721</v>
      </c>
      <c r="N243" s="226">
        <f>IF(N$118=0,0,N$118/CHI!N$12*1000)</f>
        <v>44.536272612316004</v>
      </c>
      <c r="O243" s="226">
        <f>IF(O$118=0,0,O$118/CHI!O$12*1000)</f>
        <v>44.484377071639535</v>
      </c>
      <c r="P243" s="226">
        <f>IF(P$118=0,0,P$118/CHI!P$12*1000)</f>
        <v>44.104802722746236</v>
      </c>
      <c r="Q243" s="226">
        <f>IF(Q$118=0,0,Q$118/CHI!Q$12*1000)</f>
        <v>43.783619331290005</v>
      </c>
    </row>
    <row r="244" spans="1:17" x14ac:dyDescent="0.25">
      <c r="A244" s="127" t="s">
        <v>181</v>
      </c>
      <c r="B244" s="226">
        <f>IF(B$131=0,0,B$131/CHI!B$12*1000)</f>
        <v>128.01892656709038</v>
      </c>
      <c r="C244" s="226">
        <f>IF(C$131=0,0,C$131/CHI!C$12*1000)</f>
        <v>111.4413521432227</v>
      </c>
      <c r="D244" s="226">
        <f>IF(D$131=0,0,D$131/CHI!D$12*1000)</f>
        <v>107.81427167684662</v>
      </c>
      <c r="E244" s="226">
        <f>IF(E$131=0,0,E$131/CHI!E$12*1000)</f>
        <v>107.18684098259708</v>
      </c>
      <c r="F244" s="226">
        <f>IF(F$131=0,0,F$131/CHI!F$12*1000)</f>
        <v>106.74525743405313</v>
      </c>
      <c r="G244" s="226">
        <f>IF(G$131=0,0,G$131/CHI!G$12*1000)</f>
        <v>106.58329706039115</v>
      </c>
      <c r="H244" s="226">
        <f>IF(H$131=0,0,H$131/CHI!H$12*1000)</f>
        <v>106.15208121543567</v>
      </c>
      <c r="I244" s="226">
        <f>IF(I$131=0,0,I$131/CHI!I$12*1000)</f>
        <v>106.16851309856996</v>
      </c>
      <c r="J244" s="226">
        <f>IF(J$131=0,0,J$131/CHI!J$12*1000)</f>
        <v>106.04677531266388</v>
      </c>
      <c r="K244" s="226">
        <f>IF(K$131=0,0,K$131/CHI!K$12*1000)</f>
        <v>104.31634327432701</v>
      </c>
      <c r="L244" s="226">
        <f>IF(L$131=0,0,L$131/CHI!L$12*1000)</f>
        <v>103.4806460079991</v>
      </c>
      <c r="M244" s="226">
        <f>IF(M$131=0,0,M$131/CHI!M$12*1000)</f>
        <v>103.2977553598931</v>
      </c>
      <c r="N244" s="226">
        <f>IF(N$131=0,0,N$131/CHI!N$12*1000)</f>
        <v>102.7146003481778</v>
      </c>
      <c r="O244" s="226">
        <f>IF(O$131=0,0,O$131/CHI!O$12*1000)</f>
        <v>102.5949129696036</v>
      </c>
      <c r="P244" s="226">
        <f>IF(P$131=0,0,P$131/CHI!P$12*1000)</f>
        <v>101.71949557919061</v>
      </c>
      <c r="Q244" s="226">
        <f>IF(Q$131=0,0,Q$131/CHI!Q$12*1000)</f>
        <v>100.978746033779</v>
      </c>
    </row>
    <row r="245" spans="1:17" x14ac:dyDescent="0.25">
      <c r="A245" s="127" t="s">
        <v>180</v>
      </c>
      <c r="B245" s="225">
        <f>IF(B$139=0,0,B$139/CHI!B$12*1000)</f>
        <v>55.964767234874245</v>
      </c>
      <c r="C245" s="225">
        <f>IF(C$139=0,0,C$139/CHI!C$12*1000)</f>
        <v>48.717713077891005</v>
      </c>
      <c r="D245" s="225">
        <f>IF(D$139=0,0,D$139/CHI!D$12*1000)</f>
        <v>47.132098204479959</v>
      </c>
      <c r="E245" s="225">
        <f>IF(E$139=0,0,E$139/CHI!E$12*1000)</f>
        <v>46.857810537013137</v>
      </c>
      <c r="F245" s="225">
        <f>IF(F$139=0,0,F$139/CHI!F$12*1000)</f>
        <v>46.664767827066186</v>
      </c>
      <c r="G245" s="225">
        <f>IF(G$139=0,0,G$139/CHI!G$12*1000)</f>
        <v>46.59396521329397</v>
      </c>
      <c r="H245" s="225">
        <f>IF(H$139=0,0,H$139/CHI!H$12*1000)</f>
        <v>46.405454849724585</v>
      </c>
      <c r="I245" s="225">
        <f>IF(I$139=0,0,I$139/CHI!I$12*1000)</f>
        <v>46.412638213462287</v>
      </c>
      <c r="J245" s="225">
        <f>IF(J$139=0,0,J$139/CHI!J$12*1000)</f>
        <v>46.359419310331184</v>
      </c>
      <c r="K245" s="225">
        <f>IF(K$139=0,0,K$139/CHI!K$12*1000)</f>
        <v>45.602943460718876</v>
      </c>
      <c r="L245" s="225">
        <f>IF(L$139=0,0,L$139/CHI!L$12*1000)</f>
        <v>45.237609956970502</v>
      </c>
      <c r="M245" s="225">
        <f>IF(M$139=0,0,M$139/CHI!M$12*1000)</f>
        <v>45.157657462248416</v>
      </c>
      <c r="N245" s="225">
        <f>IF(N$139=0,0,N$139/CHI!N$12*1000)</f>
        <v>44.902725356756967</v>
      </c>
      <c r="O245" s="225">
        <f>IF(O$139=0,0,O$139/CHI!O$12*1000)</f>
        <v>44.850402809908047</v>
      </c>
      <c r="P245" s="225">
        <f>IF(P$139=0,0,P$139/CHI!P$12*1000)</f>
        <v>44.467705252589042</v>
      </c>
      <c r="Q245" s="225">
        <f>IF(Q$139=0,0,Q$139/CHI!Q$12*1000)</f>
        <v>44.143879104378286</v>
      </c>
    </row>
    <row r="246" spans="1:17" x14ac:dyDescent="0.25">
      <c r="A246" s="72" t="s">
        <v>179</v>
      </c>
      <c r="B246" s="224">
        <f>IF(B$153=0,0,B$153/CHI!B$12*1000)</f>
        <v>67.157720681849099</v>
      </c>
      <c r="C246" s="224">
        <f>IF(C$153=0,0,C$153/CHI!C$12*1000)</f>
        <v>58.461255693469219</v>
      </c>
      <c r="D246" s="224">
        <f>IF(D$153=0,0,D$153/CHI!D$12*1000)</f>
        <v>56.558517845375938</v>
      </c>
      <c r="E246" s="224">
        <f>IF(E$153=0,0,E$153/CHI!E$12*1000)</f>
        <v>56.229372644415776</v>
      </c>
      <c r="F246" s="224">
        <f>IF(F$153=0,0,F$153/CHI!F$12*1000)</f>
        <v>55.99772139247942</v>
      </c>
      <c r="G246" s="224">
        <f>IF(G$153=0,0,G$153/CHI!G$12*1000)</f>
        <v>55.912758255952753</v>
      </c>
      <c r="H246" s="224">
        <f>IF(H$153=0,0,H$153/CHI!H$12*1000)</f>
        <v>55.686545819669512</v>
      </c>
      <c r="I246" s="224">
        <f>IF(I$153=0,0,I$153/CHI!I$12*1000)</f>
        <v>55.695165856154759</v>
      </c>
      <c r="J246" s="224">
        <f>IF(J$153=0,0,J$153/CHI!J$12*1000)</f>
        <v>55.631303172397416</v>
      </c>
      <c r="K246" s="224">
        <f>IF(K$153=0,0,K$153/CHI!K$12*1000)</f>
        <v>54.72353215286266</v>
      </c>
      <c r="L246" s="224">
        <f>IF(L$153=0,0,L$153/CHI!L$12*1000)</f>
        <v>54.285131948364608</v>
      </c>
      <c r="M246" s="224">
        <f>IF(M$153=0,0,M$153/CHI!M$12*1000)</f>
        <v>54.189188954698089</v>
      </c>
      <c r="N246" s="224">
        <f>IF(N$153=0,0,N$153/CHI!N$12*1000)</f>
        <v>53.883270428108389</v>
      </c>
      <c r="O246" s="224">
        <f>IF(O$153=0,0,O$153/CHI!O$12*1000)</f>
        <v>53.820483371889651</v>
      </c>
      <c r="P246" s="224">
        <f>IF(P$153=0,0,P$153/CHI!P$12*1000)</f>
        <v>53.36124630310686</v>
      </c>
      <c r="Q246" s="224">
        <f>IF(Q$153=0,0,Q$153/CHI!Q$12*1000)</f>
        <v>52.972654925253934</v>
      </c>
    </row>
  </sheetData>
  <pageMargins left="0.39370078740157483" right="0.39370078740157483" top="0.39370078740157483" bottom="0.39370078740157483" header="0.31496062992125984" footer="0.31496062992125984"/>
  <pageSetup paperSize="9" scale="2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29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0</v>
      </c>
      <c r="C35" s="204">
        <v>0</v>
      </c>
      <c r="D35" s="204">
        <v>0</v>
      </c>
      <c r="E35" s="204">
        <v>0</v>
      </c>
      <c r="F35" s="204">
        <v>0</v>
      </c>
      <c r="G35" s="204">
        <v>0</v>
      </c>
      <c r="H35" s="204">
        <v>0</v>
      </c>
      <c r="I35" s="204">
        <v>0</v>
      </c>
      <c r="J35" s="204">
        <v>0</v>
      </c>
      <c r="K35" s="204">
        <v>0</v>
      </c>
      <c r="L35" s="204">
        <v>0</v>
      </c>
      <c r="M35" s="204">
        <v>0</v>
      </c>
      <c r="N35" s="204">
        <v>0</v>
      </c>
      <c r="O35" s="204">
        <v>0</v>
      </c>
      <c r="P35" s="204">
        <v>0</v>
      </c>
      <c r="Q35" s="204">
        <v>0</v>
      </c>
    </row>
    <row r="36" spans="1:17" x14ac:dyDescent="0.25">
      <c r="A36" s="152" t="s">
        <v>190</v>
      </c>
      <c r="B36" s="151">
        <v>0</v>
      </c>
      <c r="C36" s="151">
        <v>0</v>
      </c>
      <c r="D36" s="151">
        <v>0</v>
      </c>
      <c r="E36" s="151">
        <v>0</v>
      </c>
      <c r="F36" s="151">
        <v>0</v>
      </c>
      <c r="G36" s="151">
        <v>0</v>
      </c>
      <c r="H36" s="151">
        <v>0</v>
      </c>
      <c r="I36" s="151">
        <v>0</v>
      </c>
      <c r="J36" s="151">
        <v>0</v>
      </c>
      <c r="K36" s="151">
        <v>0</v>
      </c>
      <c r="L36" s="151">
        <v>0</v>
      </c>
      <c r="M36" s="151">
        <v>0</v>
      </c>
      <c r="N36" s="151">
        <v>0</v>
      </c>
      <c r="O36" s="151">
        <v>0</v>
      </c>
      <c r="P36" s="151">
        <v>0</v>
      </c>
      <c r="Q36" s="151">
        <v>0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0</v>
      </c>
      <c r="C43" s="155">
        <v>0</v>
      </c>
      <c r="D43" s="155">
        <v>0</v>
      </c>
      <c r="E43" s="155">
        <v>0</v>
      </c>
      <c r="F43" s="155">
        <v>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155">
        <v>0</v>
      </c>
      <c r="Q43" s="155">
        <v>0</v>
      </c>
    </row>
    <row r="44" spans="1:17" x14ac:dyDescent="0.25">
      <c r="A44" s="152" t="s">
        <v>193</v>
      </c>
      <c r="B44" s="151">
        <v>0</v>
      </c>
      <c r="C44" s="151">
        <v>0</v>
      </c>
      <c r="D44" s="151">
        <v>0</v>
      </c>
      <c r="E44" s="151">
        <v>0</v>
      </c>
      <c r="F44" s="151">
        <v>0</v>
      </c>
      <c r="G44" s="151">
        <v>0</v>
      </c>
      <c r="H44" s="151">
        <v>0</v>
      </c>
      <c r="I44" s="151">
        <v>0</v>
      </c>
      <c r="J44" s="151">
        <v>0</v>
      </c>
      <c r="K44" s="151">
        <v>0</v>
      </c>
      <c r="L44" s="151">
        <v>0</v>
      </c>
      <c r="M44" s="151">
        <v>0</v>
      </c>
      <c r="N44" s="151">
        <v>0</v>
      </c>
      <c r="O44" s="151">
        <v>0</v>
      </c>
      <c r="P44" s="151">
        <v>0</v>
      </c>
      <c r="Q44" s="151">
        <v>0</v>
      </c>
    </row>
    <row r="45" spans="1:17" x14ac:dyDescent="0.25">
      <c r="A45" s="152" t="s">
        <v>187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243" t="s">
        <v>179</v>
      </c>
      <c r="B57" s="242">
        <v>0</v>
      </c>
      <c r="C57" s="242">
        <v>0</v>
      </c>
      <c r="D57" s="242">
        <v>0</v>
      </c>
      <c r="E57" s="242">
        <v>0</v>
      </c>
      <c r="F57" s="242">
        <v>0</v>
      </c>
      <c r="G57" s="242">
        <v>0</v>
      </c>
      <c r="H57" s="242">
        <v>0</v>
      </c>
      <c r="I57" s="242">
        <v>0</v>
      </c>
      <c r="J57" s="242">
        <v>0</v>
      </c>
      <c r="K57" s="242">
        <v>0</v>
      </c>
      <c r="L57" s="242">
        <v>0</v>
      </c>
      <c r="M57" s="242">
        <v>0</v>
      </c>
      <c r="N57" s="242">
        <v>0</v>
      </c>
      <c r="O57" s="242">
        <v>0</v>
      </c>
      <c r="P57" s="242">
        <v>0</v>
      </c>
      <c r="Q57" s="242">
        <v>0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117.66952193454217</v>
      </c>
      <c r="C60" s="96">
        <v>106.43209943210348</v>
      </c>
      <c r="D60" s="96">
        <v>100.22907579704727</v>
      </c>
      <c r="E60" s="96">
        <v>101.87548457917318</v>
      </c>
      <c r="F60" s="96">
        <v>112.3183127143633</v>
      </c>
      <c r="G60" s="96">
        <v>113.99588567783587</v>
      </c>
      <c r="H60" s="96">
        <v>107.5042909142051</v>
      </c>
      <c r="I60" s="96">
        <v>110.52586893742949</v>
      </c>
      <c r="J60" s="96">
        <v>100.80746073806456</v>
      </c>
      <c r="K60" s="96">
        <v>99.260425686679383</v>
      </c>
      <c r="L60" s="96">
        <v>102.06203270414741</v>
      </c>
      <c r="M60" s="96">
        <v>94.254826469614073</v>
      </c>
      <c r="N60" s="96">
        <v>95.419594796095225</v>
      </c>
      <c r="O60" s="96">
        <v>97.650214346483807</v>
      </c>
      <c r="P60" s="96">
        <v>97.597611524428288</v>
      </c>
      <c r="Q60" s="96">
        <v>98.637228280312783</v>
      </c>
    </row>
    <row r="61" spans="1:17" x14ac:dyDescent="0.25">
      <c r="A61" s="132" t="s">
        <v>83</v>
      </c>
      <c r="B61" s="160">
        <v>0.98196171544660715</v>
      </c>
      <c r="C61" s="160">
        <v>0.89166561191999616</v>
      </c>
      <c r="D61" s="160">
        <v>0.83799952574646075</v>
      </c>
      <c r="E61" s="160">
        <v>0.85626363655797</v>
      </c>
      <c r="F61" s="160">
        <v>0.92696346416725062</v>
      </c>
      <c r="G61" s="160">
        <v>0.95539811910959593</v>
      </c>
      <c r="H61" s="160">
        <v>0.89920802519179222</v>
      </c>
      <c r="I61" s="160">
        <v>0.90166179027375815</v>
      </c>
      <c r="J61" s="160">
        <v>0.82293068010577453</v>
      </c>
      <c r="K61" s="160">
        <v>0.80771383043333955</v>
      </c>
      <c r="L61" s="160">
        <v>0.81880672329243609</v>
      </c>
      <c r="M61" s="160">
        <v>0.71081613659009613</v>
      </c>
      <c r="N61" s="160">
        <v>0.71677590762913734</v>
      </c>
      <c r="O61" s="160">
        <v>0.73156861759073677</v>
      </c>
      <c r="P61" s="160">
        <v>0.73235313179538242</v>
      </c>
      <c r="Q61" s="160">
        <v>0.74582009405434668</v>
      </c>
    </row>
    <row r="62" spans="1:17" x14ac:dyDescent="0.25">
      <c r="A62" s="76" t="s">
        <v>82</v>
      </c>
      <c r="B62" s="159">
        <v>0.87013603596463052</v>
      </c>
      <c r="C62" s="159">
        <v>0.79012284161115942</v>
      </c>
      <c r="D62" s="159">
        <v>0.74256824273605126</v>
      </c>
      <c r="E62" s="159">
        <v>0.75875243885281884</v>
      </c>
      <c r="F62" s="159">
        <v>0.38175766536507627</v>
      </c>
      <c r="G62" s="159">
        <v>0.84659749871408263</v>
      </c>
      <c r="H62" s="159">
        <v>0.79680632578644894</v>
      </c>
      <c r="I62" s="159">
        <v>0.79898065640242322</v>
      </c>
      <c r="J62" s="159">
        <v>0.7292154353851189</v>
      </c>
      <c r="K62" s="159">
        <v>0.71573147868338516</v>
      </c>
      <c r="L62" s="159">
        <v>0.72556111426689129</v>
      </c>
      <c r="M62" s="159">
        <v>0.62986848230727166</v>
      </c>
      <c r="N62" s="159">
        <v>0.63514955535278206</v>
      </c>
      <c r="O62" s="159">
        <v>0.64825767332182771</v>
      </c>
      <c r="P62" s="159">
        <v>0.64895284714525714</v>
      </c>
      <c r="Q62" s="159">
        <v>0.66088619339712285</v>
      </c>
    </row>
    <row r="63" spans="1:17" x14ac:dyDescent="0.25">
      <c r="A63" s="76" t="s">
        <v>81</v>
      </c>
      <c r="B63" s="159">
        <v>0.93301123540099107</v>
      </c>
      <c r="C63" s="159">
        <v>0.8472163639940723</v>
      </c>
      <c r="D63" s="159">
        <v>0.79622551519388918</v>
      </c>
      <c r="E63" s="159">
        <v>0.81357916587465573</v>
      </c>
      <c r="F63" s="159">
        <v>0.88075462950296124</v>
      </c>
      <c r="G63" s="159">
        <v>0.90777182591564665</v>
      </c>
      <c r="H63" s="159">
        <v>0.85438279035665465</v>
      </c>
      <c r="I63" s="159">
        <v>0.85671423602759689</v>
      </c>
      <c r="J63" s="159">
        <v>0.78190784672868907</v>
      </c>
      <c r="K63" s="159">
        <v>0.76744955218577759</v>
      </c>
      <c r="L63" s="159">
        <v>0.77798946785441392</v>
      </c>
      <c r="M63" s="159">
        <v>0.67538217764554542</v>
      </c>
      <c r="N63" s="159">
        <v>0.68104485598867648</v>
      </c>
      <c r="O63" s="159">
        <v>0.69510015405080416</v>
      </c>
      <c r="P63" s="159">
        <v>0.69584556047118895</v>
      </c>
      <c r="Q63" s="159">
        <v>0.70864119893314292</v>
      </c>
    </row>
    <row r="64" spans="1:17" x14ac:dyDescent="0.25">
      <c r="A64" s="76" t="s">
        <v>80</v>
      </c>
      <c r="B64" s="159">
        <v>6.5072738777466599</v>
      </c>
      <c r="C64" s="159">
        <v>5.9088987410196783</v>
      </c>
      <c r="D64" s="159">
        <v>5.5532637756390573</v>
      </c>
      <c r="E64" s="159">
        <v>5.6742965708228796</v>
      </c>
      <c r="F64" s="159">
        <v>6.1428109071010741</v>
      </c>
      <c r="G64" s="159">
        <v>6.3312419675166103</v>
      </c>
      <c r="H64" s="159">
        <v>5.9588808819592627</v>
      </c>
      <c r="I64" s="159">
        <v>3.8722598688448753</v>
      </c>
      <c r="J64" s="159">
        <v>5.4534053961697149</v>
      </c>
      <c r="K64" s="159">
        <v>5.3525662220782912</v>
      </c>
      <c r="L64" s="159">
        <v>5.4260767172382902</v>
      </c>
      <c r="M64" s="159">
        <v>4.7104435995346465</v>
      </c>
      <c r="N64" s="159">
        <v>4.7499378708383571</v>
      </c>
      <c r="O64" s="159">
        <v>4.8479663515825555</v>
      </c>
      <c r="P64" s="159">
        <v>4.8531651782886351</v>
      </c>
      <c r="Q64" s="159">
        <v>4.9424081806805376</v>
      </c>
    </row>
    <row r="65" spans="1:17" x14ac:dyDescent="0.25">
      <c r="A65" s="129" t="s">
        <v>79</v>
      </c>
      <c r="B65" s="158">
        <v>4.3367906946118326</v>
      </c>
      <c r="C65" s="158">
        <v>3.9380019278259382</v>
      </c>
      <c r="D65" s="158">
        <v>3.7009880203868146</v>
      </c>
      <c r="E65" s="158">
        <v>3.7816506618796026</v>
      </c>
      <c r="F65" s="158">
        <v>4.093893338618928</v>
      </c>
      <c r="G65" s="158">
        <v>4.2194737406027016</v>
      </c>
      <c r="H65" s="158">
        <v>3.9713126640567942</v>
      </c>
      <c r="I65" s="158">
        <v>3.982149609537295</v>
      </c>
      <c r="J65" s="158">
        <v>3.6344371268793743</v>
      </c>
      <c r="K65" s="158">
        <v>3.5672325800802067</v>
      </c>
      <c r="L65" s="158">
        <v>3.6162238531318001</v>
      </c>
      <c r="M65" s="158">
        <v>3.1392881802340256</v>
      </c>
      <c r="N65" s="158">
        <v>3.165609246704908</v>
      </c>
      <c r="O65" s="158">
        <v>3.2867494409183822</v>
      </c>
      <c r="P65" s="158">
        <v>3.2531153022063748</v>
      </c>
      <c r="Q65" s="158">
        <v>3.2938816176538408</v>
      </c>
    </row>
    <row r="66" spans="1:17" x14ac:dyDescent="0.25">
      <c r="A66" s="92" t="s">
        <v>125</v>
      </c>
      <c r="B66" s="91">
        <v>0.70862629478267114</v>
      </c>
      <c r="C66" s="91">
        <v>0.64346469808409401</v>
      </c>
      <c r="D66" s="91">
        <v>0.60473691552146736</v>
      </c>
      <c r="E66" s="91">
        <v>0.6179170924756916</v>
      </c>
      <c r="F66" s="91">
        <v>0.66893716392292957</v>
      </c>
      <c r="G66" s="91">
        <v>0.68945684799844731</v>
      </c>
      <c r="H66" s="91">
        <v>0.64890763163887255</v>
      </c>
      <c r="I66" s="91">
        <v>0.65067837527474837</v>
      </c>
      <c r="J66" s="91">
        <v>0.59386258092670674</v>
      </c>
      <c r="K66" s="91">
        <v>0.58288144018361965</v>
      </c>
      <c r="L66" s="91">
        <v>0.59088655427463865</v>
      </c>
      <c r="M66" s="91">
        <v>0.51295584870585609</v>
      </c>
      <c r="N66" s="91">
        <v>0.5172566787715458</v>
      </c>
      <c r="O66" s="91">
        <v>0.38196827901344227</v>
      </c>
      <c r="P66" s="91">
        <v>0.47956358760355117</v>
      </c>
      <c r="Q66" s="91">
        <v>0.53821622728318252</v>
      </c>
    </row>
    <row r="67" spans="1:17" x14ac:dyDescent="0.25">
      <c r="A67" s="92" t="s">
        <v>26</v>
      </c>
      <c r="B67" s="91">
        <v>1.1792440016803978</v>
      </c>
      <c r="C67" s="91">
        <v>1.0708068428952005</v>
      </c>
      <c r="D67" s="91">
        <v>1.0063589023917137</v>
      </c>
      <c r="E67" s="91">
        <v>1.0282923879662529</v>
      </c>
      <c r="F67" s="91">
        <v>1.1131962557205715</v>
      </c>
      <c r="G67" s="91">
        <v>1.1473436117255473</v>
      </c>
      <c r="H67" s="91">
        <v>1.079864574443232</v>
      </c>
      <c r="I67" s="91">
        <v>1.0828113163669997</v>
      </c>
      <c r="J67" s="91">
        <v>0.98826263086248667</v>
      </c>
      <c r="K67" s="91">
        <v>0.96998862036042766</v>
      </c>
      <c r="L67" s="91">
        <v>0.98331014518120285</v>
      </c>
      <c r="M67" s="91">
        <v>0.85362357023284796</v>
      </c>
      <c r="N67" s="91">
        <v>0.8607806967670345</v>
      </c>
      <c r="O67" s="91">
        <v>0.87854535522205368</v>
      </c>
      <c r="P67" s="91">
        <v>0.87948748326585491</v>
      </c>
      <c r="Q67" s="91">
        <v>0.89566004296439394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2.4489203981487639</v>
      </c>
      <c r="C69" s="157">
        <v>2.2237303868466438</v>
      </c>
      <c r="D69" s="157">
        <v>2.0898922024736337</v>
      </c>
      <c r="E69" s="157">
        <v>2.1354411814376579</v>
      </c>
      <c r="F69" s="157">
        <v>2.3117599189754272</v>
      </c>
      <c r="G69" s="157">
        <v>2.382673280878707</v>
      </c>
      <c r="H69" s="157">
        <v>2.2425404579746897</v>
      </c>
      <c r="I69" s="157">
        <v>2.2486599178955471</v>
      </c>
      <c r="J69" s="157">
        <v>2.052311915090181</v>
      </c>
      <c r="K69" s="157">
        <v>2.0143625195361592</v>
      </c>
      <c r="L69" s="157">
        <v>2.0420271536759587</v>
      </c>
      <c r="M69" s="157">
        <v>1.7727087612953214</v>
      </c>
      <c r="N69" s="157">
        <v>1.7875718711663275</v>
      </c>
      <c r="O69" s="157">
        <v>2.0262358066828865</v>
      </c>
      <c r="P69" s="157">
        <v>1.8940642313369689</v>
      </c>
      <c r="Q69" s="157">
        <v>1.8600053474062646</v>
      </c>
    </row>
    <row r="70" spans="1:17" x14ac:dyDescent="0.25">
      <c r="A70" s="156" t="s">
        <v>183</v>
      </c>
      <c r="B70" s="204">
        <v>34.266203932289855</v>
      </c>
      <c r="C70" s="204">
        <v>31.162771783381253</v>
      </c>
      <c r="D70" s="204">
        <v>29.287198728217597</v>
      </c>
      <c r="E70" s="204">
        <v>29.925510119210792</v>
      </c>
      <c r="F70" s="204">
        <v>32.396394454615759</v>
      </c>
      <c r="G70" s="204">
        <v>33.390155625689168</v>
      </c>
      <c r="H70" s="204">
        <v>31.426371164520127</v>
      </c>
      <c r="I70" s="204">
        <v>36.744050600357781</v>
      </c>
      <c r="J70" s="204">
        <v>28.760558481624976</v>
      </c>
      <c r="K70" s="204">
        <v>28.215721711738659</v>
      </c>
      <c r="L70" s="204">
        <v>28.610515270331412</v>
      </c>
      <c r="M70" s="204">
        <v>27.089596588321243</v>
      </c>
      <c r="N70" s="204">
        <v>27.459624383626029</v>
      </c>
      <c r="O70" s="204">
        <v>28.189791332902995</v>
      </c>
      <c r="P70" s="204">
        <v>28.081195122089355</v>
      </c>
      <c r="Q70" s="204">
        <v>28.351063108986938</v>
      </c>
    </row>
    <row r="71" spans="1:17" x14ac:dyDescent="0.25">
      <c r="A71" s="152" t="s">
        <v>192</v>
      </c>
      <c r="B71" s="151">
        <v>32.212590026184969</v>
      </c>
      <c r="C71" s="151">
        <v>29.297997554987219</v>
      </c>
      <c r="D71" s="151">
        <v>27.534658428212591</v>
      </c>
      <c r="E71" s="151">
        <v>28.134773389187021</v>
      </c>
      <c r="F71" s="151">
        <v>30.457800484484007</v>
      </c>
      <c r="G71" s="151">
        <v>31.392095179536675</v>
      </c>
      <c r="H71" s="151">
        <v>29.545823200208591</v>
      </c>
      <c r="I71" s="151">
        <v>34.858370983747214</v>
      </c>
      <c r="J71" s="151">
        <v>27.039532231984534</v>
      </c>
      <c r="K71" s="151">
        <v>26.526519038926985</v>
      </c>
      <c r="L71" s="151">
        <v>26.898113608520443</v>
      </c>
      <c r="M71" s="151">
        <v>25.603039750286815</v>
      </c>
      <c r="N71" s="151">
        <v>25.960603649606195</v>
      </c>
      <c r="O71" s="151">
        <v>26.659834041573184</v>
      </c>
      <c r="P71" s="151">
        <v>26.549597146347054</v>
      </c>
      <c r="Q71" s="151">
        <v>26.791301162559265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0.65662178287297646</v>
      </c>
      <c r="K75" s="87">
        <v>0</v>
      </c>
      <c r="L75" s="87">
        <v>0.20389337830052029</v>
      </c>
      <c r="M75" s="87">
        <v>2.7822493761859297</v>
      </c>
      <c r="N75" s="87">
        <v>3.0611043952290329</v>
      </c>
      <c r="O75" s="87">
        <v>3.2337268565951689</v>
      </c>
      <c r="P75" s="87">
        <v>3.0941453815665239</v>
      </c>
      <c r="Q75" s="87">
        <v>2.5903289162931928</v>
      </c>
    </row>
    <row r="76" spans="1:17" x14ac:dyDescent="0.25">
      <c r="A76" s="150" t="s">
        <v>29</v>
      </c>
      <c r="B76" s="87">
        <v>9.7137115880286853</v>
      </c>
      <c r="C76" s="87">
        <v>4.3360465945590052</v>
      </c>
      <c r="D76" s="87">
        <v>2.5180969088347496</v>
      </c>
      <c r="E76" s="87">
        <v>0.41776841969793399</v>
      </c>
      <c r="F76" s="87">
        <v>1.2267065063898279</v>
      </c>
      <c r="G76" s="87">
        <v>0.98941797571945711</v>
      </c>
      <c r="H76" s="87">
        <v>0.34567516089344202</v>
      </c>
      <c r="I76" s="87">
        <v>1.701199810913341</v>
      </c>
      <c r="J76" s="87">
        <v>2.4540855154948433</v>
      </c>
      <c r="K76" s="87">
        <v>2.5462421522985097</v>
      </c>
      <c r="L76" s="87">
        <v>2.6184515209491575</v>
      </c>
      <c r="M76" s="87">
        <v>1.3321518620008455</v>
      </c>
      <c r="N76" s="87">
        <v>1.3340440897068242</v>
      </c>
      <c r="O76" s="87">
        <v>0.66803670025344397</v>
      </c>
      <c r="P76" s="87">
        <v>0.66723571631125977</v>
      </c>
      <c r="Q76" s="87">
        <v>0.66570670143293531</v>
      </c>
    </row>
    <row r="77" spans="1:17" x14ac:dyDescent="0.25">
      <c r="A77" s="150" t="s">
        <v>28</v>
      </c>
      <c r="B77" s="87">
        <v>22.498878438156286</v>
      </c>
      <c r="C77" s="87">
        <v>24.961950960428215</v>
      </c>
      <c r="D77" s="87">
        <v>25.016561519377841</v>
      </c>
      <c r="E77" s="87">
        <v>27.717004969489086</v>
      </c>
      <c r="F77" s="87">
        <v>29.231093978094179</v>
      </c>
      <c r="G77" s="87">
        <v>30.402677203817216</v>
      </c>
      <c r="H77" s="87">
        <v>29.200148039315149</v>
      </c>
      <c r="I77" s="87">
        <v>33.15717117283387</v>
      </c>
      <c r="J77" s="87">
        <v>21.542436538328715</v>
      </c>
      <c r="K77" s="87">
        <v>23.632299148948505</v>
      </c>
      <c r="L77" s="87">
        <v>23.024442060020647</v>
      </c>
      <c r="M77" s="87">
        <v>4.4843107365355053</v>
      </c>
      <c r="N77" s="87">
        <v>3.7461343893585086</v>
      </c>
      <c r="O77" s="87">
        <v>3.751113461092789</v>
      </c>
      <c r="P77" s="87">
        <v>4.4940746833088365</v>
      </c>
      <c r="Q77" s="87">
        <v>5.9788596481618175</v>
      </c>
    </row>
    <row r="78" spans="1:17" x14ac:dyDescent="0.25">
      <c r="A78" s="150" t="s">
        <v>26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2.3863883952879994</v>
      </c>
      <c r="K78" s="87">
        <v>0</v>
      </c>
      <c r="L78" s="87">
        <v>0.8940660681105882</v>
      </c>
      <c r="M78" s="87">
        <v>17.004327775564533</v>
      </c>
      <c r="N78" s="87">
        <v>17.81932077531183</v>
      </c>
      <c r="O78" s="87">
        <v>19.006957023631781</v>
      </c>
      <c r="P78" s="87">
        <v>18.294141365160435</v>
      </c>
      <c r="Q78" s="87">
        <v>17.556405896671318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0.34797773767996965</v>
      </c>
      <c r="L80" s="87">
        <v>0.15726058113952979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2.0536139061048888</v>
      </c>
      <c r="C82" s="151">
        <v>1.8647742283940338</v>
      </c>
      <c r="D82" s="151">
        <v>1.7525403000050064</v>
      </c>
      <c r="E82" s="151">
        <v>1.7907367300237695</v>
      </c>
      <c r="F82" s="151">
        <v>1.9385939701317498</v>
      </c>
      <c r="G82" s="151">
        <v>1.9980604461524958</v>
      </c>
      <c r="H82" s="151">
        <v>1.8805479643115353</v>
      </c>
      <c r="I82" s="151">
        <v>1.88567961661057</v>
      </c>
      <c r="J82" s="151">
        <v>1.7210262496404414</v>
      </c>
      <c r="K82" s="151">
        <v>1.6892026728116765</v>
      </c>
      <c r="L82" s="151">
        <v>1.7124016618109701</v>
      </c>
      <c r="M82" s="151">
        <v>1.4865568380344272</v>
      </c>
      <c r="N82" s="151">
        <v>1.4990207340198332</v>
      </c>
      <c r="O82" s="151">
        <v>1.5299572913298098</v>
      </c>
      <c r="P82" s="151">
        <v>1.5315979757423019</v>
      </c>
      <c r="Q82" s="151">
        <v>1.5597619464276731</v>
      </c>
    </row>
    <row r="83" spans="1:17" x14ac:dyDescent="0.25">
      <c r="A83" s="156" t="s">
        <v>181</v>
      </c>
      <c r="B83" s="204">
        <v>42.072067019815861</v>
      </c>
      <c r="C83" s="204">
        <v>37.728556470077585</v>
      </c>
      <c r="D83" s="204">
        <v>35.620786976178849</v>
      </c>
      <c r="E83" s="204">
        <v>35.853419772938636</v>
      </c>
      <c r="F83" s="204">
        <v>39.125348422462707</v>
      </c>
      <c r="G83" s="204">
        <v>40.37507369867906</v>
      </c>
      <c r="H83" s="204">
        <v>38.109663287233772</v>
      </c>
      <c r="I83" s="204">
        <v>40.532293365139367</v>
      </c>
      <c r="J83" s="204">
        <v>36.703347711234358</v>
      </c>
      <c r="K83" s="204">
        <v>36.763872096929511</v>
      </c>
      <c r="L83" s="204">
        <v>38.434894057032885</v>
      </c>
      <c r="M83" s="204">
        <v>35.676507320494636</v>
      </c>
      <c r="N83" s="204">
        <v>36.192107330715032</v>
      </c>
      <c r="O83" s="204">
        <v>36.97461762090979</v>
      </c>
      <c r="P83" s="204">
        <v>37.033582290549951</v>
      </c>
      <c r="Q83" s="204">
        <v>37.259569482109491</v>
      </c>
    </row>
    <row r="84" spans="1:17" x14ac:dyDescent="0.25">
      <c r="A84" s="152" t="s">
        <v>190</v>
      </c>
      <c r="B84" s="151">
        <v>32.455788618631487</v>
      </c>
      <c r="C84" s="151">
        <v>31.172720268460786</v>
      </c>
      <c r="D84" s="151">
        <v>29.065203834077703</v>
      </c>
      <c r="E84" s="151">
        <v>31.299913212383803</v>
      </c>
      <c r="F84" s="151">
        <v>33.134896326548144</v>
      </c>
      <c r="G84" s="151">
        <v>34.308974829035684</v>
      </c>
      <c r="H84" s="151">
        <v>30.098501849222735</v>
      </c>
      <c r="I84" s="151">
        <v>22.336960458065999</v>
      </c>
      <c r="J84" s="151">
        <v>21.002559254860628</v>
      </c>
      <c r="K84" s="151">
        <v>17.463695542107594</v>
      </c>
      <c r="L84" s="151">
        <v>14.006599765709696</v>
      </c>
      <c r="M84" s="151">
        <v>3.1743492838302472</v>
      </c>
      <c r="N84" s="151">
        <v>2.4420524001220913</v>
      </c>
      <c r="O84" s="151">
        <v>2.2052984904221788</v>
      </c>
      <c r="P84" s="151">
        <v>2.2813725210330444</v>
      </c>
      <c r="Q84" s="151">
        <v>4.1720711211397878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1.2325321804177611</v>
      </c>
      <c r="C86" s="208">
        <v>1.0809266652542409</v>
      </c>
      <c r="D86" s="208">
        <v>1.0372087105477923</v>
      </c>
      <c r="E86" s="208">
        <v>1.0649650947387299</v>
      </c>
      <c r="F86" s="208">
        <v>1.1315623311511149</v>
      </c>
      <c r="G86" s="208">
        <v>1.4006067983286108</v>
      </c>
      <c r="H86" s="208">
        <v>0.57643648522536661</v>
      </c>
      <c r="I86" s="208">
        <v>0.30619276045290067</v>
      </c>
      <c r="J86" s="208">
        <v>1.8716736144440902</v>
      </c>
      <c r="K86" s="208">
        <v>1.5428065869651275</v>
      </c>
      <c r="L86" s="208">
        <v>1.2632613222276032</v>
      </c>
      <c r="M86" s="208">
        <v>1.6295832978366525</v>
      </c>
      <c r="N86" s="208">
        <v>1.3733526378225487</v>
      </c>
      <c r="O86" s="208">
        <v>1.7321234231517386</v>
      </c>
      <c r="P86" s="208">
        <v>1.3732093237564489</v>
      </c>
      <c r="Q86" s="208">
        <v>1.2990524968386532</v>
      </c>
    </row>
    <row r="87" spans="1:17" x14ac:dyDescent="0.25">
      <c r="A87" s="154" t="s">
        <v>125</v>
      </c>
      <c r="B87" s="208">
        <v>3.4281053253253844</v>
      </c>
      <c r="C87" s="208">
        <v>3.2374998229785348</v>
      </c>
      <c r="D87" s="208">
        <v>3.1105035055022507</v>
      </c>
      <c r="E87" s="208">
        <v>3.4583886902165726</v>
      </c>
      <c r="F87" s="208">
        <v>3.1451857121489168</v>
      </c>
      <c r="G87" s="208">
        <v>3.3383335443718907</v>
      </c>
      <c r="H87" s="208">
        <v>4.4467408805509354</v>
      </c>
      <c r="I87" s="208">
        <v>3.8471416147423847</v>
      </c>
      <c r="J87" s="208">
        <v>4.141446082874217</v>
      </c>
      <c r="K87" s="208">
        <v>4.5658187682584543</v>
      </c>
      <c r="L87" s="208">
        <v>2.2676169638653878</v>
      </c>
      <c r="M87" s="208">
        <v>5.5724455254106763E-2</v>
      </c>
      <c r="N87" s="208">
        <v>2.4343165534135122E-3</v>
      </c>
      <c r="O87" s="208">
        <v>0</v>
      </c>
      <c r="P87" s="208">
        <v>0</v>
      </c>
      <c r="Q87" s="208">
        <v>0.18457818040431073</v>
      </c>
    </row>
    <row r="88" spans="1:17" x14ac:dyDescent="0.25">
      <c r="A88" s="154" t="s">
        <v>29</v>
      </c>
      <c r="B88" s="208">
        <v>0.98652719769485919</v>
      </c>
      <c r="C88" s="208">
        <v>1.1710233862185646</v>
      </c>
      <c r="D88" s="208">
        <v>0.52085610849489361</v>
      </c>
      <c r="E88" s="208">
        <v>1.1695585936915756</v>
      </c>
      <c r="F88" s="208">
        <v>0.93255229921787064</v>
      </c>
      <c r="G88" s="208">
        <v>0.35481651522233909</v>
      </c>
      <c r="H88" s="208">
        <v>2.1391078804046813</v>
      </c>
      <c r="I88" s="208">
        <v>0.47794232022440364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26.808623915193479</v>
      </c>
      <c r="C89" s="208">
        <v>25.683270394009448</v>
      </c>
      <c r="D89" s="208">
        <v>24.396635509532768</v>
      </c>
      <c r="E89" s="208">
        <v>25.607000833736926</v>
      </c>
      <c r="F89" s="208">
        <v>27.925595984030242</v>
      </c>
      <c r="G89" s="208">
        <v>29.215217971112846</v>
      </c>
      <c r="H89" s="208">
        <v>22.93621660304175</v>
      </c>
      <c r="I89" s="208">
        <v>17.705683762646309</v>
      </c>
      <c r="J89" s="208">
        <v>14.989439557542322</v>
      </c>
      <c r="K89" s="208">
        <v>11.35507018688401</v>
      </c>
      <c r="L89" s="208">
        <v>10.475721479616706</v>
      </c>
      <c r="M89" s="208">
        <v>1.489041530739488</v>
      </c>
      <c r="N89" s="208">
        <v>1.0662654457461294</v>
      </c>
      <c r="O89" s="208">
        <v>0.47317506727044018</v>
      </c>
      <c r="P89" s="208">
        <v>0.90816319727659534</v>
      </c>
      <c r="Q89" s="208">
        <v>2.6884404438968241</v>
      </c>
    </row>
    <row r="90" spans="1:17" x14ac:dyDescent="0.25">
      <c r="A90" s="152" t="s">
        <v>189</v>
      </c>
      <c r="B90" s="151">
        <v>9.616278401184374</v>
      </c>
      <c r="C90" s="151">
        <v>6.5558362016167999</v>
      </c>
      <c r="D90" s="151">
        <v>6.5555831421011419</v>
      </c>
      <c r="E90" s="151">
        <v>4.5535065605548359</v>
      </c>
      <c r="F90" s="151">
        <v>5.9904520959145593</v>
      </c>
      <c r="G90" s="151">
        <v>6.0660988696433726</v>
      </c>
      <c r="H90" s="151">
        <v>8.011161438011035</v>
      </c>
      <c r="I90" s="151">
        <v>18.195332907073368</v>
      </c>
      <c r="J90" s="151">
        <v>15.700788456373727</v>
      </c>
      <c r="K90" s="151">
        <v>19.300176554821917</v>
      </c>
      <c r="L90" s="151">
        <v>24.428294291323191</v>
      </c>
      <c r="M90" s="151">
        <v>32.50215803666439</v>
      </c>
      <c r="N90" s="151">
        <v>33.750054930592938</v>
      </c>
      <c r="O90" s="151">
        <v>34.769319130487609</v>
      </c>
      <c r="P90" s="151">
        <v>34.752209769516909</v>
      </c>
      <c r="Q90" s="151">
        <v>33.087498360969704</v>
      </c>
    </row>
    <row r="91" spans="1:17" x14ac:dyDescent="0.25">
      <c r="A91" s="156" t="s">
        <v>180</v>
      </c>
      <c r="B91" s="155">
        <v>11.544462528966566</v>
      </c>
      <c r="C91" s="155">
        <v>10.070852014286775</v>
      </c>
      <c r="D91" s="155">
        <v>9.5044847147023148</v>
      </c>
      <c r="E91" s="155">
        <v>9.7172791321681053</v>
      </c>
      <c r="F91" s="155">
        <v>15.036462038166455</v>
      </c>
      <c r="G91" s="155">
        <v>11.985724423241566</v>
      </c>
      <c r="H91" s="155">
        <v>10.265974986358245</v>
      </c>
      <c r="I91" s="155">
        <v>10.453740825427348</v>
      </c>
      <c r="J91" s="155">
        <v>9.9911814603004405</v>
      </c>
      <c r="K91" s="155">
        <v>9.3972507088761432</v>
      </c>
      <c r="L91" s="155">
        <v>9.7912987714711903</v>
      </c>
      <c r="M91" s="155">
        <v>9.5903095774756402</v>
      </c>
      <c r="N91" s="155">
        <v>9.6858449145016792</v>
      </c>
      <c r="O91" s="155">
        <v>9.892253119107437</v>
      </c>
      <c r="P91" s="155">
        <v>9.9022118888938557</v>
      </c>
      <c r="Q91" s="155">
        <v>10.049801001899271</v>
      </c>
    </row>
    <row r="92" spans="1:17" x14ac:dyDescent="0.25">
      <c r="A92" s="152" t="s">
        <v>193</v>
      </c>
      <c r="B92" s="151">
        <v>1.6474962430822664</v>
      </c>
      <c r="C92" s="151">
        <v>1.2603744546033429</v>
      </c>
      <c r="D92" s="151">
        <v>1.1718955950074801</v>
      </c>
      <c r="E92" s="151">
        <v>1.266093661569885</v>
      </c>
      <c r="F92" s="151">
        <v>5.0185708905950239</v>
      </c>
      <c r="G92" s="151">
        <v>2.3114522052473734</v>
      </c>
      <c r="H92" s="151">
        <v>1.2262279741359441</v>
      </c>
      <c r="I92" s="151">
        <v>0.90429408065351691</v>
      </c>
      <c r="J92" s="151">
        <v>0.85432538358685417</v>
      </c>
      <c r="K92" s="151">
        <v>0.71402427178163808</v>
      </c>
      <c r="L92" s="151">
        <v>0.56817149944188683</v>
      </c>
      <c r="M92" s="151">
        <v>0.13167991654163366</v>
      </c>
      <c r="N92" s="151">
        <v>0.10156337152947417</v>
      </c>
      <c r="O92" s="151">
        <v>9.332914071475544E-2</v>
      </c>
      <c r="P92" s="151">
        <v>9.5170326104315223E-2</v>
      </c>
      <c r="Q92" s="151">
        <v>0.17066010334805237</v>
      </c>
    </row>
    <row r="93" spans="1:17" x14ac:dyDescent="0.25">
      <c r="A93" s="152" t="s">
        <v>187</v>
      </c>
      <c r="B93" s="151">
        <v>9.2880382567286688</v>
      </c>
      <c r="C93" s="151">
        <v>8.4800592087636115</v>
      </c>
      <c r="D93" s="151">
        <v>8.0021835231369707</v>
      </c>
      <c r="E93" s="151">
        <v>8.2216858183234951</v>
      </c>
      <c r="F93" s="151">
        <v>8.8843146691344401</v>
      </c>
      <c r="G93" s="151">
        <v>9.1625970949891347</v>
      </c>
      <c r="H93" s="151">
        <v>8.6359793356218297</v>
      </c>
      <c r="I93" s="151">
        <v>8.6323902917603093</v>
      </c>
      <c r="J93" s="151">
        <v>8.3455262645659705</v>
      </c>
      <c r="K93" s="151">
        <v>7.7104851553442231</v>
      </c>
      <c r="L93" s="151">
        <v>7.9919255660543334</v>
      </c>
      <c r="M93" s="151">
        <v>7.8205000418380468</v>
      </c>
      <c r="N93" s="151">
        <v>7.8832571197461263</v>
      </c>
      <c r="O93" s="151">
        <v>8.0465279855111955</v>
      </c>
      <c r="P93" s="151">
        <v>8.0555078926786905</v>
      </c>
      <c r="Q93" s="151">
        <v>8.2115097515439714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0.20266084072159163</v>
      </c>
      <c r="K97" s="87">
        <v>0</v>
      </c>
      <c r="L97" s="87">
        <v>6.0580482576032546E-2</v>
      </c>
      <c r="M97" s="87">
        <v>0.84984367384041537</v>
      </c>
      <c r="N97" s="87">
        <v>0.92954206087351476</v>
      </c>
      <c r="O97" s="87">
        <v>0.97601033856836139</v>
      </c>
      <c r="P97" s="87">
        <v>0.93880567772508927</v>
      </c>
      <c r="Q97" s="87">
        <v>0.79393348709667499</v>
      </c>
    </row>
    <row r="98" spans="1:17" x14ac:dyDescent="0.25">
      <c r="A98" s="150" t="s">
        <v>29</v>
      </c>
      <c r="B98" s="87">
        <v>2.8008093969190284</v>
      </c>
      <c r="C98" s="87">
        <v>1.2550322521123665</v>
      </c>
      <c r="D98" s="87">
        <v>0.73181491050904723</v>
      </c>
      <c r="E98" s="87">
        <v>0.12208240116460278</v>
      </c>
      <c r="F98" s="87">
        <v>0.35782119641218868</v>
      </c>
      <c r="G98" s="87">
        <v>0.28878729559811867</v>
      </c>
      <c r="H98" s="87">
        <v>0.10103775163361972</v>
      </c>
      <c r="I98" s="87">
        <v>0.42128821048235188</v>
      </c>
      <c r="J98" s="87">
        <v>0.75743304097646291</v>
      </c>
      <c r="K98" s="87">
        <v>0.74011830532301692</v>
      </c>
      <c r="L98" s="87">
        <v>0.77799023226367092</v>
      </c>
      <c r="M98" s="87">
        <v>0.40690846845228745</v>
      </c>
      <c r="N98" s="87">
        <v>0.40509892258981006</v>
      </c>
      <c r="O98" s="87">
        <v>0.20162826203477346</v>
      </c>
      <c r="P98" s="87">
        <v>0.2024483667075907</v>
      </c>
      <c r="Q98" s="87">
        <v>0.20403850627919751</v>
      </c>
    </row>
    <row r="99" spans="1:17" x14ac:dyDescent="0.25">
      <c r="A99" s="150" t="s">
        <v>28</v>
      </c>
      <c r="B99" s="87">
        <v>6.4872288598096404</v>
      </c>
      <c r="C99" s="87">
        <v>7.2250269566512451</v>
      </c>
      <c r="D99" s="87">
        <v>7.270368612627923</v>
      </c>
      <c r="E99" s="87">
        <v>8.0996034171588924</v>
      </c>
      <c r="F99" s="87">
        <v>8.526493472722251</v>
      </c>
      <c r="G99" s="87">
        <v>8.8738097993910152</v>
      </c>
      <c r="H99" s="87">
        <v>8.5349415839882106</v>
      </c>
      <c r="I99" s="87">
        <v>8.2111020812779572</v>
      </c>
      <c r="J99" s="87">
        <v>6.6488934938270177</v>
      </c>
      <c r="K99" s="87">
        <v>6.8692198741652959</v>
      </c>
      <c r="L99" s="87">
        <v>6.8409863167998317</v>
      </c>
      <c r="M99" s="87">
        <v>1.369741743352872</v>
      </c>
      <c r="N99" s="87">
        <v>1.1375598578149484</v>
      </c>
      <c r="O99" s="87">
        <v>1.1321690673108851</v>
      </c>
      <c r="P99" s="87">
        <v>1.3635632165011149</v>
      </c>
      <c r="Q99" s="87">
        <v>1.8325151139954423</v>
      </c>
    </row>
    <row r="100" spans="1:17" x14ac:dyDescent="0.25">
      <c r="A100" s="150" t="s">
        <v>26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0.73653888904089815</v>
      </c>
      <c r="K100" s="87">
        <v>0</v>
      </c>
      <c r="L100" s="87">
        <v>0.26564351580444245</v>
      </c>
      <c r="M100" s="87">
        <v>5.1940061561924722</v>
      </c>
      <c r="N100" s="87">
        <v>5.4110562784678535</v>
      </c>
      <c r="O100" s="87">
        <v>5.7367203175971753</v>
      </c>
      <c r="P100" s="87">
        <v>5.5506906317448959</v>
      </c>
      <c r="Q100" s="87">
        <v>5.3810226441726563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0.10114697585590954</v>
      </c>
      <c r="L102" s="87">
        <v>4.6725018610355357E-2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0.60892802915563071</v>
      </c>
      <c r="C104" s="151">
        <v>0.33041835091982047</v>
      </c>
      <c r="D104" s="151">
        <v>0.33040559655786322</v>
      </c>
      <c r="E104" s="151">
        <v>0.2294996522747253</v>
      </c>
      <c r="F104" s="151">
        <v>1.1335764784369911</v>
      </c>
      <c r="G104" s="151">
        <v>0.51167512300505635</v>
      </c>
      <c r="H104" s="151">
        <v>0.40376767660046931</v>
      </c>
      <c r="I104" s="151">
        <v>0.91705645301351979</v>
      </c>
      <c r="J104" s="151">
        <v>0.79132981214761522</v>
      </c>
      <c r="K104" s="151">
        <v>0.97274128175028318</v>
      </c>
      <c r="L104" s="151">
        <v>1.2312017059749689</v>
      </c>
      <c r="M104" s="151">
        <v>1.6381296190959602</v>
      </c>
      <c r="N104" s="151">
        <v>1.7010244232260783</v>
      </c>
      <c r="O104" s="151">
        <v>1.7523959928814863</v>
      </c>
      <c r="P104" s="151">
        <v>1.7515336701108497</v>
      </c>
      <c r="Q104" s="151">
        <v>1.6676311470072478</v>
      </c>
    </row>
    <row r="105" spans="1:17" x14ac:dyDescent="0.25">
      <c r="A105" s="243" t="s">
        <v>179</v>
      </c>
      <c r="B105" s="242">
        <v>16.157614894299144</v>
      </c>
      <c r="C105" s="242">
        <v>15.094013677987038</v>
      </c>
      <c r="D105" s="242">
        <v>14.18556029824623</v>
      </c>
      <c r="E105" s="242">
        <v>14.494733080867713</v>
      </c>
      <c r="F105" s="242">
        <v>13.333927794363097</v>
      </c>
      <c r="G105" s="242">
        <v>14.984448778367449</v>
      </c>
      <c r="H105" s="242">
        <v>15.221690788742023</v>
      </c>
      <c r="I105" s="242">
        <v>12.384017985419076</v>
      </c>
      <c r="J105" s="242">
        <v>13.930476599636126</v>
      </c>
      <c r="K105" s="242">
        <v>13.672887505674057</v>
      </c>
      <c r="L105" s="242">
        <v>13.86066672952807</v>
      </c>
      <c r="M105" s="242">
        <v>12.032614407010986</v>
      </c>
      <c r="N105" s="242">
        <v>12.133500730738623</v>
      </c>
      <c r="O105" s="242">
        <v>12.383910036099284</v>
      </c>
      <c r="P105" s="242">
        <v>12.3971902029883</v>
      </c>
      <c r="Q105" s="242">
        <v>12.625157402598079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10.235067452329044</v>
      </c>
      <c r="C108" s="96">
        <v>27.603255824363178</v>
      </c>
      <c r="D108" s="96">
        <v>32.456967324864436</v>
      </c>
      <c r="E108" s="96">
        <v>30.694905809420757</v>
      </c>
      <c r="F108" s="96">
        <v>23.796790916605389</v>
      </c>
      <c r="G108" s="96">
        <v>28.469172837762702</v>
      </c>
      <c r="H108" s="96">
        <v>26.509878825694393</v>
      </c>
      <c r="I108" s="96">
        <v>11.324173412662411</v>
      </c>
      <c r="J108" s="96">
        <v>12.558547475832595</v>
      </c>
      <c r="K108" s="96">
        <v>20.635467848729952</v>
      </c>
      <c r="L108" s="96">
        <v>18.959705666032693</v>
      </c>
      <c r="M108" s="96">
        <v>12.692363887625719</v>
      </c>
      <c r="N108" s="96">
        <v>6.7068724234282291</v>
      </c>
      <c r="O108" s="96">
        <v>5.5191982330846656</v>
      </c>
      <c r="P108" s="96">
        <v>6.8913942099162506</v>
      </c>
      <c r="Q108" s="96">
        <v>14.380536078123331</v>
      </c>
    </row>
    <row r="109" spans="1:17" x14ac:dyDescent="0.25">
      <c r="A109" s="132" t="s">
        <v>83</v>
      </c>
      <c r="B109" s="160">
        <v>9.8256424519618524E-2</v>
      </c>
      <c r="C109" s="160">
        <v>0.26666814315145981</v>
      </c>
      <c r="D109" s="160">
        <v>0.31312941984271564</v>
      </c>
      <c r="E109" s="160">
        <v>0.29778450976548532</v>
      </c>
      <c r="F109" s="160">
        <v>0.23019475028707645</v>
      </c>
      <c r="G109" s="160">
        <v>0.27531338856328558</v>
      </c>
      <c r="H109" s="160">
        <v>0.25591521996749722</v>
      </c>
      <c r="I109" s="160">
        <v>0.10689707263389059</v>
      </c>
      <c r="J109" s="160">
        <v>0.11418994761310701</v>
      </c>
      <c r="K109" s="160">
        <v>0.18854536007068132</v>
      </c>
      <c r="L109" s="160">
        <v>0.16903571763930342</v>
      </c>
      <c r="M109" s="160">
        <v>0.11013566250571344</v>
      </c>
      <c r="N109" s="160">
        <v>5.8065715083971424E-2</v>
      </c>
      <c r="O109" s="160">
        <v>4.7728973696256588E-2</v>
      </c>
      <c r="P109" s="160">
        <v>5.9612473868857999E-2</v>
      </c>
      <c r="Q109" s="160">
        <v>0.12500118399920707</v>
      </c>
    </row>
    <row r="110" spans="1:17" x14ac:dyDescent="0.25">
      <c r="A110" s="76" t="s">
        <v>82</v>
      </c>
      <c r="B110" s="159">
        <v>0.10512610728798512</v>
      </c>
      <c r="C110" s="159">
        <v>0.28531247665775517</v>
      </c>
      <c r="D110" s="159">
        <v>0.33502213362992084</v>
      </c>
      <c r="E110" s="159">
        <v>0.31860437091374028</v>
      </c>
      <c r="F110" s="159">
        <v>0.24628901503512704</v>
      </c>
      <c r="G110" s="159">
        <v>0.29456216186803974</v>
      </c>
      <c r="H110" s="159">
        <v>0.27380775356383674</v>
      </c>
      <c r="I110" s="159">
        <v>0.11437087377668761</v>
      </c>
      <c r="J110" s="159">
        <v>0.12217363640774473</v>
      </c>
      <c r="K110" s="159">
        <v>0.20172767173595496</v>
      </c>
      <c r="L110" s="159">
        <v>0.18085399580668521</v>
      </c>
      <c r="M110" s="159">
        <v>0.11783589245604176</v>
      </c>
      <c r="N110" s="159">
        <v>6.2125429695972179E-2</v>
      </c>
      <c r="O110" s="159">
        <v>5.1065986107974574E-2</v>
      </c>
      <c r="P110" s="159">
        <v>6.3780331456987832E-2</v>
      </c>
      <c r="Q110" s="159">
        <v>0.13374074972168379</v>
      </c>
    </row>
    <row r="111" spans="1:17" x14ac:dyDescent="0.25">
      <c r="A111" s="76" t="s">
        <v>81</v>
      </c>
      <c r="B111" s="159">
        <v>9.9485428074638213E-2</v>
      </c>
      <c r="C111" s="159">
        <v>0.27000366138903015</v>
      </c>
      <c r="D111" s="159">
        <v>0.31704608149664248</v>
      </c>
      <c r="E111" s="159">
        <v>0.30150923537931529</v>
      </c>
      <c r="F111" s="159">
        <v>0.23307405479904961</v>
      </c>
      <c r="G111" s="159">
        <v>0.27875704260365042</v>
      </c>
      <c r="H111" s="159">
        <v>0.25911623930706118</v>
      </c>
      <c r="I111" s="159">
        <v>0.10823415448813634</v>
      </c>
      <c r="J111" s="159">
        <v>0.11561824965289877</v>
      </c>
      <c r="K111" s="159">
        <v>0.19090370883965238</v>
      </c>
      <c r="L111" s="159">
        <v>0.17115003737889997</v>
      </c>
      <c r="M111" s="159">
        <v>0.11151325304410051</v>
      </c>
      <c r="N111" s="159">
        <v>5.8792008256268902E-2</v>
      </c>
      <c r="O111" s="159">
        <v>4.8325973624118078E-2</v>
      </c>
      <c r="P111" s="159">
        <v>6.0358114092044786E-2</v>
      </c>
      <c r="Q111" s="159">
        <v>0.1265647143257764</v>
      </c>
    </row>
    <row r="112" spans="1:17" x14ac:dyDescent="0.25">
      <c r="A112" s="76" t="s">
        <v>80</v>
      </c>
      <c r="B112" s="159">
        <v>0.712697934314375</v>
      </c>
      <c r="C112" s="159">
        <v>1.9342636952309216</v>
      </c>
      <c r="D112" s="159">
        <v>2.2712681820658269</v>
      </c>
      <c r="E112" s="159">
        <v>2.1599646640745096</v>
      </c>
      <c r="F112" s="159">
        <v>1.6697058113167516</v>
      </c>
      <c r="G112" s="159">
        <v>1.9969715392907146</v>
      </c>
      <c r="H112" s="159">
        <v>1.8562679185830433</v>
      </c>
      <c r="I112" s="159">
        <v>0.77537243211222173</v>
      </c>
      <c r="J112" s="159">
        <v>0.82827092662097235</v>
      </c>
      <c r="K112" s="159">
        <v>1.367604096158662</v>
      </c>
      <c r="L112" s="159">
        <v>1.2260919057035848</v>
      </c>
      <c r="M112" s="159">
        <v>0.79886337759516812</v>
      </c>
      <c r="N112" s="159">
        <v>0.42117668536341474</v>
      </c>
      <c r="O112" s="159">
        <v>0.34619966202286639</v>
      </c>
      <c r="P112" s="159">
        <v>0.43239602085481726</v>
      </c>
      <c r="Q112" s="159">
        <v>0.90668967508885989</v>
      </c>
    </row>
    <row r="113" spans="1:17" x14ac:dyDescent="0.25">
      <c r="A113" s="129" t="s">
        <v>79</v>
      </c>
      <c r="B113" s="158">
        <v>0.43424581905774151</v>
      </c>
      <c r="C113" s="158">
        <v>1.1785440677855261</v>
      </c>
      <c r="D113" s="158">
        <v>1.3838804134738871</v>
      </c>
      <c r="E113" s="158">
        <v>1.3160633411813394</v>
      </c>
      <c r="F113" s="158">
        <v>1.0173493323201976</v>
      </c>
      <c r="G113" s="158">
        <v>1.2167518663408652</v>
      </c>
      <c r="H113" s="158">
        <v>1.1310213540483447</v>
      </c>
      <c r="I113" s="158">
        <v>0.47243329978397752</v>
      </c>
      <c r="J113" s="158">
        <v>0.50466427586639351</v>
      </c>
      <c r="K113" s="158">
        <v>0.83327919485897961</v>
      </c>
      <c r="L113" s="158">
        <v>0.747056022190552</v>
      </c>
      <c r="M113" s="158">
        <v>0.48674629884085879</v>
      </c>
      <c r="N113" s="158">
        <v>0.25662234433106279</v>
      </c>
      <c r="O113" s="158">
        <v>0.21458255368365881</v>
      </c>
      <c r="P113" s="158">
        <v>0.26498228531853085</v>
      </c>
      <c r="Q113" s="158">
        <v>0.55244470572084559</v>
      </c>
    </row>
    <row r="114" spans="1:17" x14ac:dyDescent="0.25">
      <c r="A114" s="92" t="s">
        <v>125</v>
      </c>
      <c r="B114" s="91">
        <v>7.0955235669102557E-2</v>
      </c>
      <c r="C114" s="91">
        <v>0.19257265909340943</v>
      </c>
      <c r="D114" s="91">
        <v>0.22612436681362272</v>
      </c>
      <c r="E114" s="91">
        <v>0.21504314015415205</v>
      </c>
      <c r="F114" s="91">
        <v>0.1662336364900848</v>
      </c>
      <c r="G114" s="91">
        <v>0.19881576664197326</v>
      </c>
      <c r="H114" s="91">
        <v>0.18480750579803901</v>
      </c>
      <c r="I114" s="91">
        <v>7.7195023309243549E-2</v>
      </c>
      <c r="J114" s="91">
        <v>8.2461525376518338E-2</v>
      </c>
      <c r="K114" s="91">
        <v>0.13615680118158383</v>
      </c>
      <c r="L114" s="91">
        <v>0.12206804023484345</v>
      </c>
      <c r="M114" s="91">
        <v>7.9533749847627594E-2</v>
      </c>
      <c r="N114" s="91">
        <v>4.1931777165934998E-2</v>
      </c>
      <c r="O114" s="91">
        <v>2.4937626128858324E-2</v>
      </c>
      <c r="P114" s="91">
        <v>3.9062819357357302E-2</v>
      </c>
      <c r="Q114" s="91">
        <v>9.0268789170215025E-2</v>
      </c>
    </row>
    <row r="115" spans="1:17" x14ac:dyDescent="0.25">
      <c r="A115" s="92" t="s">
        <v>26</v>
      </c>
      <c r="B115" s="91">
        <v>0.11807850861118561</v>
      </c>
      <c r="C115" s="91">
        <v>0.32046532113685322</v>
      </c>
      <c r="D115" s="91">
        <v>0.37629961682486435</v>
      </c>
      <c r="E115" s="91">
        <v>0.35785905066798845</v>
      </c>
      <c r="F115" s="91">
        <v>0.27663384798410956</v>
      </c>
      <c r="G115" s="91">
        <v>0.33085464366509415</v>
      </c>
      <c r="H115" s="91">
        <v>0.30754312150481361</v>
      </c>
      <c r="I115" s="91">
        <v>0.12846230639087769</v>
      </c>
      <c r="J115" s="91">
        <v>0.13722643357384648</v>
      </c>
      <c r="K115" s="91">
        <v>0.22658218057038942</v>
      </c>
      <c r="L115" s="91">
        <v>0.20313669603238196</v>
      </c>
      <c r="M115" s="91">
        <v>0.13235424387931929</v>
      </c>
      <c r="N115" s="91">
        <v>6.9779793759830899E-2</v>
      </c>
      <c r="O115" s="91">
        <v>5.7357735732295169E-2</v>
      </c>
      <c r="P115" s="91">
        <v>7.1638593033197362E-2</v>
      </c>
      <c r="Q115" s="91">
        <v>0.150218710414317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0.24521207477745333</v>
      </c>
      <c r="C117" s="157">
        <v>0.66550608755526353</v>
      </c>
      <c r="D117" s="157">
        <v>0.7814564298354002</v>
      </c>
      <c r="E117" s="157">
        <v>0.74316115035919872</v>
      </c>
      <c r="F117" s="157">
        <v>0.57448184784600331</v>
      </c>
      <c r="G117" s="157">
        <v>0.68708145603379767</v>
      </c>
      <c r="H117" s="157">
        <v>0.63867072674549208</v>
      </c>
      <c r="I117" s="157">
        <v>0.26677597008385628</v>
      </c>
      <c r="J117" s="157">
        <v>0.2849763169160287</v>
      </c>
      <c r="K117" s="157">
        <v>0.47054021310700633</v>
      </c>
      <c r="L117" s="157">
        <v>0.42185128592332666</v>
      </c>
      <c r="M117" s="157">
        <v>0.2748583051139119</v>
      </c>
      <c r="N117" s="157">
        <v>0.1449107734052969</v>
      </c>
      <c r="O117" s="157">
        <v>0.13228719182250531</v>
      </c>
      <c r="P117" s="157">
        <v>0.15428087292797615</v>
      </c>
      <c r="Q117" s="157">
        <v>0.31195720613631356</v>
      </c>
    </row>
    <row r="118" spans="1:17" x14ac:dyDescent="0.25">
      <c r="A118" s="156" t="s">
        <v>183</v>
      </c>
      <c r="B118" s="204">
        <v>1.788478170609878</v>
      </c>
      <c r="C118" s="204">
        <v>4.8539335229751703</v>
      </c>
      <c r="D118" s="204">
        <v>5.6996286472098765</v>
      </c>
      <c r="E118" s="204">
        <v>5.4203182933345575</v>
      </c>
      <c r="F118" s="204">
        <v>4.1900393576322932</v>
      </c>
      <c r="G118" s="204">
        <v>5.0112955761356561</v>
      </c>
      <c r="H118" s="204">
        <v>4.6582072030038795</v>
      </c>
      <c r="I118" s="204">
        <v>1.9457565430710235</v>
      </c>
      <c r="J118" s="204">
        <v>2.374391862133018</v>
      </c>
      <c r="K118" s="204">
        <v>3.6681198055743831</v>
      </c>
      <c r="L118" s="204">
        <v>3.5205576862653936</v>
      </c>
      <c r="M118" s="204">
        <v>2.2994584193960961</v>
      </c>
      <c r="N118" s="204">
        <v>1.211925134513598</v>
      </c>
      <c r="O118" s="204">
        <v>0.99624598938163322</v>
      </c>
      <c r="P118" s="204">
        <v>1.2443396134153861</v>
      </c>
      <c r="Q118" s="204">
        <v>2.61153902175927</v>
      </c>
    </row>
    <row r="119" spans="1:17" x14ac:dyDescent="0.25">
      <c r="A119" s="152" t="s">
        <v>192</v>
      </c>
      <c r="B119" s="151">
        <v>1.6114521323572508</v>
      </c>
      <c r="C119" s="151">
        <v>4.3734844822016417</v>
      </c>
      <c r="D119" s="151">
        <v>5.1354715355898461</v>
      </c>
      <c r="E119" s="151">
        <v>4.8838077061183593</v>
      </c>
      <c r="F119" s="151">
        <v>3.7753034778248868</v>
      </c>
      <c r="G119" s="151">
        <v>4.5152706221080114</v>
      </c>
      <c r="H119" s="151">
        <v>4.1971314235738024</v>
      </c>
      <c r="I119" s="151">
        <v>1.7531628743954188</v>
      </c>
      <c r="J119" s="151">
        <v>2.1686588107518618</v>
      </c>
      <c r="K119" s="151">
        <v>3.3284225462103052</v>
      </c>
      <c r="L119" s="151">
        <v>3.2160104410020489</v>
      </c>
      <c r="M119" s="151">
        <v>2.1010298677870156</v>
      </c>
      <c r="N119" s="151">
        <v>1.1073096495732837</v>
      </c>
      <c r="O119" s="151">
        <v>0.91025394189342945</v>
      </c>
      <c r="P119" s="151">
        <v>1.1369373735004267</v>
      </c>
      <c r="Q119" s="151">
        <v>2.3863276476587498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1.1933165643137972E-2</v>
      </c>
      <c r="C123" s="87">
        <v>9.9169380205248719E-3</v>
      </c>
      <c r="D123" s="87">
        <v>8.9139048400807934E-3</v>
      </c>
      <c r="E123" s="87">
        <v>6.5858659059772661E-3</v>
      </c>
      <c r="F123" s="87">
        <v>4.9852554630698456E-3</v>
      </c>
      <c r="G123" s="87">
        <v>5.8941200456128608E-3</v>
      </c>
      <c r="H123" s="87">
        <v>7.4962686584216127E-3</v>
      </c>
      <c r="I123" s="87">
        <v>6.0258590741071464E-3</v>
      </c>
      <c r="J123" s="87">
        <v>0.46795394408429325</v>
      </c>
      <c r="K123" s="87">
        <v>0.68443055484258619</v>
      </c>
      <c r="L123" s="87">
        <v>0.59721990243720835</v>
      </c>
      <c r="M123" s="87">
        <v>0.29543204942251899</v>
      </c>
      <c r="N123" s="87">
        <v>0.16233340114024591</v>
      </c>
      <c r="O123" s="87">
        <v>0.13234811636522228</v>
      </c>
      <c r="P123" s="87">
        <v>0.16447551713720374</v>
      </c>
      <c r="Q123" s="87">
        <v>0.30681763406656992</v>
      </c>
    </row>
    <row r="124" spans="1:17" x14ac:dyDescent="0.25">
      <c r="A124" s="150" t="s">
        <v>29</v>
      </c>
      <c r="B124" s="87">
        <v>1.511296213234169</v>
      </c>
      <c r="C124" s="87">
        <v>4.2892972124491431</v>
      </c>
      <c r="D124" s="87">
        <v>5.0603839563087538</v>
      </c>
      <c r="E124" s="87">
        <v>4.8305738603062913</v>
      </c>
      <c r="F124" s="87">
        <v>3.7257582883155607</v>
      </c>
      <c r="G124" s="87">
        <v>4.4601919086799446</v>
      </c>
      <c r="H124" s="87">
        <v>4.1515586620383056</v>
      </c>
      <c r="I124" s="87">
        <v>1.7201516344069379</v>
      </c>
      <c r="J124" s="87">
        <v>0</v>
      </c>
      <c r="K124" s="87">
        <v>0.8856441741793174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8.8222753479943891E-2</v>
      </c>
      <c r="C126" s="87">
        <v>7.4270331731973824E-2</v>
      </c>
      <c r="D126" s="87">
        <v>6.6173674441011243E-2</v>
      </c>
      <c r="E126" s="87">
        <v>4.6647979906090237E-2</v>
      </c>
      <c r="F126" s="87">
        <v>4.4559934046256501E-2</v>
      </c>
      <c r="G126" s="87">
        <v>4.9184593382454088E-2</v>
      </c>
      <c r="H126" s="87">
        <v>3.8076492877075145E-2</v>
      </c>
      <c r="I126" s="87">
        <v>2.6985380914373917E-2</v>
      </c>
      <c r="J126" s="87">
        <v>1.7007048666675686</v>
      </c>
      <c r="K126" s="87">
        <v>1.7583478171884013</v>
      </c>
      <c r="L126" s="87">
        <v>2.6187905385648405</v>
      </c>
      <c r="M126" s="87">
        <v>1.8055978183644965</v>
      </c>
      <c r="N126" s="87">
        <v>0.94497624843303785</v>
      </c>
      <c r="O126" s="87">
        <v>0.7779058255282072</v>
      </c>
      <c r="P126" s="87">
        <v>0.97246185636322302</v>
      </c>
      <c r="Q126" s="87">
        <v>2.0795100135921798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0.17702603825262722</v>
      </c>
      <c r="C130" s="151">
        <v>0.4804490407735284</v>
      </c>
      <c r="D130" s="151">
        <v>0.56415711162003046</v>
      </c>
      <c r="E130" s="151">
        <v>0.53651058721619849</v>
      </c>
      <c r="F130" s="151">
        <v>0.41473587980740623</v>
      </c>
      <c r="G130" s="151">
        <v>0.49602495402764468</v>
      </c>
      <c r="H130" s="151">
        <v>0.46107577943007733</v>
      </c>
      <c r="I130" s="151">
        <v>0.19259366867560476</v>
      </c>
      <c r="J130" s="151">
        <v>0.20573305138115616</v>
      </c>
      <c r="K130" s="151">
        <v>0.33969725936407807</v>
      </c>
      <c r="L130" s="151">
        <v>0.30454724526334481</v>
      </c>
      <c r="M130" s="151">
        <v>0.19842855160908054</v>
      </c>
      <c r="N130" s="151">
        <v>0.10461548494031415</v>
      </c>
      <c r="O130" s="151">
        <v>8.5992047488203771E-2</v>
      </c>
      <c r="P130" s="151">
        <v>0.10740223991495949</v>
      </c>
      <c r="Q130" s="151">
        <v>0.22521137410052003</v>
      </c>
    </row>
    <row r="131" spans="1:17" x14ac:dyDescent="0.25">
      <c r="A131" s="156" t="s">
        <v>181</v>
      </c>
      <c r="B131" s="204">
        <v>3.0731351493514363</v>
      </c>
      <c r="C131" s="204">
        <v>8.2368416661158008</v>
      </c>
      <c r="D131" s="204">
        <v>9.7163918375621225</v>
      </c>
      <c r="E131" s="204">
        <v>9.1022046856054182</v>
      </c>
      <c r="F131" s="204">
        <v>7.0927136391746242</v>
      </c>
      <c r="G131" s="204">
        <v>8.4933239217886527</v>
      </c>
      <c r="H131" s="204">
        <v>7.9175800426726788</v>
      </c>
      <c r="I131" s="204">
        <v>3.5078800414682902</v>
      </c>
      <c r="J131" s="204">
        <v>3.717848664500699</v>
      </c>
      <c r="K131" s="204">
        <v>6.2647102077977754</v>
      </c>
      <c r="L131" s="204">
        <v>5.7922084094749078</v>
      </c>
      <c r="M131" s="204">
        <v>4.0352870248897812</v>
      </c>
      <c r="N131" s="204">
        <v>2.1402852594987998</v>
      </c>
      <c r="O131" s="204">
        <v>1.7609707001277553</v>
      </c>
      <c r="P131" s="204">
        <v>2.2005626404361158</v>
      </c>
      <c r="Q131" s="204">
        <v>4.5586819025842296</v>
      </c>
    </row>
    <row r="132" spans="1:17" x14ac:dyDescent="0.25">
      <c r="A132" s="152" t="s">
        <v>190</v>
      </c>
      <c r="B132" s="151">
        <v>2.370718433131866</v>
      </c>
      <c r="C132" s="151">
        <v>6.8055813732780841</v>
      </c>
      <c r="D132" s="151">
        <v>7.9282052212762988</v>
      </c>
      <c r="E132" s="151">
        <v>7.9461936547497087</v>
      </c>
      <c r="F132" s="151">
        <v>6.0067536925247484</v>
      </c>
      <c r="G132" s="151">
        <v>7.2172558450841198</v>
      </c>
      <c r="H132" s="151">
        <v>6.2531987165465832</v>
      </c>
      <c r="I132" s="151">
        <v>1.9331592484057976</v>
      </c>
      <c r="J132" s="151">
        <v>2.127444545143764</v>
      </c>
      <c r="K132" s="151">
        <v>2.9758832649635765</v>
      </c>
      <c r="L132" s="151">
        <v>2.1108200488521391</v>
      </c>
      <c r="M132" s="151">
        <v>0.3590432875740025</v>
      </c>
      <c r="N132" s="151">
        <v>0.14441515403191962</v>
      </c>
      <c r="O132" s="151">
        <v>0.1050305933244664</v>
      </c>
      <c r="P132" s="151">
        <v>0.13556082960907428</v>
      </c>
      <c r="Q132" s="151">
        <v>0.51044994294328738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9.0029756906514019E-2</v>
      </c>
      <c r="C134" s="208">
        <v>0.23598628273634109</v>
      </c>
      <c r="D134" s="208">
        <v>0.28292261638560778</v>
      </c>
      <c r="E134" s="208">
        <v>0.27036557005514833</v>
      </c>
      <c r="F134" s="208">
        <v>0.20513165769340302</v>
      </c>
      <c r="G134" s="208">
        <v>0.29463245848275443</v>
      </c>
      <c r="H134" s="208">
        <v>0.11975917963089487</v>
      </c>
      <c r="I134" s="208">
        <v>2.6499548484927391E-2</v>
      </c>
      <c r="J134" s="208">
        <v>0.18959031482875421</v>
      </c>
      <c r="K134" s="208">
        <v>0.26290038624156009</v>
      </c>
      <c r="L134" s="208">
        <v>0.1903757778833326</v>
      </c>
      <c r="M134" s="208">
        <v>0.18431838853126195</v>
      </c>
      <c r="N134" s="208">
        <v>8.1215674455376446E-2</v>
      </c>
      <c r="O134" s="208">
        <v>8.2494932833335088E-2</v>
      </c>
      <c r="P134" s="208">
        <v>8.1597105882140919E-2</v>
      </c>
      <c r="Q134" s="208">
        <v>0.15893815173277051</v>
      </c>
    </row>
    <row r="135" spans="1:17" x14ac:dyDescent="0.25">
      <c r="A135" s="154" t="s">
        <v>125</v>
      </c>
      <c r="B135" s="208">
        <v>0.25040440646698681</v>
      </c>
      <c r="C135" s="208">
        <v>0.70680608883357277</v>
      </c>
      <c r="D135" s="208">
        <v>0.84846162696466443</v>
      </c>
      <c r="E135" s="208">
        <v>0.87799049407537089</v>
      </c>
      <c r="F135" s="208">
        <v>0.57016493137447233</v>
      </c>
      <c r="G135" s="208">
        <v>0.70225378070953026</v>
      </c>
      <c r="H135" s="208">
        <v>0.92384513044440475</v>
      </c>
      <c r="I135" s="208">
        <v>0.33295207763061896</v>
      </c>
      <c r="J135" s="208">
        <v>0.4195058693134599</v>
      </c>
      <c r="K135" s="208">
        <v>0.77803370028730845</v>
      </c>
      <c r="L135" s="208">
        <v>0.34173399900827045</v>
      </c>
      <c r="M135" s="208">
        <v>6.3028639332856785E-3</v>
      </c>
      <c r="N135" s="208">
        <v>1.4395768084504986E-4</v>
      </c>
      <c r="O135" s="208">
        <v>0</v>
      </c>
      <c r="P135" s="208">
        <v>0</v>
      </c>
      <c r="Q135" s="208">
        <v>2.258300947425277E-2</v>
      </c>
    </row>
    <row r="136" spans="1:17" x14ac:dyDescent="0.25">
      <c r="A136" s="154" t="s">
        <v>29</v>
      </c>
      <c r="B136" s="208">
        <v>7.2060433959646078E-2</v>
      </c>
      <c r="C136" s="208">
        <v>0.25565606325942891</v>
      </c>
      <c r="D136" s="208">
        <v>0.14207552585821753</v>
      </c>
      <c r="E136" s="208">
        <v>0.29691900463075421</v>
      </c>
      <c r="F136" s="208">
        <v>0.16905476062441455</v>
      </c>
      <c r="G136" s="208">
        <v>7.4639407944465871E-2</v>
      </c>
      <c r="H136" s="208">
        <v>0.44441636063180556</v>
      </c>
      <c r="I136" s="208">
        <v>4.1363668001332378E-2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1.9582238357987189</v>
      </c>
      <c r="C137" s="208">
        <v>5.6071329384487409</v>
      </c>
      <c r="D137" s="208">
        <v>6.6547454520678091</v>
      </c>
      <c r="E137" s="208">
        <v>6.5009185859884351</v>
      </c>
      <c r="F137" s="208">
        <v>5.062402342832458</v>
      </c>
      <c r="G137" s="208">
        <v>6.1457301979473691</v>
      </c>
      <c r="H137" s="208">
        <v>4.7651780458394786</v>
      </c>
      <c r="I137" s="208">
        <v>1.5323439542889188</v>
      </c>
      <c r="J137" s="208">
        <v>1.5183483610015498</v>
      </c>
      <c r="K137" s="208">
        <v>1.9349491784347079</v>
      </c>
      <c r="L137" s="208">
        <v>1.5787102719605361</v>
      </c>
      <c r="M137" s="208">
        <v>0.16842203510945489</v>
      </c>
      <c r="N137" s="208">
        <v>6.305552189569813E-2</v>
      </c>
      <c r="O137" s="208">
        <v>2.2535660491131319E-2</v>
      </c>
      <c r="P137" s="208">
        <v>5.3963723726933352E-2</v>
      </c>
      <c r="Q137" s="208">
        <v>0.32892878173626416</v>
      </c>
    </row>
    <row r="138" spans="1:17" x14ac:dyDescent="0.25">
      <c r="A138" s="152" t="s">
        <v>189</v>
      </c>
      <c r="B138" s="151">
        <v>0.70241671621957014</v>
      </c>
      <c r="C138" s="151">
        <v>1.4312602928377176</v>
      </c>
      <c r="D138" s="151">
        <v>1.7881866162858235</v>
      </c>
      <c r="E138" s="151">
        <v>1.1560110308557086</v>
      </c>
      <c r="F138" s="151">
        <v>1.0859599466498759</v>
      </c>
      <c r="G138" s="151">
        <v>1.2760680767045331</v>
      </c>
      <c r="H138" s="151">
        <v>1.664381326126096</v>
      </c>
      <c r="I138" s="151">
        <v>1.5747207930624929</v>
      </c>
      <c r="J138" s="151">
        <v>1.5904041193569352</v>
      </c>
      <c r="K138" s="151">
        <v>3.288826942834199</v>
      </c>
      <c r="L138" s="151">
        <v>3.6813883606227682</v>
      </c>
      <c r="M138" s="151">
        <v>3.676243737315779</v>
      </c>
      <c r="N138" s="151">
        <v>1.9958701054668804</v>
      </c>
      <c r="O138" s="151">
        <v>1.6559401068032888</v>
      </c>
      <c r="P138" s="151">
        <v>2.0650018108270416</v>
      </c>
      <c r="Q138" s="151">
        <v>4.0482319596409422</v>
      </c>
    </row>
    <row r="139" spans="1:17" x14ac:dyDescent="0.25">
      <c r="A139" s="156" t="s">
        <v>180</v>
      </c>
      <c r="B139" s="155">
        <v>1.5403154339060612</v>
      </c>
      <c r="C139" s="155">
        <v>4.1093341320460173</v>
      </c>
      <c r="D139" s="155">
        <v>4.8252723669559572</v>
      </c>
      <c r="E139" s="155">
        <v>4.5553375963891467</v>
      </c>
      <c r="F139" s="155">
        <v>3.5337762237102539</v>
      </c>
      <c r="G139" s="155">
        <v>4.22414212432715</v>
      </c>
      <c r="H139" s="155">
        <v>3.950433636237479</v>
      </c>
      <c r="I139" s="155">
        <v>1.7003127652332424</v>
      </c>
      <c r="J139" s="155">
        <v>2.0115762859259041</v>
      </c>
      <c r="K139" s="155">
        <v>3.347184798716762</v>
      </c>
      <c r="L139" s="155">
        <v>3.0525885762148239</v>
      </c>
      <c r="M139" s="155">
        <v>2.0610518616088753</v>
      </c>
      <c r="N139" s="155">
        <v>1.0894265434880914</v>
      </c>
      <c r="O139" s="155">
        <v>0.89635510517268135</v>
      </c>
      <c r="P139" s="155">
        <v>1.1193909446973347</v>
      </c>
      <c r="Q139" s="155">
        <v>2.3338210407132731</v>
      </c>
    </row>
    <row r="140" spans="1:17" x14ac:dyDescent="0.25">
      <c r="A140" s="152" t="s">
        <v>193</v>
      </c>
      <c r="B140" s="151">
        <v>0.27784438879032347</v>
      </c>
      <c r="C140" s="151">
        <v>0.798182827857986</v>
      </c>
      <c r="D140" s="151">
        <v>0.92726248854460402</v>
      </c>
      <c r="E140" s="151">
        <v>0.93238248208826935</v>
      </c>
      <c r="F140" s="151">
        <v>0.70289648132035454</v>
      </c>
      <c r="G140" s="151">
        <v>0.84277721088940438</v>
      </c>
      <c r="H140" s="151">
        <v>0.73899385915339411</v>
      </c>
      <c r="I140" s="151">
        <v>0.22702072340067311</v>
      </c>
      <c r="J140" s="151">
        <v>0.25102767232063317</v>
      </c>
      <c r="K140" s="151">
        <v>0.35294332584118665</v>
      </c>
      <c r="L140" s="151">
        <v>0.24837632417871316</v>
      </c>
      <c r="M140" s="151">
        <v>4.3203994458368977E-2</v>
      </c>
      <c r="N140" s="151">
        <v>1.7422366995658866E-2</v>
      </c>
      <c r="O140" s="151">
        <v>1.2893711989474393E-2</v>
      </c>
      <c r="P140" s="151">
        <v>1.6404078100065066E-2</v>
      </c>
      <c r="Q140" s="151">
        <v>6.0568346787931694E-2</v>
      </c>
    </row>
    <row r="141" spans="1:17" x14ac:dyDescent="0.25">
      <c r="A141" s="152" t="s">
        <v>187</v>
      </c>
      <c r="B141" s="151">
        <v>1.159777496169299</v>
      </c>
      <c r="C141" s="151">
        <v>3.1019005908384378</v>
      </c>
      <c r="D141" s="151">
        <v>3.6365764222241972</v>
      </c>
      <c r="E141" s="151">
        <v>3.4539459312354022</v>
      </c>
      <c r="F141" s="151">
        <v>2.6721120502777711</v>
      </c>
      <c r="G141" s="151">
        <v>3.194803351806172</v>
      </c>
      <c r="H141" s="151">
        <v>2.9681066939821164</v>
      </c>
      <c r="I141" s="151">
        <v>1.2430673573892863</v>
      </c>
      <c r="J141" s="151">
        <v>1.5280310218332307</v>
      </c>
      <c r="K141" s="151">
        <v>2.5134139201828596</v>
      </c>
      <c r="L141" s="151">
        <v>2.2659920942967462</v>
      </c>
      <c r="M141" s="151">
        <v>1.4803798549868201</v>
      </c>
      <c r="N141" s="151">
        <v>0.78020732765088718</v>
      </c>
      <c r="O141" s="151">
        <v>0.6413624190505689</v>
      </c>
      <c r="P141" s="151">
        <v>0.80108294028415794</v>
      </c>
      <c r="Q141" s="151">
        <v>1.6813998844828468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8.5884133280006401E-3</v>
      </c>
      <c r="C145" s="87">
        <v>7.0336035329177145E-3</v>
      </c>
      <c r="D145" s="87">
        <v>6.3121946926855549E-3</v>
      </c>
      <c r="E145" s="87">
        <v>4.6576823082355922E-3</v>
      </c>
      <c r="F145" s="87">
        <v>3.5285007615485555E-3</v>
      </c>
      <c r="G145" s="87">
        <v>4.17041547531444E-3</v>
      </c>
      <c r="H145" s="87">
        <v>5.3011742877482216E-3</v>
      </c>
      <c r="I145" s="87">
        <v>4.2725914543643015E-3</v>
      </c>
      <c r="J145" s="87">
        <v>0.32971905945043978</v>
      </c>
      <c r="K145" s="87">
        <v>0.51683861049988833</v>
      </c>
      <c r="L145" s="87">
        <v>0.4207994974847552</v>
      </c>
      <c r="M145" s="87">
        <v>0.20816060789427238</v>
      </c>
      <c r="N145" s="87">
        <v>0.11437966709756248</v>
      </c>
      <c r="O145" s="87">
        <v>9.3252118076213836E-2</v>
      </c>
      <c r="P145" s="87">
        <v>0.11588899612594109</v>
      </c>
      <c r="Q145" s="87">
        <v>0.21618285945895532</v>
      </c>
    </row>
    <row r="146" spans="1:17" x14ac:dyDescent="0.25">
      <c r="A146" s="150" t="s">
        <v>29</v>
      </c>
      <c r="B146" s="87">
        <v>1.0876943242433763</v>
      </c>
      <c r="C146" s="87">
        <v>3.0421906403746624</v>
      </c>
      <c r="D146" s="87">
        <v>3.5834047283450401</v>
      </c>
      <c r="E146" s="87">
        <v>3.416297678844904</v>
      </c>
      <c r="F146" s="87">
        <v>2.637044591807534</v>
      </c>
      <c r="G146" s="87">
        <v>3.1558321199576129</v>
      </c>
      <c r="H146" s="87">
        <v>2.935878773308243</v>
      </c>
      <c r="I146" s="87">
        <v>1.219660978292435</v>
      </c>
      <c r="J146" s="87">
        <v>0</v>
      </c>
      <c r="K146" s="87">
        <v>0.66878239310259169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6.3494758597922238E-2</v>
      </c>
      <c r="C148" s="87">
        <v>5.2676346930857723E-2</v>
      </c>
      <c r="D148" s="87">
        <v>4.6859499186471795E-2</v>
      </c>
      <c r="E148" s="87">
        <v>3.2990570082262444E-2</v>
      </c>
      <c r="F148" s="87">
        <v>3.1538957708688774E-2</v>
      </c>
      <c r="G148" s="87">
        <v>3.4800816373244843E-2</v>
      </c>
      <c r="H148" s="87">
        <v>2.6926746386125376E-2</v>
      </c>
      <c r="I148" s="87">
        <v>1.9133787642487011E-2</v>
      </c>
      <c r="J148" s="87">
        <v>1.1983119623827909</v>
      </c>
      <c r="K148" s="87">
        <v>1.3277929165803795</v>
      </c>
      <c r="L148" s="87">
        <v>1.8451925968119909</v>
      </c>
      <c r="M148" s="87">
        <v>1.2722192470925477</v>
      </c>
      <c r="N148" s="87">
        <v>0.66582766055332476</v>
      </c>
      <c r="O148" s="87">
        <v>0.54811030097435509</v>
      </c>
      <c r="P148" s="87">
        <v>0.68519394415821688</v>
      </c>
      <c r="Q148" s="87">
        <v>1.4652170250238914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0.10269354894643866</v>
      </c>
      <c r="C152" s="151">
        <v>0.20925071334959375</v>
      </c>
      <c r="D152" s="151">
        <v>0.26143345618715558</v>
      </c>
      <c r="E152" s="151">
        <v>0.16900918306547572</v>
      </c>
      <c r="F152" s="151">
        <v>0.15876769211212827</v>
      </c>
      <c r="G152" s="151">
        <v>0.18656156163157347</v>
      </c>
      <c r="H152" s="151">
        <v>0.24333308310196877</v>
      </c>
      <c r="I152" s="151">
        <v>0.23022468444328303</v>
      </c>
      <c r="J152" s="151">
        <v>0.23251759177204015</v>
      </c>
      <c r="K152" s="151">
        <v>0.48082755269271577</v>
      </c>
      <c r="L152" s="151">
        <v>0.5382201577393646</v>
      </c>
      <c r="M152" s="151">
        <v>0.53746801216368612</v>
      </c>
      <c r="N152" s="151">
        <v>0.29179684884154528</v>
      </c>
      <c r="O152" s="151">
        <v>0.24209897413263801</v>
      </c>
      <c r="P152" s="151">
        <v>0.30190392631311158</v>
      </c>
      <c r="Q152" s="151">
        <v>0.59185280944249463</v>
      </c>
    </row>
    <row r="153" spans="1:17" x14ac:dyDescent="0.25">
      <c r="A153" s="243" t="s">
        <v>179</v>
      </c>
      <c r="B153" s="242">
        <v>2.3833269852073111</v>
      </c>
      <c r="C153" s="242">
        <v>6.4683544590114916</v>
      </c>
      <c r="D153" s="242">
        <v>7.5953282426274811</v>
      </c>
      <c r="E153" s="242">
        <v>7.2231191127772458</v>
      </c>
      <c r="F153" s="242">
        <v>5.5836487323300155</v>
      </c>
      <c r="G153" s="242">
        <v>6.6780552168446858</v>
      </c>
      <c r="H153" s="242">
        <v>6.2075294583105709</v>
      </c>
      <c r="I153" s="242">
        <v>2.592916230094942</v>
      </c>
      <c r="J153" s="242">
        <v>2.7698136271118581</v>
      </c>
      <c r="K153" s="242">
        <v>4.5733930049771025</v>
      </c>
      <c r="L153" s="242">
        <v>4.1001633153585413</v>
      </c>
      <c r="M153" s="242">
        <v>2.6714720972890849</v>
      </c>
      <c r="N153" s="242">
        <v>1.4084533031970505</v>
      </c>
      <c r="O153" s="242">
        <v>1.1577232892677209</v>
      </c>
      <c r="P153" s="242">
        <v>1.4459717857761771</v>
      </c>
      <c r="Q153" s="242">
        <v>3.0320530842101854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129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0</v>
      </c>
      <c r="C157" s="77">
        <f t="shared" si="0"/>
        <v>0</v>
      </c>
      <c r="D157" s="77">
        <f t="shared" si="0"/>
        <v>0</v>
      </c>
      <c r="E157" s="77">
        <f t="shared" si="0"/>
        <v>0</v>
      </c>
      <c r="F157" s="77">
        <f t="shared" si="0"/>
        <v>0</v>
      </c>
      <c r="G157" s="77">
        <f t="shared" si="0"/>
        <v>0</v>
      </c>
      <c r="H157" s="77">
        <f t="shared" si="0"/>
        <v>0</v>
      </c>
      <c r="I157" s="77">
        <f t="shared" si="0"/>
        <v>0</v>
      </c>
      <c r="J157" s="77">
        <f t="shared" si="0"/>
        <v>0</v>
      </c>
      <c r="K157" s="77">
        <f t="shared" si="0"/>
        <v>0</v>
      </c>
      <c r="L157" s="77">
        <f t="shared" si="0"/>
        <v>0</v>
      </c>
      <c r="M157" s="77">
        <f t="shared" si="0"/>
        <v>0</v>
      </c>
      <c r="N157" s="77">
        <f t="shared" si="0"/>
        <v>0</v>
      </c>
      <c r="O157" s="77">
        <f t="shared" si="0"/>
        <v>0</v>
      </c>
      <c r="P157" s="77">
        <f t="shared" si="0"/>
        <v>0</v>
      </c>
      <c r="Q157" s="77">
        <f t="shared" si="0"/>
        <v>0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0</v>
      </c>
      <c r="C162" s="238">
        <f t="shared" si="5"/>
        <v>0</v>
      </c>
      <c r="D162" s="238">
        <f t="shared" si="5"/>
        <v>0</v>
      </c>
      <c r="E162" s="238">
        <f t="shared" si="5"/>
        <v>0</v>
      </c>
      <c r="F162" s="238">
        <f t="shared" si="5"/>
        <v>0</v>
      </c>
      <c r="G162" s="238">
        <f t="shared" si="5"/>
        <v>0</v>
      </c>
      <c r="H162" s="238">
        <f t="shared" si="5"/>
        <v>0</v>
      </c>
      <c r="I162" s="238">
        <f t="shared" si="5"/>
        <v>0</v>
      </c>
      <c r="J162" s="238">
        <f t="shared" si="5"/>
        <v>0</v>
      </c>
      <c r="K162" s="238">
        <f t="shared" si="5"/>
        <v>0</v>
      </c>
      <c r="L162" s="238">
        <f t="shared" si="5"/>
        <v>0</v>
      </c>
      <c r="M162" s="238">
        <f t="shared" si="5"/>
        <v>0</v>
      </c>
      <c r="N162" s="238">
        <f t="shared" si="5"/>
        <v>0</v>
      </c>
      <c r="O162" s="238">
        <f t="shared" si="5"/>
        <v>0</v>
      </c>
      <c r="P162" s="238">
        <f t="shared" si="5"/>
        <v>0</v>
      </c>
      <c r="Q162" s="238">
        <f t="shared" si="5"/>
        <v>0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</v>
      </c>
      <c r="C164" s="237">
        <f t="shared" si="7"/>
        <v>0</v>
      </c>
      <c r="D164" s="237">
        <f t="shared" si="7"/>
        <v>0</v>
      </c>
      <c r="E164" s="237">
        <f t="shared" si="7"/>
        <v>0</v>
      </c>
      <c r="F164" s="237">
        <f t="shared" si="7"/>
        <v>0</v>
      </c>
      <c r="G164" s="237">
        <f t="shared" si="7"/>
        <v>0</v>
      </c>
      <c r="H164" s="237">
        <f t="shared" si="7"/>
        <v>0</v>
      </c>
      <c r="I164" s="237">
        <f t="shared" si="7"/>
        <v>0</v>
      </c>
      <c r="J164" s="237">
        <f t="shared" si="7"/>
        <v>0</v>
      </c>
      <c r="K164" s="237">
        <f t="shared" si="7"/>
        <v>0</v>
      </c>
      <c r="L164" s="237">
        <f t="shared" si="7"/>
        <v>0</v>
      </c>
      <c r="M164" s="237">
        <f t="shared" si="7"/>
        <v>0</v>
      </c>
      <c r="N164" s="237">
        <f t="shared" si="7"/>
        <v>0</v>
      </c>
      <c r="O164" s="237">
        <f t="shared" si="7"/>
        <v>0</v>
      </c>
      <c r="P164" s="237">
        <f t="shared" si="7"/>
        <v>0</v>
      </c>
      <c r="Q164" s="237">
        <f t="shared" si="7"/>
        <v>0</v>
      </c>
    </row>
    <row r="165" spans="1:17" x14ac:dyDescent="0.25">
      <c r="A165" s="127" t="s">
        <v>181</v>
      </c>
      <c r="B165" s="237">
        <f t="shared" ref="B165:Q165" si="8">IF(B$35=0,0,B$35/B$5)</f>
        <v>0</v>
      </c>
      <c r="C165" s="237">
        <f t="shared" si="8"/>
        <v>0</v>
      </c>
      <c r="D165" s="237">
        <f t="shared" si="8"/>
        <v>0</v>
      </c>
      <c r="E165" s="237">
        <f t="shared" si="8"/>
        <v>0</v>
      </c>
      <c r="F165" s="237">
        <f t="shared" si="8"/>
        <v>0</v>
      </c>
      <c r="G165" s="237">
        <f t="shared" si="8"/>
        <v>0</v>
      </c>
      <c r="H165" s="237">
        <f t="shared" si="8"/>
        <v>0</v>
      </c>
      <c r="I165" s="237">
        <f t="shared" si="8"/>
        <v>0</v>
      </c>
      <c r="J165" s="237">
        <f t="shared" si="8"/>
        <v>0</v>
      </c>
      <c r="K165" s="237">
        <f t="shared" si="8"/>
        <v>0</v>
      </c>
      <c r="L165" s="237">
        <f t="shared" si="8"/>
        <v>0</v>
      </c>
      <c r="M165" s="237">
        <f t="shared" si="8"/>
        <v>0</v>
      </c>
      <c r="N165" s="237">
        <f t="shared" si="8"/>
        <v>0</v>
      </c>
      <c r="O165" s="237">
        <f t="shared" si="8"/>
        <v>0</v>
      </c>
      <c r="P165" s="237">
        <f t="shared" si="8"/>
        <v>0</v>
      </c>
      <c r="Q165" s="237">
        <f t="shared" si="8"/>
        <v>0</v>
      </c>
    </row>
    <row r="166" spans="1:17" x14ac:dyDescent="0.25">
      <c r="A166" s="142" t="s">
        <v>190</v>
      </c>
      <c r="B166" s="235">
        <f t="shared" ref="B166:Q166" si="9">IF(B$36=0,0,B$36/B$5)</f>
        <v>0</v>
      </c>
      <c r="C166" s="235">
        <f t="shared" si="9"/>
        <v>0</v>
      </c>
      <c r="D166" s="235">
        <f t="shared" si="9"/>
        <v>0</v>
      </c>
      <c r="E166" s="235">
        <f t="shared" si="9"/>
        <v>0</v>
      </c>
      <c r="F166" s="235">
        <f t="shared" si="9"/>
        <v>0</v>
      </c>
      <c r="G166" s="235">
        <f t="shared" si="9"/>
        <v>0</v>
      </c>
      <c r="H166" s="235">
        <f t="shared" si="9"/>
        <v>0</v>
      </c>
      <c r="I166" s="235">
        <f t="shared" si="9"/>
        <v>0</v>
      </c>
      <c r="J166" s="235">
        <f t="shared" si="9"/>
        <v>0</v>
      </c>
      <c r="K166" s="235">
        <f t="shared" si="9"/>
        <v>0</v>
      </c>
      <c r="L166" s="235">
        <f t="shared" si="9"/>
        <v>0</v>
      </c>
      <c r="M166" s="235">
        <f t="shared" si="9"/>
        <v>0</v>
      </c>
      <c r="N166" s="235">
        <f t="shared" si="9"/>
        <v>0</v>
      </c>
      <c r="O166" s="235">
        <f t="shared" si="9"/>
        <v>0</v>
      </c>
      <c r="P166" s="235">
        <f t="shared" si="9"/>
        <v>0</v>
      </c>
      <c r="Q166" s="235">
        <f t="shared" si="9"/>
        <v>0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0</v>
      </c>
      <c r="C168" s="236">
        <f t="shared" si="11"/>
        <v>0</v>
      </c>
      <c r="D168" s="236">
        <f t="shared" si="11"/>
        <v>0</v>
      </c>
      <c r="E168" s="236">
        <f t="shared" si="11"/>
        <v>0</v>
      </c>
      <c r="F168" s="236">
        <f t="shared" si="11"/>
        <v>0</v>
      </c>
      <c r="G168" s="236">
        <f t="shared" si="11"/>
        <v>0</v>
      </c>
      <c r="H168" s="236">
        <f t="shared" si="11"/>
        <v>0</v>
      </c>
      <c r="I168" s="236">
        <f t="shared" si="11"/>
        <v>0</v>
      </c>
      <c r="J168" s="236">
        <f t="shared" si="11"/>
        <v>0</v>
      </c>
      <c r="K168" s="236">
        <f t="shared" si="11"/>
        <v>0</v>
      </c>
      <c r="L168" s="236">
        <f t="shared" si="11"/>
        <v>0</v>
      </c>
      <c r="M168" s="236">
        <f t="shared" si="11"/>
        <v>0</v>
      </c>
      <c r="N168" s="236">
        <f t="shared" si="11"/>
        <v>0</v>
      </c>
      <c r="O168" s="236">
        <f t="shared" si="11"/>
        <v>0</v>
      </c>
      <c r="P168" s="236">
        <f t="shared" si="11"/>
        <v>0</v>
      </c>
      <c r="Q168" s="236">
        <f t="shared" si="11"/>
        <v>0</v>
      </c>
    </row>
    <row r="169" spans="1:17" x14ac:dyDescent="0.25">
      <c r="A169" s="142" t="s">
        <v>188</v>
      </c>
      <c r="B169" s="235">
        <f t="shared" ref="B169:Q169" si="12">IF(B$44=0,0,B$44/B$5)</f>
        <v>0</v>
      </c>
      <c r="C169" s="235">
        <f t="shared" si="12"/>
        <v>0</v>
      </c>
      <c r="D169" s="235">
        <f t="shared" si="12"/>
        <v>0</v>
      </c>
      <c r="E169" s="235">
        <f t="shared" si="12"/>
        <v>0</v>
      </c>
      <c r="F169" s="235">
        <f t="shared" si="12"/>
        <v>0</v>
      </c>
      <c r="G169" s="235">
        <f t="shared" si="12"/>
        <v>0</v>
      </c>
      <c r="H169" s="235">
        <f t="shared" si="12"/>
        <v>0</v>
      </c>
      <c r="I169" s="235">
        <f t="shared" si="12"/>
        <v>0</v>
      </c>
      <c r="J169" s="235">
        <f t="shared" si="12"/>
        <v>0</v>
      </c>
      <c r="K169" s="235">
        <f t="shared" si="12"/>
        <v>0</v>
      </c>
      <c r="L169" s="235">
        <f t="shared" si="12"/>
        <v>0</v>
      </c>
      <c r="M169" s="235">
        <f t="shared" si="12"/>
        <v>0</v>
      </c>
      <c r="N169" s="235">
        <f t="shared" si="12"/>
        <v>0</v>
      </c>
      <c r="O169" s="235">
        <f t="shared" si="12"/>
        <v>0</v>
      </c>
      <c r="P169" s="235">
        <f t="shared" si="12"/>
        <v>0</v>
      </c>
      <c r="Q169" s="235">
        <f t="shared" si="12"/>
        <v>0</v>
      </c>
    </row>
    <row r="170" spans="1:17" x14ac:dyDescent="0.25">
      <c r="A170" s="142" t="s">
        <v>187</v>
      </c>
      <c r="B170" s="235">
        <f t="shared" ref="B170:Q170" si="13">IF(B$45=0,0,B$45/B$5)</f>
        <v>0</v>
      </c>
      <c r="C170" s="235">
        <f t="shared" si="13"/>
        <v>0</v>
      </c>
      <c r="D170" s="235">
        <f t="shared" si="13"/>
        <v>0</v>
      </c>
      <c r="E170" s="235">
        <f t="shared" si="13"/>
        <v>0</v>
      </c>
      <c r="F170" s="235">
        <f t="shared" si="13"/>
        <v>0</v>
      </c>
      <c r="G170" s="235">
        <f t="shared" si="13"/>
        <v>0</v>
      </c>
      <c r="H170" s="235">
        <f t="shared" si="13"/>
        <v>0</v>
      </c>
      <c r="I170" s="235">
        <f t="shared" si="13"/>
        <v>0</v>
      </c>
      <c r="J170" s="235">
        <f t="shared" si="13"/>
        <v>0</v>
      </c>
      <c r="K170" s="235">
        <f t="shared" si="13"/>
        <v>0</v>
      </c>
      <c r="L170" s="235">
        <f t="shared" si="13"/>
        <v>0</v>
      </c>
      <c r="M170" s="235">
        <f t="shared" si="13"/>
        <v>0</v>
      </c>
      <c r="N170" s="235">
        <f t="shared" si="13"/>
        <v>0</v>
      </c>
      <c r="O170" s="235">
        <f t="shared" si="13"/>
        <v>0</v>
      </c>
      <c r="P170" s="235">
        <f t="shared" si="13"/>
        <v>0</v>
      </c>
      <c r="Q170" s="235">
        <f t="shared" si="13"/>
        <v>0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72" t="s">
        <v>179</v>
      </c>
      <c r="B172" s="234">
        <f t="shared" ref="B172:Q172" si="15">IF(B$57=0,0,B$57/B$5)</f>
        <v>0</v>
      </c>
      <c r="C172" s="234">
        <f t="shared" si="15"/>
        <v>0</v>
      </c>
      <c r="D172" s="234">
        <f t="shared" si="15"/>
        <v>0</v>
      </c>
      <c r="E172" s="234">
        <f t="shared" si="15"/>
        <v>0</v>
      </c>
      <c r="F172" s="234">
        <f t="shared" si="15"/>
        <v>0</v>
      </c>
      <c r="G172" s="234">
        <f t="shared" si="15"/>
        <v>0</v>
      </c>
      <c r="H172" s="234">
        <f t="shared" si="15"/>
        <v>0</v>
      </c>
      <c r="I172" s="234">
        <f t="shared" si="15"/>
        <v>0</v>
      </c>
      <c r="J172" s="234">
        <f t="shared" si="15"/>
        <v>0</v>
      </c>
      <c r="K172" s="234">
        <f t="shared" si="15"/>
        <v>0</v>
      </c>
      <c r="L172" s="234">
        <f t="shared" si="15"/>
        <v>0</v>
      </c>
      <c r="M172" s="234">
        <f t="shared" si="15"/>
        <v>0</v>
      </c>
      <c r="N172" s="234">
        <f t="shared" si="15"/>
        <v>0</v>
      </c>
      <c r="O172" s="234">
        <f t="shared" si="15"/>
        <v>0</v>
      </c>
      <c r="P172" s="234">
        <f t="shared" si="15"/>
        <v>0</v>
      </c>
      <c r="Q172" s="234">
        <f t="shared" si="15"/>
        <v>0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0.99999999999999989</v>
      </c>
      <c r="C175" s="77">
        <f t="shared" si="16"/>
        <v>1</v>
      </c>
      <c r="D175" s="77">
        <f t="shared" si="16"/>
        <v>0.99999999999999989</v>
      </c>
      <c r="E175" s="77">
        <f t="shared" si="16"/>
        <v>0.99999999999999989</v>
      </c>
      <c r="F175" s="77">
        <f t="shared" si="16"/>
        <v>1</v>
      </c>
      <c r="G175" s="77">
        <f t="shared" si="16"/>
        <v>1</v>
      </c>
      <c r="H175" s="77">
        <f t="shared" si="16"/>
        <v>1.0000000000000002</v>
      </c>
      <c r="I175" s="77">
        <f t="shared" si="16"/>
        <v>1.0000000000000002</v>
      </c>
      <c r="J175" s="77">
        <f t="shared" si="16"/>
        <v>1</v>
      </c>
      <c r="K175" s="77">
        <f t="shared" si="16"/>
        <v>0.99999999999999978</v>
      </c>
      <c r="L175" s="77">
        <f t="shared" si="16"/>
        <v>0.99999999999999978</v>
      </c>
      <c r="M175" s="77">
        <f t="shared" si="16"/>
        <v>1.0000000000000002</v>
      </c>
      <c r="N175" s="77">
        <f t="shared" si="16"/>
        <v>0.99999999999999989</v>
      </c>
      <c r="O175" s="77">
        <f t="shared" si="16"/>
        <v>1.0000000000000002</v>
      </c>
      <c r="P175" s="77">
        <f t="shared" si="16"/>
        <v>1.0000000000000002</v>
      </c>
      <c r="Q175" s="77">
        <f t="shared" si="16"/>
        <v>0.99999999999999989</v>
      </c>
    </row>
    <row r="176" spans="1:17" x14ac:dyDescent="0.25">
      <c r="A176" s="132" t="s">
        <v>83</v>
      </c>
      <c r="B176" s="240">
        <f t="shared" ref="B176:Q176" si="17">IF(B$61=0,0,B$61/B$60)</f>
        <v>8.3450812011699859E-3</v>
      </c>
      <c r="C176" s="240">
        <f t="shared" si="17"/>
        <v>8.377788436737723E-3</v>
      </c>
      <c r="D176" s="240">
        <f t="shared" si="17"/>
        <v>8.3608425906601842E-3</v>
      </c>
      <c r="E176" s="240">
        <f t="shared" si="17"/>
        <v>8.4050018519668413E-3</v>
      </c>
      <c r="F176" s="240">
        <f t="shared" si="17"/>
        <v>8.2530038224898489E-3</v>
      </c>
      <c r="G176" s="240">
        <f t="shared" si="17"/>
        <v>8.3809877297646475E-3</v>
      </c>
      <c r="H176" s="240">
        <f t="shared" si="17"/>
        <v>8.3643919470099519E-3</v>
      </c>
      <c r="I176" s="240">
        <f t="shared" si="17"/>
        <v>8.1579253702515897E-3</v>
      </c>
      <c r="J176" s="240">
        <f t="shared" si="17"/>
        <v>8.163390626851081E-3</v>
      </c>
      <c r="K176" s="240">
        <f t="shared" si="17"/>
        <v>8.1373198316006586E-3</v>
      </c>
      <c r="L176" s="240">
        <f t="shared" si="17"/>
        <v>8.0226378173943909E-3</v>
      </c>
      <c r="M176" s="240">
        <f t="shared" si="17"/>
        <v>7.5414295820622982E-3</v>
      </c>
      <c r="N176" s="240">
        <f t="shared" si="17"/>
        <v>7.5118313922924911E-3</v>
      </c>
      <c r="O176" s="240">
        <f t="shared" si="17"/>
        <v>7.4917256709235184E-3</v>
      </c>
      <c r="P176" s="240">
        <f t="shared" si="17"/>
        <v>7.5038017873221971E-3</v>
      </c>
      <c r="Q176" s="240">
        <f t="shared" si="17"/>
        <v>7.5612434276319434E-3</v>
      </c>
    </row>
    <row r="177" spans="1:17" x14ac:dyDescent="0.25">
      <c r="A177" s="76" t="s">
        <v>82</v>
      </c>
      <c r="B177" s="239">
        <f t="shared" ref="B177:Q177" si="18">IF(B$62=0,0,B$62/B$60)</f>
        <v>7.3947443795061426E-3</v>
      </c>
      <c r="C177" s="239">
        <f t="shared" si="18"/>
        <v>7.4237269191068118E-3</v>
      </c>
      <c r="D177" s="239">
        <f t="shared" si="18"/>
        <v>7.4087108638981099E-3</v>
      </c>
      <c r="E177" s="239">
        <f t="shared" si="18"/>
        <v>7.4478412739538884E-3</v>
      </c>
      <c r="F177" s="239">
        <f t="shared" si="18"/>
        <v>3.3988906718704381E-3</v>
      </c>
      <c r="G177" s="239">
        <f t="shared" si="18"/>
        <v>7.4265618770369872E-3</v>
      </c>
      <c r="H177" s="239">
        <f t="shared" si="18"/>
        <v>7.4118560199829455E-3</v>
      </c>
      <c r="I177" s="239">
        <f t="shared" si="18"/>
        <v>7.2289018316131883E-3</v>
      </c>
      <c r="J177" s="239">
        <f t="shared" si="18"/>
        <v>7.2337447054627536E-3</v>
      </c>
      <c r="K177" s="239">
        <f t="shared" si="18"/>
        <v>7.2106428491716147E-3</v>
      </c>
      <c r="L177" s="239">
        <f t="shared" si="18"/>
        <v>7.1090208086499072E-3</v>
      </c>
      <c r="M177" s="239">
        <f t="shared" si="18"/>
        <v>6.6826125080218469E-3</v>
      </c>
      <c r="N177" s="239">
        <f t="shared" si="18"/>
        <v>6.6563849564657109E-3</v>
      </c>
      <c r="O177" s="239">
        <f t="shared" si="18"/>
        <v>6.6385688721754474E-3</v>
      </c>
      <c r="P177" s="239">
        <f t="shared" si="18"/>
        <v>6.6492697619226762E-3</v>
      </c>
      <c r="Q177" s="239">
        <f t="shared" si="18"/>
        <v>6.70016995529294E-3</v>
      </c>
    </row>
    <row r="178" spans="1:17" x14ac:dyDescent="0.25">
      <c r="A178" s="76" t="s">
        <v>81</v>
      </c>
      <c r="B178" s="239">
        <f t="shared" ref="B178:Q178" si="19">IF(B$63=0,0,B$63/B$60)</f>
        <v>7.929081550276133E-3</v>
      </c>
      <c r="C178" s="239">
        <f t="shared" si="19"/>
        <v>7.9601583405252592E-3</v>
      </c>
      <c r="D178" s="239">
        <f t="shared" si="19"/>
        <v>7.9440572394996172E-3</v>
      </c>
      <c r="E178" s="239">
        <f t="shared" si="19"/>
        <v>7.9860151756370543E-3</v>
      </c>
      <c r="F178" s="239">
        <f t="shared" si="19"/>
        <v>7.841594199717087E-3</v>
      </c>
      <c r="G178" s="239">
        <f t="shared" si="19"/>
        <v>7.9631981498095774E-3</v>
      </c>
      <c r="H178" s="239">
        <f t="shared" si="19"/>
        <v>7.9474296615611711E-3</v>
      </c>
      <c r="I178" s="239">
        <f t="shared" si="19"/>
        <v>7.751255378164879E-3</v>
      </c>
      <c r="J178" s="239">
        <f t="shared" si="19"/>
        <v>7.7564481934564123E-3</v>
      </c>
      <c r="K178" s="239">
        <f t="shared" si="19"/>
        <v>7.731677019079803E-3</v>
      </c>
      <c r="L178" s="239">
        <f t="shared" si="19"/>
        <v>7.6227118669056192E-3</v>
      </c>
      <c r="M178" s="239">
        <f t="shared" si="19"/>
        <v>7.1654917094699181E-3</v>
      </c>
      <c r="N178" s="239">
        <f t="shared" si="19"/>
        <v>7.1373689800718612E-3</v>
      </c>
      <c r="O178" s="239">
        <f t="shared" si="19"/>
        <v>7.1182655225357772E-3</v>
      </c>
      <c r="P178" s="239">
        <f t="shared" si="19"/>
        <v>7.1297396483624154E-3</v>
      </c>
      <c r="Q178" s="239">
        <f t="shared" si="19"/>
        <v>7.1843178411226923E-3</v>
      </c>
    </row>
    <row r="179" spans="1:17" x14ac:dyDescent="0.25">
      <c r="A179" s="76" t="s">
        <v>80</v>
      </c>
      <c r="B179" s="239">
        <f t="shared" ref="B179:Q179" si="20">IF(B$64=0,0,B$64/B$60)</f>
        <v>5.530126893322946E-2</v>
      </c>
      <c r="C179" s="239">
        <f t="shared" si="20"/>
        <v>5.5518013574364922E-2</v>
      </c>
      <c r="D179" s="239">
        <f t="shared" si="20"/>
        <v>5.5405716669320572E-2</v>
      </c>
      <c r="E179" s="239">
        <f t="shared" si="20"/>
        <v>5.5698351711034703E-2</v>
      </c>
      <c r="F179" s="239">
        <f t="shared" si="20"/>
        <v>5.4691089624208086E-2</v>
      </c>
      <c r="G179" s="239">
        <f t="shared" si="20"/>
        <v>5.5539214681917144E-2</v>
      </c>
      <c r="H179" s="239">
        <f t="shared" si="20"/>
        <v>5.542923758005909E-2</v>
      </c>
      <c r="I179" s="239">
        <f t="shared" si="20"/>
        <v>3.503487379083195E-2</v>
      </c>
      <c r="J179" s="239">
        <f t="shared" si="20"/>
        <v>5.4097239988414141E-2</v>
      </c>
      <c r="K179" s="239">
        <f t="shared" si="20"/>
        <v>5.3924473777434125E-2</v>
      </c>
      <c r="L179" s="239">
        <f t="shared" si="20"/>
        <v>5.3164497839927848E-2</v>
      </c>
      <c r="M179" s="239">
        <f t="shared" si="20"/>
        <v>4.9975622214457123E-2</v>
      </c>
      <c r="N179" s="239">
        <f t="shared" si="20"/>
        <v>4.9779480629619427E-2</v>
      </c>
      <c r="O179" s="239">
        <f t="shared" si="20"/>
        <v>4.9646243830873078E-2</v>
      </c>
      <c r="P179" s="239">
        <f t="shared" si="20"/>
        <v>4.9726269961779826E-2</v>
      </c>
      <c r="Q179" s="239">
        <f t="shared" si="20"/>
        <v>5.010692480768951E-2</v>
      </c>
    </row>
    <row r="180" spans="1:17" x14ac:dyDescent="0.25">
      <c r="A180" s="129" t="s">
        <v>79</v>
      </c>
      <c r="B180" s="238">
        <f t="shared" ref="B180:Q180" si="21">IF(B$65=0,0,B$65/B$60)</f>
        <v>3.6855683811006942E-2</v>
      </c>
      <c r="C180" s="238">
        <f t="shared" si="21"/>
        <v>3.7000133877262455E-2</v>
      </c>
      <c r="D180" s="238">
        <f t="shared" si="21"/>
        <v>3.6925293293943E-2</v>
      </c>
      <c r="E180" s="238">
        <f t="shared" si="21"/>
        <v>3.7120320727806397E-2</v>
      </c>
      <c r="F180" s="238">
        <f t="shared" si="21"/>
        <v>3.6449028120909437E-2</v>
      </c>
      <c r="G180" s="238">
        <f t="shared" si="21"/>
        <v>3.7014263414096978E-2</v>
      </c>
      <c r="H180" s="238">
        <f t="shared" si="21"/>
        <v>3.6940968870034598E-2</v>
      </c>
      <c r="I180" s="238">
        <f t="shared" si="21"/>
        <v>3.6029118321536609E-2</v>
      </c>
      <c r="J180" s="238">
        <f t="shared" si="21"/>
        <v>3.6053255386751575E-2</v>
      </c>
      <c r="K180" s="238">
        <f t="shared" si="21"/>
        <v>3.5938114867050432E-2</v>
      </c>
      <c r="L180" s="238">
        <f t="shared" si="21"/>
        <v>3.5431626799108919E-2</v>
      </c>
      <c r="M180" s="238">
        <f t="shared" si="21"/>
        <v>3.3306391808445704E-2</v>
      </c>
      <c r="N180" s="238">
        <f t="shared" si="21"/>
        <v>3.3175672706110167E-2</v>
      </c>
      <c r="O180" s="238">
        <f t="shared" si="21"/>
        <v>3.3658394535175246E-2</v>
      </c>
      <c r="P180" s="238">
        <f t="shared" si="21"/>
        <v>3.3331915109337827E-2</v>
      </c>
      <c r="Q180" s="238">
        <f t="shared" si="21"/>
        <v>3.3393898785285252E-2</v>
      </c>
    </row>
    <row r="181" spans="1:17" x14ac:dyDescent="0.25">
      <c r="A181" s="127" t="s">
        <v>183</v>
      </c>
      <c r="B181" s="237">
        <f t="shared" ref="B181:Q181" si="22">IF(B$70=0,0,B$70/B$60)</f>
        <v>0.29120713137044646</v>
      </c>
      <c r="C181" s="237">
        <f t="shared" si="22"/>
        <v>0.29279486122756604</v>
      </c>
      <c r="D181" s="237">
        <f t="shared" si="22"/>
        <v>0.29220262179730078</v>
      </c>
      <c r="E181" s="237">
        <f t="shared" si="22"/>
        <v>0.29374594135995491</v>
      </c>
      <c r="F181" s="237">
        <f t="shared" si="22"/>
        <v>0.28843377069777598</v>
      </c>
      <c r="G181" s="237">
        <f t="shared" si="22"/>
        <v>0.29290667314128505</v>
      </c>
      <c r="H181" s="237">
        <f t="shared" si="22"/>
        <v>0.29232666805458274</v>
      </c>
      <c r="I181" s="237">
        <f t="shared" si="22"/>
        <v>0.3324475161661854</v>
      </c>
      <c r="J181" s="237">
        <f t="shared" si="22"/>
        <v>0.28530188411704616</v>
      </c>
      <c r="K181" s="237">
        <f t="shared" si="22"/>
        <v>0.28425952756643447</v>
      </c>
      <c r="L181" s="237">
        <f t="shared" si="22"/>
        <v>0.28032476438389403</v>
      </c>
      <c r="M181" s="237">
        <f t="shared" si="22"/>
        <v>0.28740805752853837</v>
      </c>
      <c r="N181" s="237">
        <f t="shared" si="22"/>
        <v>0.28777762515451111</v>
      </c>
      <c r="O181" s="237">
        <f t="shared" si="22"/>
        <v>0.28868130522355639</v>
      </c>
      <c r="P181" s="237">
        <f t="shared" si="22"/>
        <v>0.28772420434756996</v>
      </c>
      <c r="Q181" s="237">
        <f t="shared" si="22"/>
        <v>0.28742761331874922</v>
      </c>
    </row>
    <row r="182" spans="1:17" x14ac:dyDescent="0.25">
      <c r="A182" s="142" t="s">
        <v>192</v>
      </c>
      <c r="B182" s="235">
        <f t="shared" ref="B182:Q182" si="23">IF(B$71=0,0,B$71/B$60)</f>
        <v>0.27375474546505218</v>
      </c>
      <c r="C182" s="235">
        <f t="shared" si="23"/>
        <v>0.27527407343568722</v>
      </c>
      <c r="D182" s="235">
        <f t="shared" si="23"/>
        <v>0.27471727349823327</v>
      </c>
      <c r="E182" s="235">
        <f t="shared" si="23"/>
        <v>0.27616824111714439</v>
      </c>
      <c r="F182" s="235">
        <f t="shared" si="23"/>
        <v>0.27117394971861125</v>
      </c>
      <c r="G182" s="235">
        <f t="shared" si="23"/>
        <v>0.27537919454614329</v>
      </c>
      <c r="H182" s="235">
        <f t="shared" si="23"/>
        <v>0.27483389685150278</v>
      </c>
      <c r="I182" s="235">
        <f t="shared" si="23"/>
        <v>0.31538653637259445</v>
      </c>
      <c r="J182" s="235">
        <f t="shared" si="23"/>
        <v>0.26822947462433699</v>
      </c>
      <c r="K182" s="235">
        <f t="shared" si="23"/>
        <v>0.26724164092001079</v>
      </c>
      <c r="L182" s="235">
        <f t="shared" si="23"/>
        <v>0.26354671659824197</v>
      </c>
      <c r="M182" s="235">
        <f t="shared" si="23"/>
        <v>0.27163637883881459</v>
      </c>
      <c r="N182" s="235">
        <f t="shared" si="23"/>
        <v>0.27206784628547342</v>
      </c>
      <c r="O182" s="235">
        <f t="shared" si="23"/>
        <v>0.27301357421478256</v>
      </c>
      <c r="P182" s="235">
        <f t="shared" si="23"/>
        <v>0.27203121809698999</v>
      </c>
      <c r="Q182" s="235">
        <f t="shared" si="23"/>
        <v>0.27161449717972863</v>
      </c>
    </row>
    <row r="183" spans="1:17" x14ac:dyDescent="0.25">
      <c r="A183" s="142" t="s">
        <v>191</v>
      </c>
      <c r="B183" s="235">
        <f t="shared" ref="B183:Q183" si="24">IF(B$82=0,0,B$82/B$60)</f>
        <v>1.7452385905394295E-2</v>
      </c>
      <c r="C183" s="235">
        <f t="shared" si="24"/>
        <v>1.7520787791878843E-2</v>
      </c>
      <c r="D183" s="235">
        <f t="shared" si="24"/>
        <v>1.7485348299067484E-2</v>
      </c>
      <c r="E183" s="235">
        <f t="shared" si="24"/>
        <v>1.7577700242810499E-2</v>
      </c>
      <c r="F183" s="235">
        <f t="shared" si="24"/>
        <v>1.7259820979164706E-2</v>
      </c>
      <c r="G183" s="235">
        <f t="shared" si="24"/>
        <v>1.7527478595141765E-2</v>
      </c>
      <c r="H183" s="235">
        <f t="shared" si="24"/>
        <v>1.7492771203079939E-2</v>
      </c>
      <c r="I183" s="235">
        <f t="shared" si="24"/>
        <v>1.7060979793590985E-2</v>
      </c>
      <c r="J183" s="235">
        <f t="shared" si="24"/>
        <v>1.7072409492709179E-2</v>
      </c>
      <c r="K183" s="235">
        <f t="shared" si="24"/>
        <v>1.7017886646423733E-2</v>
      </c>
      <c r="L183" s="235">
        <f t="shared" si="24"/>
        <v>1.6778047785652075E-2</v>
      </c>
      <c r="M183" s="235">
        <f t="shared" si="24"/>
        <v>1.5771678689723803E-2</v>
      </c>
      <c r="N183" s="235">
        <f t="shared" si="24"/>
        <v>1.5709778869037665E-2</v>
      </c>
      <c r="O183" s="235">
        <f t="shared" si="24"/>
        <v>1.5667731008773774E-2</v>
      </c>
      <c r="P183" s="235">
        <f t="shared" si="24"/>
        <v>1.5692986250580007E-2</v>
      </c>
      <c r="Q183" s="235">
        <f t="shared" si="24"/>
        <v>1.5813116139020599E-2</v>
      </c>
    </row>
    <row r="184" spans="1:17" x14ac:dyDescent="0.25">
      <c r="A184" s="127" t="s">
        <v>181</v>
      </c>
      <c r="B184" s="237">
        <f t="shared" ref="B184:Q184" si="25">IF(B$83=0,0,B$83/B$60)</f>
        <v>0.35754430143108706</v>
      </c>
      <c r="C184" s="237">
        <f t="shared" si="25"/>
        <v>0.3544847529212356</v>
      </c>
      <c r="D184" s="237">
        <f t="shared" si="25"/>
        <v>0.35539374869929941</v>
      </c>
      <c r="E184" s="237">
        <f t="shared" si="25"/>
        <v>0.35193373480422491</v>
      </c>
      <c r="F184" s="237">
        <f t="shared" si="25"/>
        <v>0.34834344887251273</v>
      </c>
      <c r="G184" s="237">
        <f t="shared" si="25"/>
        <v>0.35418009569909553</v>
      </c>
      <c r="H184" s="237">
        <f t="shared" si="25"/>
        <v>0.35449434588287809</v>
      </c>
      <c r="I184" s="237">
        <f t="shared" si="25"/>
        <v>0.36672223213269067</v>
      </c>
      <c r="J184" s="237">
        <f t="shared" si="25"/>
        <v>0.36409356452895253</v>
      </c>
      <c r="K184" s="237">
        <f t="shared" si="25"/>
        <v>0.37037794108375632</v>
      </c>
      <c r="L184" s="237">
        <f t="shared" si="25"/>
        <v>0.37658366229532325</v>
      </c>
      <c r="M184" s="237">
        <f t="shared" si="25"/>
        <v>0.37851119838405356</v>
      </c>
      <c r="N184" s="237">
        <f t="shared" si="25"/>
        <v>0.37929428864223275</v>
      </c>
      <c r="O184" s="237">
        <f t="shared" si="25"/>
        <v>0.37864348653363888</v>
      </c>
      <c r="P184" s="237">
        <f t="shared" si="25"/>
        <v>0.37945172747675893</v>
      </c>
      <c r="Q184" s="237">
        <f t="shared" si="25"/>
        <v>0.37774347608616055</v>
      </c>
    </row>
    <row r="185" spans="1:17" x14ac:dyDescent="0.25">
      <c r="A185" s="142" t="s">
        <v>190</v>
      </c>
      <c r="B185" s="235">
        <f t="shared" ref="B185:Q185" si="26">IF(B$84=0,0,B$84/B$60)</f>
        <v>0.27582153887466432</v>
      </c>
      <c r="C185" s="235">
        <f t="shared" si="26"/>
        <v>0.29288833382777424</v>
      </c>
      <c r="D185" s="235">
        <f t="shared" si="26"/>
        <v>0.28998774659891613</v>
      </c>
      <c r="E185" s="235">
        <f t="shared" si="26"/>
        <v>0.30723695049576799</v>
      </c>
      <c r="F185" s="235">
        <f t="shared" si="26"/>
        <v>0.29500885052300863</v>
      </c>
      <c r="G185" s="235">
        <f t="shared" si="26"/>
        <v>0.30096678160820983</v>
      </c>
      <c r="H185" s="235">
        <f t="shared" si="26"/>
        <v>0.27997488838136847</v>
      </c>
      <c r="I185" s="235">
        <f t="shared" si="26"/>
        <v>0.20209712597429402</v>
      </c>
      <c r="J185" s="235">
        <f t="shared" si="26"/>
        <v>0.20834330218309061</v>
      </c>
      <c r="K185" s="235">
        <f t="shared" si="26"/>
        <v>0.17593814877676067</v>
      </c>
      <c r="L185" s="235">
        <f t="shared" si="26"/>
        <v>0.13723614349629273</v>
      </c>
      <c r="M185" s="235">
        <f t="shared" si="26"/>
        <v>3.3678373858696729E-2</v>
      </c>
      <c r="N185" s="235">
        <f t="shared" si="26"/>
        <v>2.5592776885508484E-2</v>
      </c>
      <c r="O185" s="235">
        <f t="shared" si="26"/>
        <v>2.2583652326632987E-2</v>
      </c>
      <c r="P185" s="235">
        <f t="shared" si="26"/>
        <v>2.3375290495321457E-2</v>
      </c>
      <c r="Q185" s="235">
        <f t="shared" si="26"/>
        <v>4.2297124461804253E-2</v>
      </c>
    </row>
    <row r="186" spans="1:17" x14ac:dyDescent="0.25">
      <c r="A186" s="142" t="s">
        <v>189</v>
      </c>
      <c r="B186" s="235">
        <f t="shared" ref="B186:Q186" si="27">IF(B$90=0,0,B$90/B$60)</f>
        <v>8.1722762556422801E-2</v>
      </c>
      <c r="C186" s="235">
        <f t="shared" si="27"/>
        <v>6.1596419093461384E-2</v>
      </c>
      <c r="D186" s="235">
        <f t="shared" si="27"/>
        <v>6.5406002100383206E-2</v>
      </c>
      <c r="E186" s="235">
        <f t="shared" si="27"/>
        <v>4.4696784308456951E-2</v>
      </c>
      <c r="F186" s="235">
        <f t="shared" si="27"/>
        <v>5.3334598349504041E-2</v>
      </c>
      <c r="G186" s="235">
        <f t="shared" si="27"/>
        <v>5.3213314090885644E-2</v>
      </c>
      <c r="H186" s="235">
        <f t="shared" si="27"/>
        <v>7.4519457501509637E-2</v>
      </c>
      <c r="I186" s="235">
        <f t="shared" si="27"/>
        <v>0.16462510615839668</v>
      </c>
      <c r="J186" s="235">
        <f t="shared" si="27"/>
        <v>0.1557502623458619</v>
      </c>
      <c r="K186" s="235">
        <f t="shared" si="27"/>
        <v>0.19443979230699565</v>
      </c>
      <c r="L186" s="235">
        <f t="shared" si="27"/>
        <v>0.23934751879903052</v>
      </c>
      <c r="M186" s="235">
        <f t="shared" si="27"/>
        <v>0.34483282452535685</v>
      </c>
      <c r="N186" s="235">
        <f t="shared" si="27"/>
        <v>0.35370151175672426</v>
      </c>
      <c r="O186" s="235">
        <f t="shared" si="27"/>
        <v>0.35605983420700588</v>
      </c>
      <c r="P186" s="235">
        <f t="shared" si="27"/>
        <v>0.35607643698143754</v>
      </c>
      <c r="Q186" s="235">
        <f t="shared" si="27"/>
        <v>0.33544635162435632</v>
      </c>
    </row>
    <row r="187" spans="1:17" x14ac:dyDescent="0.25">
      <c r="A187" s="127" t="s">
        <v>180</v>
      </c>
      <c r="B187" s="236">
        <f t="shared" ref="B187:Q187" si="28">IF(B$91=0,0,B$91/B$60)</f>
        <v>9.8109198874697393E-2</v>
      </c>
      <c r="C187" s="236">
        <f t="shared" si="28"/>
        <v>9.4622318530053054E-2</v>
      </c>
      <c r="D187" s="236">
        <f t="shared" si="28"/>
        <v>9.4827620020639908E-2</v>
      </c>
      <c r="E187" s="236">
        <f t="shared" si="28"/>
        <v>9.5383881336203707E-2</v>
      </c>
      <c r="F187" s="236">
        <f t="shared" si="28"/>
        <v>0.13387364602249396</v>
      </c>
      <c r="G187" s="236">
        <f t="shared" si="28"/>
        <v>0.10514172815950971</v>
      </c>
      <c r="H187" s="236">
        <f t="shared" si="28"/>
        <v>9.5493630059390947E-2</v>
      </c>
      <c r="I187" s="236">
        <f t="shared" si="28"/>
        <v>9.458184700041021E-2</v>
      </c>
      <c r="J187" s="236">
        <f t="shared" si="28"/>
        <v>9.9111527928089194E-2</v>
      </c>
      <c r="K187" s="236">
        <f t="shared" si="28"/>
        <v>9.4672681926017993E-2</v>
      </c>
      <c r="L187" s="236">
        <f t="shared" si="28"/>
        <v>9.5934781152691162E-2</v>
      </c>
      <c r="M187" s="236">
        <f t="shared" si="28"/>
        <v>0.10174873729747272</v>
      </c>
      <c r="N187" s="236">
        <f t="shared" si="28"/>
        <v>0.10150792334844462</v>
      </c>
      <c r="O187" s="236">
        <f t="shared" si="28"/>
        <v>0.10130293297675325</v>
      </c>
      <c r="P187" s="236">
        <f t="shared" si="28"/>
        <v>0.1014595719528994</v>
      </c>
      <c r="Q187" s="236">
        <f t="shared" si="28"/>
        <v>0.10188649029491365</v>
      </c>
    </row>
    <row r="188" spans="1:17" x14ac:dyDescent="0.25">
      <c r="A188" s="142" t="s">
        <v>188</v>
      </c>
      <c r="B188" s="235">
        <f t="shared" ref="B188:Q188" si="29">IF(B$92=0,0,B$92/B$60)</f>
        <v>1.4001044756506653E-2</v>
      </c>
      <c r="C188" s="235">
        <f t="shared" si="29"/>
        <v>1.1842051987402324E-2</v>
      </c>
      <c r="D188" s="235">
        <f t="shared" si="29"/>
        <v>1.1692172013841954E-2</v>
      </c>
      <c r="E188" s="235">
        <f t="shared" si="29"/>
        <v>1.2427854128005962E-2</v>
      </c>
      <c r="F188" s="235">
        <f t="shared" si="29"/>
        <v>4.468167985533892E-2</v>
      </c>
      <c r="G188" s="235">
        <f t="shared" si="29"/>
        <v>2.0276628331830991E-2</v>
      </c>
      <c r="H188" s="235">
        <f t="shared" si="29"/>
        <v>1.1406316563815558E-2</v>
      </c>
      <c r="I188" s="235">
        <f t="shared" si="29"/>
        <v>8.1817414271174171E-3</v>
      </c>
      <c r="J188" s="235">
        <f t="shared" si="29"/>
        <v>8.4748229677832146E-3</v>
      </c>
      <c r="K188" s="235">
        <f t="shared" si="29"/>
        <v>7.1934435787681618E-3</v>
      </c>
      <c r="L188" s="235">
        <f t="shared" si="29"/>
        <v>5.5669232170681478E-3</v>
      </c>
      <c r="M188" s="235">
        <f t="shared" si="29"/>
        <v>1.3970628505064907E-3</v>
      </c>
      <c r="N188" s="235">
        <f t="shared" si="29"/>
        <v>1.0643869505682533E-3</v>
      </c>
      <c r="O188" s="235">
        <f t="shared" si="29"/>
        <v>9.5574947110309174E-4</v>
      </c>
      <c r="P188" s="235">
        <f t="shared" si="29"/>
        <v>9.7512966370590407E-4</v>
      </c>
      <c r="Q188" s="235">
        <f t="shared" si="29"/>
        <v>1.7301794294448437E-3</v>
      </c>
    </row>
    <row r="189" spans="1:17" x14ac:dyDescent="0.25">
      <c r="A189" s="142" t="s">
        <v>187</v>
      </c>
      <c r="B189" s="235">
        <f t="shared" ref="B189:Q189" si="30">IF(B$93=0,0,B$93/B$60)</f>
        <v>7.8933253947402526E-2</v>
      </c>
      <c r="C189" s="235">
        <f t="shared" si="30"/>
        <v>7.9675767498820396E-2</v>
      </c>
      <c r="D189" s="235">
        <f t="shared" si="30"/>
        <v>7.9838943535112519E-2</v>
      </c>
      <c r="E189" s="235">
        <f t="shared" si="30"/>
        <v>8.0703280600682298E-2</v>
      </c>
      <c r="F189" s="235">
        <f t="shared" si="30"/>
        <v>7.909943137881835E-2</v>
      </c>
      <c r="G189" s="235">
        <f t="shared" si="30"/>
        <v>8.0376559561838742E-2</v>
      </c>
      <c r="H189" s="235">
        <f t="shared" si="30"/>
        <v>8.0331485024294158E-2</v>
      </c>
      <c r="I189" s="235">
        <f t="shared" si="30"/>
        <v>7.8102894596080913E-2</v>
      </c>
      <c r="J189" s="235">
        <f t="shared" si="30"/>
        <v>8.2786791805526824E-2</v>
      </c>
      <c r="K189" s="235">
        <f t="shared" si="30"/>
        <v>7.7679348058437347E-2</v>
      </c>
      <c r="L189" s="235">
        <f t="shared" si="30"/>
        <v>7.8304589417897918E-2</v>
      </c>
      <c r="M189" s="235">
        <f t="shared" si="30"/>
        <v>8.2971878839108837E-2</v>
      </c>
      <c r="N189" s="235">
        <f t="shared" si="30"/>
        <v>8.2616753263227288E-2</v>
      </c>
      <c r="O189" s="235">
        <f t="shared" si="30"/>
        <v>8.2401539406359067E-2</v>
      </c>
      <c r="P189" s="235">
        <f t="shared" si="30"/>
        <v>8.2537961399418366E-2</v>
      </c>
      <c r="Q189" s="235">
        <f t="shared" si="30"/>
        <v>8.3249599514374481E-2</v>
      </c>
    </row>
    <row r="190" spans="1:17" x14ac:dyDescent="0.25">
      <c r="A190" s="142" t="s">
        <v>186</v>
      </c>
      <c r="B190" s="235">
        <f t="shared" ref="B190:Q190" si="31">IF(B$104=0,0,B$104/B$60)</f>
        <v>5.1749001707882217E-3</v>
      </c>
      <c r="C190" s="235">
        <f t="shared" si="31"/>
        <v>3.1044990438303358E-3</v>
      </c>
      <c r="D190" s="235">
        <f t="shared" si="31"/>
        <v>3.2965044716854199E-3</v>
      </c>
      <c r="E190" s="235">
        <f t="shared" si="31"/>
        <v>2.2527466075154537E-3</v>
      </c>
      <c r="F190" s="235">
        <f t="shared" si="31"/>
        <v>1.0092534788336693E-2</v>
      </c>
      <c r="G190" s="235">
        <f t="shared" si="31"/>
        <v>4.4885402658399708E-3</v>
      </c>
      <c r="H190" s="235">
        <f t="shared" si="31"/>
        <v>3.7558284712812091E-3</v>
      </c>
      <c r="I190" s="235">
        <f t="shared" si="31"/>
        <v>8.2972109772118646E-3</v>
      </c>
      <c r="J190" s="235">
        <f t="shared" si="31"/>
        <v>7.8499131547791461E-3</v>
      </c>
      <c r="K190" s="235">
        <f t="shared" si="31"/>
        <v>9.7998902888124899E-3</v>
      </c>
      <c r="L190" s="235">
        <f t="shared" si="31"/>
        <v>1.206326851772508E-2</v>
      </c>
      <c r="M190" s="235">
        <f t="shared" si="31"/>
        <v>1.73797956078574E-2</v>
      </c>
      <c r="N190" s="235">
        <f t="shared" si="31"/>
        <v>1.7826783134649068E-2</v>
      </c>
      <c r="O190" s="235">
        <f t="shared" si="31"/>
        <v>1.7945644099291079E-2</v>
      </c>
      <c r="P190" s="235">
        <f t="shared" si="31"/>
        <v>1.7946480889775133E-2</v>
      </c>
      <c r="Q190" s="235">
        <f t="shared" si="31"/>
        <v>1.6906711351094339E-2</v>
      </c>
    </row>
    <row r="191" spans="1:17" x14ac:dyDescent="0.25">
      <c r="A191" s="72" t="s">
        <v>179</v>
      </c>
      <c r="B191" s="234">
        <f t="shared" ref="B191:Q191" si="32">IF(B$105=0,0,B$105/B$60)</f>
        <v>0.13731350844858015</v>
      </c>
      <c r="C191" s="234">
        <f t="shared" si="32"/>
        <v>0.1418182461731482</v>
      </c>
      <c r="D191" s="234">
        <f t="shared" si="32"/>
        <v>0.14153138882543836</v>
      </c>
      <c r="E191" s="234">
        <f t="shared" si="32"/>
        <v>0.14227891175921759</v>
      </c>
      <c r="F191" s="234">
        <f t="shared" si="32"/>
        <v>0.11871552796802252</v>
      </c>
      <c r="G191" s="234">
        <f t="shared" si="32"/>
        <v>0.1314472771474845</v>
      </c>
      <c r="H191" s="234">
        <f t="shared" si="32"/>
        <v>0.14159147192450067</v>
      </c>
      <c r="I191" s="234">
        <f t="shared" si="32"/>
        <v>0.11204633000831572</v>
      </c>
      <c r="J191" s="234">
        <f t="shared" si="32"/>
        <v>0.13818894452497626</v>
      </c>
      <c r="K191" s="234">
        <f t="shared" si="32"/>
        <v>0.13774762107945443</v>
      </c>
      <c r="L191" s="234">
        <f t="shared" si="32"/>
        <v>0.13580629703610464</v>
      </c>
      <c r="M191" s="234">
        <f t="shared" si="32"/>
        <v>0.12766045896747863</v>
      </c>
      <c r="N191" s="234">
        <f t="shared" si="32"/>
        <v>0.12715942419025186</v>
      </c>
      <c r="O191" s="234">
        <f t="shared" si="32"/>
        <v>0.12681907683436849</v>
      </c>
      <c r="P191" s="234">
        <f t="shared" si="32"/>
        <v>0.12702349995404685</v>
      </c>
      <c r="Q191" s="234">
        <f t="shared" si="32"/>
        <v>0.12799586548315411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0.99999999999999989</v>
      </c>
      <c r="C194" s="77">
        <f t="shared" si="33"/>
        <v>0.99999999999999989</v>
      </c>
      <c r="D194" s="77">
        <f t="shared" si="33"/>
        <v>0.99999999999999989</v>
      </c>
      <c r="E194" s="77">
        <f t="shared" si="33"/>
        <v>1</v>
      </c>
      <c r="F194" s="77">
        <f t="shared" si="33"/>
        <v>1</v>
      </c>
      <c r="G194" s="77">
        <f t="shared" si="33"/>
        <v>1</v>
      </c>
      <c r="H194" s="77">
        <f t="shared" si="33"/>
        <v>1</v>
      </c>
      <c r="I194" s="77">
        <f t="shared" si="33"/>
        <v>1</v>
      </c>
      <c r="J194" s="77">
        <f t="shared" si="33"/>
        <v>1</v>
      </c>
      <c r="K194" s="77">
        <f t="shared" si="33"/>
        <v>1</v>
      </c>
      <c r="L194" s="77">
        <f t="shared" si="33"/>
        <v>0.99999999999999989</v>
      </c>
      <c r="M194" s="77">
        <f t="shared" si="33"/>
        <v>1</v>
      </c>
      <c r="N194" s="77">
        <f t="shared" si="33"/>
        <v>1.0000000000000002</v>
      </c>
      <c r="O194" s="77">
        <f t="shared" si="33"/>
        <v>0.99999999999999978</v>
      </c>
      <c r="P194" s="77">
        <f t="shared" si="33"/>
        <v>1.0000000000000002</v>
      </c>
      <c r="Q194" s="77">
        <f t="shared" si="33"/>
        <v>1</v>
      </c>
    </row>
    <row r="195" spans="1:17" x14ac:dyDescent="0.25">
      <c r="A195" s="132" t="s">
        <v>83</v>
      </c>
      <c r="B195" s="240">
        <f t="shared" ref="B195:Q195" si="34">IF(B$109=0,0,B$109/B$108)</f>
        <v>9.5999782099393735E-3</v>
      </c>
      <c r="C195" s="240">
        <f t="shared" si="34"/>
        <v>9.6607496176626118E-3</v>
      </c>
      <c r="D195" s="240">
        <f t="shared" si="34"/>
        <v>9.6475254976405439E-3</v>
      </c>
      <c r="E195" s="240">
        <f t="shared" si="34"/>
        <v>9.7014309675480578E-3</v>
      </c>
      <c r="F195" s="240">
        <f t="shared" si="34"/>
        <v>9.6733526421180875E-3</v>
      </c>
      <c r="G195" s="240">
        <f t="shared" si="34"/>
        <v>9.6705791254355789E-3</v>
      </c>
      <c r="H195" s="240">
        <f t="shared" si="34"/>
        <v>9.6535793939372654E-3</v>
      </c>
      <c r="I195" s="240">
        <f t="shared" si="34"/>
        <v>9.4397240962736332E-3</v>
      </c>
      <c r="J195" s="240">
        <f t="shared" si="34"/>
        <v>9.0926078698871614E-3</v>
      </c>
      <c r="K195" s="240">
        <f t="shared" si="34"/>
        <v>9.1369559174925945E-3</v>
      </c>
      <c r="L195" s="240">
        <f t="shared" si="34"/>
        <v>8.9155243555357391E-3</v>
      </c>
      <c r="M195" s="240">
        <f t="shared" si="34"/>
        <v>8.6773168088167558E-3</v>
      </c>
      <c r="N195" s="240">
        <f t="shared" si="34"/>
        <v>8.657644192118244E-3</v>
      </c>
      <c r="O195" s="240">
        <f t="shared" si="34"/>
        <v>8.6478092796425949E-3</v>
      </c>
      <c r="P195" s="240">
        <f t="shared" si="34"/>
        <v>8.6502777308951027E-3</v>
      </c>
      <c r="Q195" s="240">
        <f t="shared" si="34"/>
        <v>8.6923869402454005E-3</v>
      </c>
    </row>
    <row r="196" spans="1:17" x14ac:dyDescent="0.25">
      <c r="A196" s="76" t="s">
        <v>82</v>
      </c>
      <c r="B196" s="239">
        <f t="shared" ref="B196:Q196" si="35">IF(B$110=0,0,B$110/B$108)</f>
        <v>1.0271168976425564E-2</v>
      </c>
      <c r="C196" s="239">
        <f t="shared" si="35"/>
        <v>1.0336189269598145E-2</v>
      </c>
      <c r="D196" s="239">
        <f t="shared" si="35"/>
        <v>1.0322040573805216E-2</v>
      </c>
      <c r="E196" s="239">
        <f t="shared" si="35"/>
        <v>1.0379714891190691E-2</v>
      </c>
      <c r="F196" s="239">
        <f t="shared" si="35"/>
        <v>1.0349673445391609E-2</v>
      </c>
      <c r="G196" s="239">
        <f t="shared" si="35"/>
        <v>1.0346706015895206E-2</v>
      </c>
      <c r="H196" s="239">
        <f t="shared" si="35"/>
        <v>1.0328517733489289E-2</v>
      </c>
      <c r="I196" s="239">
        <f t="shared" si="35"/>
        <v>1.00997105580175E-2</v>
      </c>
      <c r="J196" s="239">
        <f t="shared" si="35"/>
        <v>9.7283254009154409E-3</v>
      </c>
      <c r="K196" s="239">
        <f t="shared" si="35"/>
        <v>9.7757740805654025E-3</v>
      </c>
      <c r="L196" s="239">
        <f t="shared" si="35"/>
        <v>9.5388609397399366E-3</v>
      </c>
      <c r="M196" s="239">
        <f t="shared" si="35"/>
        <v>9.283998906691019E-3</v>
      </c>
      <c r="N196" s="239">
        <f t="shared" si="35"/>
        <v>9.2629508620079969E-3</v>
      </c>
      <c r="O196" s="239">
        <f t="shared" si="35"/>
        <v>9.2524283331338018E-3</v>
      </c>
      <c r="P196" s="239">
        <f t="shared" si="35"/>
        <v>9.2550693682872248E-3</v>
      </c>
      <c r="Q196" s="239">
        <f t="shared" si="35"/>
        <v>9.3001226793721203E-3</v>
      </c>
    </row>
    <row r="197" spans="1:17" x14ac:dyDescent="0.25">
      <c r="A197" s="76" t="s">
        <v>81</v>
      </c>
      <c r="B197" s="239">
        <f t="shared" ref="B197:Q197" si="36">IF(B$111=0,0,B$111/B$108)</f>
        <v>9.7200559290891407E-3</v>
      </c>
      <c r="C197" s="239">
        <f t="shared" si="36"/>
        <v>9.7815874731240794E-3</v>
      </c>
      <c r="D197" s="239">
        <f t="shared" si="36"/>
        <v>9.7681979441671916E-3</v>
      </c>
      <c r="E197" s="239">
        <f t="shared" si="36"/>
        <v>9.8227776703839007E-3</v>
      </c>
      <c r="F197" s="239">
        <f t="shared" si="36"/>
        <v>9.7943481377739325E-3</v>
      </c>
      <c r="G197" s="239">
        <f t="shared" si="36"/>
        <v>9.7915399296004627E-3</v>
      </c>
      <c r="H197" s="239">
        <f t="shared" si="36"/>
        <v>9.7743275633502998E-3</v>
      </c>
      <c r="I197" s="239">
        <f t="shared" si="36"/>
        <v>9.5577973370764152E-3</v>
      </c>
      <c r="J197" s="239">
        <f t="shared" si="36"/>
        <v>9.2063393378407892E-3</v>
      </c>
      <c r="K197" s="239">
        <f t="shared" si="36"/>
        <v>9.2512420963308528E-3</v>
      </c>
      <c r="L197" s="239">
        <f t="shared" si="36"/>
        <v>9.0270408409094793E-3</v>
      </c>
      <c r="M197" s="239">
        <f t="shared" si="36"/>
        <v>8.7858537646260775E-3</v>
      </c>
      <c r="N197" s="239">
        <f t="shared" si="36"/>
        <v>8.7659350803958296E-3</v>
      </c>
      <c r="O197" s="239">
        <f t="shared" si="36"/>
        <v>8.7559771516140701E-3</v>
      </c>
      <c r="P197" s="239">
        <f t="shared" si="36"/>
        <v>8.7584764785612664E-3</v>
      </c>
      <c r="Q197" s="239">
        <f t="shared" si="36"/>
        <v>8.8011123951293735E-3</v>
      </c>
    </row>
    <row r="198" spans="1:17" x14ac:dyDescent="0.25">
      <c r="A198" s="76" t="s">
        <v>80</v>
      </c>
      <c r="B198" s="239">
        <f t="shared" ref="B198:Q198" si="37">IF(B$112=0,0,B$112/B$108)</f>
        <v>6.9632949429385221E-2</v>
      </c>
      <c r="C198" s="239">
        <f t="shared" si="37"/>
        <v>7.0073751717494942E-2</v>
      </c>
      <c r="D198" s="239">
        <f t="shared" si="37"/>
        <v>6.9977831241363933E-2</v>
      </c>
      <c r="E198" s="239">
        <f t="shared" si="37"/>
        <v>7.0368831801776763E-2</v>
      </c>
      <c r="F198" s="239">
        <f t="shared" si="37"/>
        <v>7.0165167108798346E-2</v>
      </c>
      <c r="G198" s="239">
        <f t="shared" si="37"/>
        <v>7.0145049547834001E-2</v>
      </c>
      <c r="H198" s="239">
        <f t="shared" si="37"/>
        <v>7.0021742867563658E-2</v>
      </c>
      <c r="I198" s="239">
        <f t="shared" si="37"/>
        <v>6.8470554437573286E-2</v>
      </c>
      <c r="J198" s="239">
        <f t="shared" si="37"/>
        <v>6.5952764697898347E-2</v>
      </c>
      <c r="K198" s="239">
        <f t="shared" si="37"/>
        <v>6.627444098597618E-2</v>
      </c>
      <c r="L198" s="239">
        <f t="shared" si="37"/>
        <v>6.4668298511626837E-2</v>
      </c>
      <c r="M198" s="239">
        <f t="shared" si="37"/>
        <v>6.2940472292479038E-2</v>
      </c>
      <c r="N198" s="239">
        <f t="shared" si="37"/>
        <v>6.2797777976538516E-2</v>
      </c>
      <c r="O198" s="239">
        <f t="shared" si="37"/>
        <v>6.2726440943465855E-2</v>
      </c>
      <c r="P198" s="239">
        <f t="shared" si="37"/>
        <v>6.2744345727984707E-2</v>
      </c>
      <c r="Q198" s="239">
        <f t="shared" si="37"/>
        <v>6.3049782717640071E-2</v>
      </c>
    </row>
    <row r="199" spans="1:17" x14ac:dyDescent="0.25">
      <c r="A199" s="129" t="s">
        <v>79</v>
      </c>
      <c r="B199" s="238">
        <f t="shared" ref="B199:Q199" si="38">IF(B$113=0,0,B$113/B$108)</f>
        <v>4.2427255226239524E-2</v>
      </c>
      <c r="C199" s="238">
        <f t="shared" si="38"/>
        <v>4.2695835421896859E-2</v>
      </c>
      <c r="D199" s="238">
        <f t="shared" si="38"/>
        <v>4.2637391214727954E-2</v>
      </c>
      <c r="E199" s="238">
        <f t="shared" si="38"/>
        <v>4.287562728983578E-2</v>
      </c>
      <c r="F199" s="238">
        <f t="shared" si="38"/>
        <v>4.2751534687405765E-2</v>
      </c>
      <c r="G199" s="238">
        <f t="shared" si="38"/>
        <v>4.2739277086649832E-2</v>
      </c>
      <c r="H199" s="238">
        <f t="shared" si="38"/>
        <v>4.2664146504966874E-2</v>
      </c>
      <c r="I199" s="238">
        <f t="shared" si="38"/>
        <v>4.171900964142021E-2</v>
      </c>
      <c r="J199" s="238">
        <f t="shared" si="38"/>
        <v>4.0184923999973629E-2</v>
      </c>
      <c r="K199" s="238">
        <f t="shared" si="38"/>
        <v>4.0380920896361715E-2</v>
      </c>
      <c r="L199" s="238">
        <f t="shared" si="38"/>
        <v>3.9402300613186315E-2</v>
      </c>
      <c r="M199" s="238">
        <f t="shared" si="38"/>
        <v>3.8349538600560194E-2</v>
      </c>
      <c r="N199" s="238">
        <f t="shared" si="38"/>
        <v>3.8262595160545761E-2</v>
      </c>
      <c r="O199" s="238">
        <f t="shared" si="38"/>
        <v>3.8879298155545534E-2</v>
      </c>
      <c r="P199" s="238">
        <f t="shared" si="38"/>
        <v>3.8451186689804982E-2</v>
      </c>
      <c r="Q199" s="238">
        <f t="shared" si="38"/>
        <v>3.8416141284278185E-2</v>
      </c>
    </row>
    <row r="200" spans="1:17" x14ac:dyDescent="0.25">
      <c r="A200" s="127" t="s">
        <v>183</v>
      </c>
      <c r="B200" s="237">
        <f t="shared" ref="B200:Q200" si="39">IF(B$118=0,0,B$118/B$108)</f>
        <v>0.17474024269404304</v>
      </c>
      <c r="C200" s="237">
        <f t="shared" si="39"/>
        <v>0.17584641296882786</v>
      </c>
      <c r="D200" s="237">
        <f t="shared" si="39"/>
        <v>0.17560570555350499</v>
      </c>
      <c r="E200" s="237">
        <f t="shared" si="39"/>
        <v>0.17658690099876362</v>
      </c>
      <c r="F200" s="237">
        <f t="shared" si="39"/>
        <v>0.17607581510952747</v>
      </c>
      <c r="G200" s="237">
        <f t="shared" si="39"/>
        <v>0.17602533114304128</v>
      </c>
      <c r="H200" s="237">
        <f t="shared" si="39"/>
        <v>0.1757158994815535</v>
      </c>
      <c r="I200" s="237">
        <f t="shared" si="39"/>
        <v>0.17182327329033364</v>
      </c>
      <c r="J200" s="237">
        <f t="shared" si="39"/>
        <v>0.18906580292842368</v>
      </c>
      <c r="K200" s="237">
        <f t="shared" si="39"/>
        <v>0.17775801510602263</v>
      </c>
      <c r="L200" s="237">
        <f t="shared" si="39"/>
        <v>0.18568630485507256</v>
      </c>
      <c r="M200" s="237">
        <f t="shared" si="39"/>
        <v>0.18116864909915859</v>
      </c>
      <c r="N200" s="237">
        <f t="shared" si="39"/>
        <v>0.18069899917585139</v>
      </c>
      <c r="O200" s="237">
        <f t="shared" si="39"/>
        <v>0.18050556390775513</v>
      </c>
      <c r="P200" s="237">
        <f t="shared" si="39"/>
        <v>0.18056427705512268</v>
      </c>
      <c r="Q200" s="237">
        <f t="shared" si="39"/>
        <v>0.18160234135722689</v>
      </c>
    </row>
    <row r="201" spans="1:17" x14ac:dyDescent="0.25">
      <c r="A201" s="142" t="s">
        <v>192</v>
      </c>
      <c r="B201" s="235">
        <f t="shared" ref="B201:Q201" si="40">IF(B$119=0,0,B$119/B$108)</f>
        <v>0.15744421224996971</v>
      </c>
      <c r="C201" s="235">
        <f t="shared" si="40"/>
        <v>0.15844089226393063</v>
      </c>
      <c r="D201" s="235">
        <f t="shared" si="40"/>
        <v>0.15822401040086378</v>
      </c>
      <c r="E201" s="235">
        <f t="shared" si="40"/>
        <v>0.15910808576644794</v>
      </c>
      <c r="F201" s="235">
        <f t="shared" si="40"/>
        <v>0.15864758786406288</v>
      </c>
      <c r="G201" s="235">
        <f t="shared" si="40"/>
        <v>0.15860210087027071</v>
      </c>
      <c r="H201" s="235">
        <f t="shared" si="40"/>
        <v>0.15832329718179555</v>
      </c>
      <c r="I201" s="235">
        <f t="shared" si="40"/>
        <v>0.15481596850460408</v>
      </c>
      <c r="J201" s="235">
        <f t="shared" si="40"/>
        <v>0.17268388839753826</v>
      </c>
      <c r="K201" s="235">
        <f t="shared" si="40"/>
        <v>0.16129619985403718</v>
      </c>
      <c r="L201" s="235">
        <f t="shared" si="40"/>
        <v>0.16962343707495947</v>
      </c>
      <c r="M201" s="235">
        <f t="shared" si="40"/>
        <v>0.16553495364526946</v>
      </c>
      <c r="N201" s="235">
        <f t="shared" si="40"/>
        <v>0.16510074736255093</v>
      </c>
      <c r="O201" s="235">
        <f t="shared" si="40"/>
        <v>0.16492503139983991</v>
      </c>
      <c r="P201" s="235">
        <f t="shared" si="40"/>
        <v>0.16497929720294488</v>
      </c>
      <c r="Q201" s="235">
        <f t="shared" si="40"/>
        <v>0.16594149444046088</v>
      </c>
    </row>
    <row r="202" spans="1:17" x14ac:dyDescent="0.25">
      <c r="A202" s="142" t="s">
        <v>191</v>
      </c>
      <c r="B202" s="235">
        <f t="shared" ref="B202:Q202" si="41">IF(B$130=0,0,B$130/B$108)</f>
        <v>1.7296030444073331E-2</v>
      </c>
      <c r="C202" s="235">
        <f t="shared" si="41"/>
        <v>1.7405520704897232E-2</v>
      </c>
      <c r="D202" s="235">
        <f t="shared" si="41"/>
        <v>1.7381695152641215E-2</v>
      </c>
      <c r="E202" s="235">
        <f t="shared" si="41"/>
        <v>1.7478815232315675E-2</v>
      </c>
      <c r="F202" s="235">
        <f t="shared" si="41"/>
        <v>1.7428227245464587E-2</v>
      </c>
      <c r="G202" s="235">
        <f t="shared" si="41"/>
        <v>1.7423230272770568E-2</v>
      </c>
      <c r="H202" s="235">
        <f t="shared" si="41"/>
        <v>1.7392602299757965E-2</v>
      </c>
      <c r="I202" s="235">
        <f t="shared" si="41"/>
        <v>1.7007304785729552E-2</v>
      </c>
      <c r="J202" s="235">
        <f t="shared" si="41"/>
        <v>1.6381914530885399E-2</v>
      </c>
      <c r="K202" s="235">
        <f t="shared" si="41"/>
        <v>1.6461815251985448E-2</v>
      </c>
      <c r="L202" s="235">
        <f t="shared" si="41"/>
        <v>1.6062867780113125E-2</v>
      </c>
      <c r="M202" s="235">
        <f t="shared" si="41"/>
        <v>1.5633695453889113E-2</v>
      </c>
      <c r="N202" s="235">
        <f t="shared" si="41"/>
        <v>1.559825181330045E-2</v>
      </c>
      <c r="O202" s="235">
        <f t="shared" si="41"/>
        <v>1.5580532507915201E-2</v>
      </c>
      <c r="P202" s="235">
        <f t="shared" si="41"/>
        <v>1.5584979852177798E-2</v>
      </c>
      <c r="Q202" s="235">
        <f t="shared" si="41"/>
        <v>1.5660846916766002E-2</v>
      </c>
    </row>
    <row r="203" spans="1:17" x14ac:dyDescent="0.25">
      <c r="A203" s="127" t="s">
        <v>181</v>
      </c>
      <c r="B203" s="237">
        <f t="shared" ref="B203:Q203" si="42">IF(B$131=0,0,B$131/B$108)</f>
        <v>0.30025548572736843</v>
      </c>
      <c r="C203" s="237">
        <f t="shared" si="42"/>
        <v>0.29840109147000704</v>
      </c>
      <c r="D203" s="237">
        <f t="shared" si="42"/>
        <v>0.29936228299797585</v>
      </c>
      <c r="E203" s="237">
        <f t="shared" si="42"/>
        <v>0.2965379578656927</v>
      </c>
      <c r="F203" s="237">
        <f t="shared" si="42"/>
        <v>0.29805336627239654</v>
      </c>
      <c r="G203" s="237">
        <f t="shared" si="42"/>
        <v>0.29833406014953662</v>
      </c>
      <c r="H203" s="237">
        <f t="shared" si="42"/>
        <v>0.29866526719083514</v>
      </c>
      <c r="I203" s="237">
        <f t="shared" si="42"/>
        <v>0.30976919141364134</v>
      </c>
      <c r="J203" s="237">
        <f t="shared" si="42"/>
        <v>0.29604129551249847</v>
      </c>
      <c r="K203" s="237">
        <f t="shared" si="42"/>
        <v>0.30358944385083803</v>
      </c>
      <c r="L203" s="237">
        <f t="shared" si="42"/>
        <v>0.30550096670814636</v>
      </c>
      <c r="M203" s="237">
        <f t="shared" si="42"/>
        <v>0.31793029735177541</v>
      </c>
      <c r="N203" s="237">
        <f t="shared" si="42"/>
        <v>0.31911823043217952</v>
      </c>
      <c r="O203" s="237">
        <f t="shared" si="42"/>
        <v>0.31906277429422086</v>
      </c>
      <c r="P203" s="237">
        <f t="shared" si="42"/>
        <v>0.31932038327885159</v>
      </c>
      <c r="Q203" s="237">
        <f t="shared" si="42"/>
        <v>0.31700361362183238</v>
      </c>
    </row>
    <row r="204" spans="1:17" x14ac:dyDescent="0.25">
      <c r="A204" s="142" t="s">
        <v>190</v>
      </c>
      <c r="B204" s="235">
        <f t="shared" ref="B204:Q204" si="43">IF(B$132=0,0,B$132/B$108)</f>
        <v>0.23162704536865522</v>
      </c>
      <c r="C204" s="235">
        <f t="shared" si="43"/>
        <v>0.24654995108480443</v>
      </c>
      <c r="D204" s="235">
        <f t="shared" si="43"/>
        <v>0.24426820725184351</v>
      </c>
      <c r="E204" s="235">
        <f t="shared" si="43"/>
        <v>0.25887662611138867</v>
      </c>
      <c r="F204" s="235">
        <f t="shared" si="43"/>
        <v>0.25241864390770602</v>
      </c>
      <c r="G204" s="235">
        <f t="shared" si="43"/>
        <v>0.25351125886983444</v>
      </c>
      <c r="H204" s="235">
        <f t="shared" si="43"/>
        <v>0.23588182947429179</v>
      </c>
      <c r="I204" s="235">
        <f t="shared" si="43"/>
        <v>0.17071084819702484</v>
      </c>
      <c r="J204" s="235">
        <f t="shared" si="43"/>
        <v>0.16940211829734081</v>
      </c>
      <c r="K204" s="235">
        <f t="shared" si="43"/>
        <v>0.14421205696805817</v>
      </c>
      <c r="L204" s="235">
        <f t="shared" si="43"/>
        <v>0.11133189966307251</v>
      </c>
      <c r="M204" s="235">
        <f t="shared" si="43"/>
        <v>2.8288133774989527E-2</v>
      </c>
      <c r="N204" s="235">
        <f t="shared" si="43"/>
        <v>2.1532414054493312E-2</v>
      </c>
      <c r="O204" s="235">
        <f t="shared" si="43"/>
        <v>1.9030045468355117E-2</v>
      </c>
      <c r="P204" s="235">
        <f t="shared" si="43"/>
        <v>1.9671031068577011E-2</v>
      </c>
      <c r="Q204" s="235">
        <f t="shared" si="43"/>
        <v>3.5495891124658369E-2</v>
      </c>
    </row>
    <row r="205" spans="1:17" x14ac:dyDescent="0.25">
      <c r="A205" s="142" t="s">
        <v>189</v>
      </c>
      <c r="B205" s="235">
        <f t="shared" ref="B205:Q205" si="44">IF(B$138=0,0,B$138/B$108)</f>
        <v>6.8628440358713169E-2</v>
      </c>
      <c r="C205" s="235">
        <f t="shared" si="44"/>
        <v>5.1851140385202645E-2</v>
      </c>
      <c r="D205" s="235">
        <f t="shared" si="44"/>
        <v>5.5094075746132336E-2</v>
      </c>
      <c r="E205" s="235">
        <f t="shared" si="44"/>
        <v>3.7661331754304007E-2</v>
      </c>
      <c r="F205" s="235">
        <f t="shared" si="44"/>
        <v>4.563472236469051E-2</v>
      </c>
      <c r="G205" s="235">
        <f t="shared" si="44"/>
        <v>4.4822801279702201E-2</v>
      </c>
      <c r="H205" s="235">
        <f t="shared" si="44"/>
        <v>6.2783437716543378E-2</v>
      </c>
      <c r="I205" s="235">
        <f t="shared" si="44"/>
        <v>0.1390583432166165</v>
      </c>
      <c r="J205" s="235">
        <f t="shared" si="44"/>
        <v>0.12663917721515766</v>
      </c>
      <c r="K205" s="235">
        <f t="shared" si="44"/>
        <v>0.15937738688277989</v>
      </c>
      <c r="L205" s="235">
        <f t="shared" si="44"/>
        <v>0.19416906704507383</v>
      </c>
      <c r="M205" s="235">
        <f t="shared" si="44"/>
        <v>0.2896421635767859</v>
      </c>
      <c r="N205" s="235">
        <f t="shared" si="44"/>
        <v>0.29758581637768622</v>
      </c>
      <c r="O205" s="235">
        <f t="shared" si="44"/>
        <v>0.30003272882586574</v>
      </c>
      <c r="P205" s="235">
        <f t="shared" si="44"/>
        <v>0.29964935221027461</v>
      </c>
      <c r="Q205" s="235">
        <f t="shared" si="44"/>
        <v>0.28150772249717404</v>
      </c>
    </row>
    <row r="206" spans="1:17" x14ac:dyDescent="0.25">
      <c r="A206" s="127" t="s">
        <v>180</v>
      </c>
      <c r="B206" s="236">
        <f t="shared" ref="B206:Q206" si="45">IF(B$139=0,0,B$139/B$108)</f>
        <v>0.15049392112755974</v>
      </c>
      <c r="C206" s="236">
        <f t="shared" si="45"/>
        <v>0.1488713562701918</v>
      </c>
      <c r="D206" s="236">
        <f t="shared" si="45"/>
        <v>0.14866676601850728</v>
      </c>
      <c r="E206" s="236">
        <f t="shared" si="45"/>
        <v>0.14840695797121622</v>
      </c>
      <c r="F206" s="236">
        <f t="shared" si="45"/>
        <v>0.14849801538762886</v>
      </c>
      <c r="G206" s="236">
        <f t="shared" si="45"/>
        <v>0.14837600475430993</v>
      </c>
      <c r="H206" s="236">
        <f t="shared" si="45"/>
        <v>0.14901741581740338</v>
      </c>
      <c r="I206" s="236">
        <f t="shared" si="45"/>
        <v>0.15014895156338692</v>
      </c>
      <c r="J206" s="236">
        <f t="shared" si="45"/>
        <v>0.16017587143711795</v>
      </c>
      <c r="K206" s="236">
        <f t="shared" si="45"/>
        <v>0.16220542336396654</v>
      </c>
      <c r="L206" s="236">
        <f t="shared" si="45"/>
        <v>0.16100400660141556</v>
      </c>
      <c r="M206" s="236">
        <f t="shared" si="45"/>
        <v>0.16238518528595569</v>
      </c>
      <c r="N206" s="236">
        <f t="shared" si="45"/>
        <v>0.16243436205563444</v>
      </c>
      <c r="O206" s="236">
        <f t="shared" si="45"/>
        <v>0.16240676042391591</v>
      </c>
      <c r="P206" s="236">
        <f t="shared" si="45"/>
        <v>0.16243316092505733</v>
      </c>
      <c r="Q206" s="236">
        <f t="shared" si="45"/>
        <v>0.1622902670689477</v>
      </c>
    </row>
    <row r="207" spans="1:17" x14ac:dyDescent="0.25">
      <c r="A207" s="142" t="s">
        <v>188</v>
      </c>
      <c r="B207" s="235">
        <f t="shared" ref="B207:Q207" si="46">IF(B$140=0,0,B$140/B$108)</f>
        <v>2.7146317313922391E-2</v>
      </c>
      <c r="C207" s="235">
        <f t="shared" si="46"/>
        <v>2.8916256579902943E-2</v>
      </c>
      <c r="D207" s="235">
        <f t="shared" si="46"/>
        <v>2.8568981176323654E-2</v>
      </c>
      <c r="E207" s="235">
        <f t="shared" si="46"/>
        <v>3.0375805284344814E-2</v>
      </c>
      <c r="F207" s="235">
        <f t="shared" si="46"/>
        <v>2.9537448296437053E-2</v>
      </c>
      <c r="G207" s="235">
        <f t="shared" si="46"/>
        <v>2.9603150597038403E-2</v>
      </c>
      <c r="H207" s="235">
        <f t="shared" si="46"/>
        <v>2.7876168880754476E-2</v>
      </c>
      <c r="I207" s="235">
        <f t="shared" si="46"/>
        <v>2.0047443210894682E-2</v>
      </c>
      <c r="J207" s="235">
        <f t="shared" si="46"/>
        <v>1.9988591260550279E-2</v>
      </c>
      <c r="K207" s="235">
        <f t="shared" si="46"/>
        <v>1.7103722989392226E-2</v>
      </c>
      <c r="L207" s="235">
        <f t="shared" si="46"/>
        <v>1.3100220465114729E-2</v>
      </c>
      <c r="M207" s="235">
        <f t="shared" si="46"/>
        <v>3.4039360075777719E-3</v>
      </c>
      <c r="N207" s="235">
        <f t="shared" si="46"/>
        <v>2.5976887430868103E-3</v>
      </c>
      <c r="O207" s="235">
        <f t="shared" si="46"/>
        <v>2.3361567106221027E-3</v>
      </c>
      <c r="P207" s="235">
        <f t="shared" si="46"/>
        <v>2.3803714604601644E-3</v>
      </c>
      <c r="Q207" s="235">
        <f t="shared" si="46"/>
        <v>4.2118281584837764E-3</v>
      </c>
    </row>
    <row r="208" spans="1:17" x14ac:dyDescent="0.25">
      <c r="A208" s="142" t="s">
        <v>187</v>
      </c>
      <c r="B208" s="235">
        <f t="shared" ref="B208:Q208" si="47">IF(B$141=0,0,B$141/B$108)</f>
        <v>0.113314103846515</v>
      </c>
      <c r="C208" s="235">
        <f t="shared" si="47"/>
        <v>0.11237444635428256</v>
      </c>
      <c r="D208" s="235">
        <f t="shared" si="47"/>
        <v>0.11204301331746146</v>
      </c>
      <c r="E208" s="235">
        <f t="shared" si="47"/>
        <v>0.11252505391872977</v>
      </c>
      <c r="F208" s="235">
        <f t="shared" si="47"/>
        <v>0.11228875606135501</v>
      </c>
      <c r="G208" s="235">
        <f t="shared" si="47"/>
        <v>0.11221974625017736</v>
      </c>
      <c r="H208" s="235">
        <f t="shared" si="47"/>
        <v>0.11196228822839105</v>
      </c>
      <c r="I208" s="235">
        <f t="shared" si="47"/>
        <v>0.10977113402372654</v>
      </c>
      <c r="J208" s="235">
        <f t="shared" si="47"/>
        <v>0.12167259189597694</v>
      </c>
      <c r="K208" s="235">
        <f t="shared" si="47"/>
        <v>0.12180067535214871</v>
      </c>
      <c r="L208" s="235">
        <f t="shared" si="47"/>
        <v>0.11951620632784346</v>
      </c>
      <c r="M208" s="235">
        <f t="shared" si="47"/>
        <v>0.11663547217001084</v>
      </c>
      <c r="N208" s="235">
        <f t="shared" si="47"/>
        <v>0.11632953161975949</v>
      </c>
      <c r="O208" s="235">
        <f t="shared" si="47"/>
        <v>0.11620572263665788</v>
      </c>
      <c r="P208" s="235">
        <f t="shared" si="47"/>
        <v>0.11624395817198409</v>
      </c>
      <c r="Q208" s="235">
        <f t="shared" si="47"/>
        <v>0.11692191969398895</v>
      </c>
    </row>
    <row r="209" spans="1:17" x14ac:dyDescent="0.25">
      <c r="A209" s="142" t="s">
        <v>186</v>
      </c>
      <c r="B209" s="235">
        <f t="shared" ref="B209:Q209" si="48">IF(B$152=0,0,B$152/B$108)</f>
        <v>1.0033499967122366E-2</v>
      </c>
      <c r="C209" s="235">
        <f t="shared" si="48"/>
        <v>7.5806533360062893E-3</v>
      </c>
      <c r="D209" s="235">
        <f t="shared" si="48"/>
        <v>8.0547715247221586E-3</v>
      </c>
      <c r="E209" s="235">
        <f t="shared" si="48"/>
        <v>5.5060987681416537E-3</v>
      </c>
      <c r="F209" s="235">
        <f t="shared" si="48"/>
        <v>6.6718110298368107E-3</v>
      </c>
      <c r="G209" s="235">
        <f t="shared" si="48"/>
        <v>6.5531079070941748E-3</v>
      </c>
      <c r="H209" s="235">
        <f t="shared" si="48"/>
        <v>9.1789587082578821E-3</v>
      </c>
      <c r="I209" s="235">
        <f t="shared" si="48"/>
        <v>2.0330374328765707E-2</v>
      </c>
      <c r="J209" s="235">
        <f t="shared" si="48"/>
        <v>1.851468828059074E-2</v>
      </c>
      <c r="K209" s="235">
        <f t="shared" si="48"/>
        <v>2.3301025022425609E-2</v>
      </c>
      <c r="L209" s="235">
        <f t="shared" si="48"/>
        <v>2.8387579808457377E-2</v>
      </c>
      <c r="M209" s="235">
        <f t="shared" si="48"/>
        <v>4.2345777108367073E-2</v>
      </c>
      <c r="N209" s="235">
        <f t="shared" si="48"/>
        <v>4.3507141692788132E-2</v>
      </c>
      <c r="O209" s="235">
        <f t="shared" si="48"/>
        <v>4.3864881076635928E-2</v>
      </c>
      <c r="P209" s="235">
        <f t="shared" si="48"/>
        <v>4.3808831292613072E-2</v>
      </c>
      <c r="Q209" s="235">
        <f t="shared" si="48"/>
        <v>4.1156519216474979E-2</v>
      </c>
    </row>
    <row r="210" spans="1:17" x14ac:dyDescent="0.25">
      <c r="A210" s="72" t="s">
        <v>179</v>
      </c>
      <c r="B210" s="234">
        <f t="shared" ref="B210:Q210" si="49">IF(B$153=0,0,B$153/B$108)</f>
        <v>0.23285894267995003</v>
      </c>
      <c r="C210" s="234">
        <f t="shared" si="49"/>
        <v>0.2343330257911965</v>
      </c>
      <c r="D210" s="234">
        <f t="shared" si="49"/>
        <v>0.23401225895830688</v>
      </c>
      <c r="E210" s="234">
        <f t="shared" si="49"/>
        <v>0.23531980054359233</v>
      </c>
      <c r="F210" s="234">
        <f t="shared" si="49"/>
        <v>0.23463872720895942</v>
      </c>
      <c r="G210" s="234">
        <f t="shared" si="49"/>
        <v>0.23457145224769699</v>
      </c>
      <c r="H210" s="234">
        <f t="shared" si="49"/>
        <v>0.23415910344690052</v>
      </c>
      <c r="I210" s="234">
        <f t="shared" si="49"/>
        <v>0.22897178766227716</v>
      </c>
      <c r="J210" s="234">
        <f t="shared" si="49"/>
        <v>0.22055206881544456</v>
      </c>
      <c r="K210" s="234">
        <f t="shared" si="49"/>
        <v>0.2216277837024461</v>
      </c>
      <c r="L210" s="234">
        <f t="shared" si="49"/>
        <v>0.21625669657436711</v>
      </c>
      <c r="M210" s="234">
        <f t="shared" si="49"/>
        <v>0.21047868788993729</v>
      </c>
      <c r="N210" s="234">
        <f t="shared" si="49"/>
        <v>0.21000150506472839</v>
      </c>
      <c r="O210" s="234">
        <f t="shared" si="49"/>
        <v>0.20976294751070618</v>
      </c>
      <c r="P210" s="234">
        <f t="shared" si="49"/>
        <v>0.20982282274543537</v>
      </c>
      <c r="Q210" s="234">
        <f t="shared" si="49"/>
        <v>0.21084423193532784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128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194</v>
      </c>
      <c r="B214" s="253">
        <f>IF(B$5=0,0,(B$5-B$15)/(CHI_fec!B$5-CHI_fec!B$15))</f>
        <v>0</v>
      </c>
      <c r="C214" s="253">
        <f>IF(C$5=0,0,(C$5-C$15)/(CHI_fec!C$5-CHI_fec!C$15))</f>
        <v>0</v>
      </c>
      <c r="D214" s="253">
        <f>IF(D$5=0,0,(D$5-D$15)/(CHI_fec!D$5-CHI_fec!D$15))</f>
        <v>0</v>
      </c>
      <c r="E214" s="253">
        <f>IF(E$5=0,0,(E$5-E$15)/(CHI_fec!E$5-CHI_fec!E$15))</f>
        <v>0</v>
      </c>
      <c r="F214" s="253">
        <f>IF(F$5=0,0,(F$5-F$15)/(CHI_fec!F$5-CHI_fec!F$15))</f>
        <v>0</v>
      </c>
      <c r="G214" s="253">
        <f>IF(G$5=0,0,(G$5-G$15)/(CHI_fec!G$5-CHI_fec!G$15))</f>
        <v>0</v>
      </c>
      <c r="H214" s="253">
        <f>IF(H$5=0,0,(H$5-H$15)/(CHI_fec!H$5-CHI_fec!H$15))</f>
        <v>0</v>
      </c>
      <c r="I214" s="253">
        <f>IF(I$5=0,0,(I$5-I$15)/(CHI_fec!I$5-CHI_fec!I$15))</f>
        <v>0</v>
      </c>
      <c r="J214" s="253">
        <f>IF(J$5=0,0,(J$5-J$15)/(CHI_fec!J$5-CHI_fec!J$15))</f>
        <v>0</v>
      </c>
      <c r="K214" s="253">
        <f>IF(K$5=0,0,(K$5-K$15)/(CHI_fec!K$5-CHI_fec!K$15))</f>
        <v>0</v>
      </c>
      <c r="L214" s="253">
        <f>IF(L$5=0,0,(L$5-L$15)/(CHI_fec!L$5-CHI_fec!L$15))</f>
        <v>0</v>
      </c>
      <c r="M214" s="253">
        <f>IF(M$5=0,0,(M$5-M$15)/(CHI_fec!M$5-CHI_fec!M$15))</f>
        <v>0</v>
      </c>
      <c r="N214" s="253">
        <f>IF(N$5=0,0,(N$5-N$15)/(CHI_fec!N$5-CHI_fec!N$15))</f>
        <v>0</v>
      </c>
      <c r="O214" s="253">
        <f>IF(O$5=0,0,(O$5-O$15)/(CHI_fec!O$5-CHI_fec!O$15))</f>
        <v>0</v>
      </c>
      <c r="P214" s="253">
        <f>IF(P$5=0,0,(P$5-P$15)/(CHI_fec!P$5-CHI_fec!P$15))</f>
        <v>0</v>
      </c>
      <c r="Q214" s="253">
        <f>IF(Q$5=0,0,(Q$5-Q$15)/(CHI_fec!Q$5-CHI_fec!Q$15))</f>
        <v>0</v>
      </c>
    </row>
    <row r="215" spans="1:17" x14ac:dyDescent="0.25">
      <c r="A215" s="132" t="s">
        <v>83</v>
      </c>
      <c r="B215" s="252">
        <f>IF(B$6=0,0,B$6/CHI_fec!B$6)</f>
        <v>0</v>
      </c>
      <c r="C215" s="252">
        <f>IF(C$6=0,0,C$6/CHI_fec!C$6)</f>
        <v>0</v>
      </c>
      <c r="D215" s="252">
        <f>IF(D$6=0,0,D$6/CHI_fec!D$6)</f>
        <v>0</v>
      </c>
      <c r="E215" s="252">
        <f>IF(E$6=0,0,E$6/CHI_fec!E$6)</f>
        <v>0</v>
      </c>
      <c r="F215" s="252">
        <f>IF(F$6=0,0,F$6/CHI_fec!F$6)</f>
        <v>0</v>
      </c>
      <c r="G215" s="252">
        <f>IF(G$6=0,0,G$6/CHI_fec!G$6)</f>
        <v>0</v>
      </c>
      <c r="H215" s="252">
        <f>IF(H$6=0,0,H$6/CHI_fec!H$6)</f>
        <v>0</v>
      </c>
      <c r="I215" s="252">
        <f>IF(I$6=0,0,I$6/CHI_fec!I$6)</f>
        <v>0</v>
      </c>
      <c r="J215" s="252">
        <f>IF(J$6=0,0,J$6/CHI_fec!J$6)</f>
        <v>0</v>
      </c>
      <c r="K215" s="252">
        <f>IF(K$6=0,0,K$6/CHI_fec!K$6)</f>
        <v>0</v>
      </c>
      <c r="L215" s="252">
        <f>IF(L$6=0,0,L$6/CHI_fec!L$6)</f>
        <v>0</v>
      </c>
      <c r="M215" s="252">
        <f>IF(M$6=0,0,M$6/CHI_fec!M$6)</f>
        <v>0</v>
      </c>
      <c r="N215" s="252">
        <f>IF(N$6=0,0,N$6/CHI_fec!N$6)</f>
        <v>0</v>
      </c>
      <c r="O215" s="252">
        <f>IF(O$6=0,0,O$6/CHI_fec!O$6)</f>
        <v>0</v>
      </c>
      <c r="P215" s="252">
        <f>IF(P$6=0,0,P$6/CHI_fec!P$6)</f>
        <v>0</v>
      </c>
      <c r="Q215" s="252">
        <f>IF(Q$6=0,0,Q$6/CHI_fec!Q$6)</f>
        <v>0</v>
      </c>
    </row>
    <row r="216" spans="1:17" x14ac:dyDescent="0.25">
      <c r="A216" s="76" t="s">
        <v>82</v>
      </c>
      <c r="B216" s="251">
        <f>IF(B$7=0,0,B$7/CHI_fec!B$7)</f>
        <v>0</v>
      </c>
      <c r="C216" s="251">
        <f>IF(C$7=0,0,C$7/CHI_fec!C$7)</f>
        <v>0</v>
      </c>
      <c r="D216" s="251">
        <f>IF(D$7=0,0,D$7/CHI_fec!D$7)</f>
        <v>0</v>
      </c>
      <c r="E216" s="251">
        <f>IF(E$7=0,0,E$7/CHI_fec!E$7)</f>
        <v>0</v>
      </c>
      <c r="F216" s="251">
        <f>IF(F$7=0,0,F$7/CHI_fec!F$7)</f>
        <v>0</v>
      </c>
      <c r="G216" s="251">
        <f>IF(G$7=0,0,G$7/CHI_fec!G$7)</f>
        <v>0</v>
      </c>
      <c r="H216" s="251">
        <f>IF(H$7=0,0,H$7/CHI_fec!H$7)</f>
        <v>0</v>
      </c>
      <c r="I216" s="251">
        <f>IF(I$7=0,0,I$7/CHI_fec!I$7)</f>
        <v>0</v>
      </c>
      <c r="J216" s="251">
        <f>IF(J$7=0,0,J$7/CHI_fec!J$7)</f>
        <v>0</v>
      </c>
      <c r="K216" s="251">
        <f>IF(K$7=0,0,K$7/CHI_fec!K$7)</f>
        <v>0</v>
      </c>
      <c r="L216" s="251">
        <f>IF(L$7=0,0,L$7/CHI_fec!L$7)</f>
        <v>0</v>
      </c>
      <c r="M216" s="251">
        <f>IF(M$7=0,0,M$7/CHI_fec!M$7)</f>
        <v>0</v>
      </c>
      <c r="N216" s="251">
        <f>IF(N$7=0,0,N$7/CHI_fec!N$7)</f>
        <v>0</v>
      </c>
      <c r="O216" s="251">
        <f>IF(O$7=0,0,O$7/CHI_fec!O$7)</f>
        <v>0</v>
      </c>
      <c r="P216" s="251">
        <f>IF(P$7=0,0,P$7/CHI_fec!P$7)</f>
        <v>0</v>
      </c>
      <c r="Q216" s="251">
        <f>IF(Q$7=0,0,Q$7/CHI_fec!Q$7)</f>
        <v>0</v>
      </c>
    </row>
    <row r="217" spans="1:17" x14ac:dyDescent="0.25">
      <c r="A217" s="76" t="s">
        <v>81</v>
      </c>
      <c r="B217" s="251">
        <f>IF(B$8=0,0,B$8/CHI_fec!B$8)</f>
        <v>0</v>
      </c>
      <c r="C217" s="251">
        <f>IF(C$8=0,0,C$8/CHI_fec!C$8)</f>
        <v>0</v>
      </c>
      <c r="D217" s="251">
        <f>IF(D$8=0,0,D$8/CHI_fec!D$8)</f>
        <v>0</v>
      </c>
      <c r="E217" s="251">
        <f>IF(E$8=0,0,E$8/CHI_fec!E$8)</f>
        <v>0</v>
      </c>
      <c r="F217" s="251">
        <f>IF(F$8=0,0,F$8/CHI_fec!F$8)</f>
        <v>0</v>
      </c>
      <c r="G217" s="251">
        <f>IF(G$8=0,0,G$8/CHI_fec!G$8)</f>
        <v>0</v>
      </c>
      <c r="H217" s="251">
        <f>IF(H$8=0,0,H$8/CHI_fec!H$8)</f>
        <v>0</v>
      </c>
      <c r="I217" s="251">
        <f>IF(I$8=0,0,I$8/CHI_fec!I$8)</f>
        <v>0</v>
      </c>
      <c r="J217" s="251">
        <f>IF(J$8=0,0,J$8/CHI_fec!J$8)</f>
        <v>0</v>
      </c>
      <c r="K217" s="251">
        <f>IF(K$8=0,0,K$8/CHI_fec!K$8)</f>
        <v>0</v>
      </c>
      <c r="L217" s="251">
        <f>IF(L$8=0,0,L$8/CHI_fec!L$8)</f>
        <v>0</v>
      </c>
      <c r="M217" s="251">
        <f>IF(M$8=0,0,M$8/CHI_fec!M$8)</f>
        <v>0</v>
      </c>
      <c r="N217" s="251">
        <f>IF(N$8=0,0,N$8/CHI_fec!N$8)</f>
        <v>0</v>
      </c>
      <c r="O217" s="251">
        <f>IF(O$8=0,0,O$8/CHI_fec!O$8)</f>
        <v>0</v>
      </c>
      <c r="P217" s="251">
        <f>IF(P$8=0,0,P$8/CHI_fec!P$8)</f>
        <v>0</v>
      </c>
      <c r="Q217" s="251">
        <f>IF(Q$8=0,0,Q$8/CHI_fec!Q$8)</f>
        <v>0</v>
      </c>
    </row>
    <row r="218" spans="1:17" x14ac:dyDescent="0.25">
      <c r="A218" s="76" t="s">
        <v>80</v>
      </c>
      <c r="B218" s="251">
        <f>IF(B$9=0,0,B$9/CHI_fec!B$9)</f>
        <v>0</v>
      </c>
      <c r="C218" s="251">
        <f>IF(C$9=0,0,C$9/CHI_fec!C$9)</f>
        <v>0</v>
      </c>
      <c r="D218" s="251">
        <f>IF(D$9=0,0,D$9/CHI_fec!D$9)</f>
        <v>0</v>
      </c>
      <c r="E218" s="251">
        <f>IF(E$9=0,0,E$9/CHI_fec!E$9)</f>
        <v>0</v>
      </c>
      <c r="F218" s="251">
        <f>IF(F$9=0,0,F$9/CHI_fec!F$9)</f>
        <v>0</v>
      </c>
      <c r="G218" s="251">
        <f>IF(G$9=0,0,G$9/CHI_fec!G$9)</f>
        <v>0</v>
      </c>
      <c r="H218" s="251">
        <f>IF(H$9=0,0,H$9/CHI_fec!H$9)</f>
        <v>0</v>
      </c>
      <c r="I218" s="251">
        <f>IF(I$9=0,0,I$9/CHI_fec!I$9)</f>
        <v>0</v>
      </c>
      <c r="J218" s="251">
        <f>IF(J$9=0,0,J$9/CHI_fec!J$9)</f>
        <v>0</v>
      </c>
      <c r="K218" s="251">
        <f>IF(K$9=0,0,K$9/CHI_fec!K$9)</f>
        <v>0</v>
      </c>
      <c r="L218" s="251">
        <f>IF(L$9=0,0,L$9/CHI_fec!L$9)</f>
        <v>0</v>
      </c>
      <c r="M218" s="251">
        <f>IF(M$9=0,0,M$9/CHI_fec!M$9)</f>
        <v>0</v>
      </c>
      <c r="N218" s="251">
        <f>IF(N$9=0,0,N$9/CHI_fec!N$9)</f>
        <v>0</v>
      </c>
      <c r="O218" s="251">
        <f>IF(O$9=0,0,O$9/CHI_fec!O$9)</f>
        <v>0</v>
      </c>
      <c r="P218" s="251">
        <f>IF(P$9=0,0,P$9/CHI_fec!P$9)</f>
        <v>0</v>
      </c>
      <c r="Q218" s="251">
        <f>IF(Q$9=0,0,Q$9/CHI_fec!Q$9)</f>
        <v>0</v>
      </c>
    </row>
    <row r="219" spans="1:17" x14ac:dyDescent="0.25">
      <c r="A219" s="129" t="s">
        <v>79</v>
      </c>
      <c r="B219" s="250">
        <f>IF(B$10=0,0,B$10/CHI_fec!B$10)</f>
        <v>0</v>
      </c>
      <c r="C219" s="250">
        <f>IF(C$10=0,0,C$10/CHI_fec!C$10)</f>
        <v>0</v>
      </c>
      <c r="D219" s="250">
        <f>IF(D$10=0,0,D$10/CHI_fec!D$10)</f>
        <v>0</v>
      </c>
      <c r="E219" s="250">
        <f>IF(E$10=0,0,E$10/CHI_fec!E$10)</f>
        <v>0</v>
      </c>
      <c r="F219" s="250">
        <f>IF(F$10=0,0,F$10/CHI_fec!F$10)</f>
        <v>0</v>
      </c>
      <c r="G219" s="250">
        <f>IF(G$10=0,0,G$10/CHI_fec!G$10)</f>
        <v>0</v>
      </c>
      <c r="H219" s="250">
        <f>IF(H$10=0,0,H$10/CHI_fec!H$10)</f>
        <v>0</v>
      </c>
      <c r="I219" s="250">
        <f>IF(I$10=0,0,I$10/CHI_fec!I$10)</f>
        <v>0</v>
      </c>
      <c r="J219" s="250">
        <f>IF(J$10=0,0,J$10/CHI_fec!J$10)</f>
        <v>0</v>
      </c>
      <c r="K219" s="250">
        <f>IF(K$10=0,0,K$10/CHI_fec!K$10)</f>
        <v>0</v>
      </c>
      <c r="L219" s="250">
        <f>IF(L$10=0,0,L$10/CHI_fec!L$10)</f>
        <v>0</v>
      </c>
      <c r="M219" s="250">
        <f>IF(M$10=0,0,M$10/CHI_fec!M$10)</f>
        <v>0</v>
      </c>
      <c r="N219" s="250">
        <f>IF(N$10=0,0,N$10/CHI_fec!N$10)</f>
        <v>0</v>
      </c>
      <c r="O219" s="250">
        <f>IF(O$10=0,0,O$10/CHI_fec!O$10)</f>
        <v>0</v>
      </c>
      <c r="P219" s="250">
        <f>IF(P$10=0,0,P$10/CHI_fec!P$10)</f>
        <v>0</v>
      </c>
      <c r="Q219" s="250">
        <f>IF(Q$10=0,0,Q$10/CHI_fec!Q$10)</f>
        <v>0</v>
      </c>
    </row>
    <row r="220" spans="1:17" x14ac:dyDescent="0.25">
      <c r="A220" s="232" t="s">
        <v>185</v>
      </c>
      <c r="B220" s="254">
        <f>IF(B$15=0,0,B$15/CHI_fec!B$15)</f>
        <v>0</v>
      </c>
      <c r="C220" s="254">
        <f>IF(C$15=0,0,C$15/CHI_fec!C$15)</f>
        <v>0</v>
      </c>
      <c r="D220" s="254">
        <f>IF(D$15=0,0,D$15/CHI_fec!D$15)</f>
        <v>0</v>
      </c>
      <c r="E220" s="254">
        <f>IF(E$15=0,0,E$15/CHI_fec!E$15)</f>
        <v>0</v>
      </c>
      <c r="F220" s="254">
        <f>IF(F$15=0,0,F$15/CHI_fec!F$15)</f>
        <v>0</v>
      </c>
      <c r="G220" s="254">
        <f>IF(G$15=0,0,G$15/CHI_fec!G$15)</f>
        <v>0</v>
      </c>
      <c r="H220" s="254">
        <f>IF(H$15=0,0,H$15/CHI_fec!H$15)</f>
        <v>0</v>
      </c>
      <c r="I220" s="254">
        <f>IF(I$15=0,0,I$15/CHI_fec!I$15)</f>
        <v>0</v>
      </c>
      <c r="J220" s="254">
        <f>IF(J$15=0,0,J$15/CHI_fec!J$15)</f>
        <v>0</v>
      </c>
      <c r="K220" s="254">
        <f>IF(K$15=0,0,K$15/CHI_fec!K$15)</f>
        <v>0</v>
      </c>
      <c r="L220" s="254">
        <f>IF(L$15=0,0,L$15/CHI_fec!L$15)</f>
        <v>0</v>
      </c>
      <c r="M220" s="254">
        <f>IF(M$15=0,0,M$15/CHI_fec!M$15)</f>
        <v>0</v>
      </c>
      <c r="N220" s="254">
        <f>IF(N$15=0,0,N$15/CHI_fec!N$15)</f>
        <v>0</v>
      </c>
      <c r="O220" s="254">
        <f>IF(O$15=0,0,O$15/CHI_fec!O$15)</f>
        <v>0</v>
      </c>
      <c r="P220" s="254">
        <f>IF(P$15=0,0,P$15/CHI_fec!P$15)</f>
        <v>0</v>
      </c>
      <c r="Q220" s="254">
        <f>IF(Q$15=0,0,Q$15/CHI_fec!Q$15)</f>
        <v>0</v>
      </c>
    </row>
    <row r="221" spans="1:17" x14ac:dyDescent="0.25">
      <c r="A221" s="127" t="s">
        <v>184</v>
      </c>
      <c r="B221" s="249">
        <f>IF(B$24=0,0,B$24/CHI_fec!B$24)</f>
        <v>0</v>
      </c>
      <c r="C221" s="249">
        <f>IF(C$24=0,0,C$24/CHI_fec!C$24)</f>
        <v>0</v>
      </c>
      <c r="D221" s="249">
        <f>IF(D$24=0,0,D$24/CHI_fec!D$24)</f>
        <v>0</v>
      </c>
      <c r="E221" s="249">
        <f>IF(E$24=0,0,E$24/CHI_fec!E$24)</f>
        <v>0</v>
      </c>
      <c r="F221" s="249">
        <f>IF(F$24=0,0,F$24/CHI_fec!F$24)</f>
        <v>0</v>
      </c>
      <c r="G221" s="249">
        <f>IF(G$24=0,0,G$24/CHI_fec!G$24)</f>
        <v>0</v>
      </c>
      <c r="H221" s="249">
        <f>IF(H$24=0,0,H$24/CHI_fec!H$24)</f>
        <v>0</v>
      </c>
      <c r="I221" s="249">
        <f>IF(I$24=0,0,I$24/CHI_fec!I$24)</f>
        <v>0</v>
      </c>
      <c r="J221" s="249">
        <f>IF(J$24=0,0,J$24/CHI_fec!J$24)</f>
        <v>0</v>
      </c>
      <c r="K221" s="249">
        <f>IF(K$24=0,0,K$24/CHI_fec!K$24)</f>
        <v>0</v>
      </c>
      <c r="L221" s="249">
        <f>IF(L$24=0,0,L$24/CHI_fec!L$24)</f>
        <v>0</v>
      </c>
      <c r="M221" s="249">
        <f>IF(M$24=0,0,M$24/CHI_fec!M$24)</f>
        <v>0</v>
      </c>
      <c r="N221" s="249">
        <f>IF(N$24=0,0,N$24/CHI_fec!N$24)</f>
        <v>0</v>
      </c>
      <c r="O221" s="249">
        <f>IF(O$24=0,0,O$24/CHI_fec!O$24)</f>
        <v>0</v>
      </c>
      <c r="P221" s="249">
        <f>IF(P$24=0,0,P$24/CHI_fec!P$24)</f>
        <v>0</v>
      </c>
      <c r="Q221" s="249">
        <f>IF(Q$24=0,0,Q$24/CHI_fec!Q$24)</f>
        <v>0</v>
      </c>
    </row>
    <row r="222" spans="1:17" x14ac:dyDescent="0.25">
      <c r="A222" s="127" t="s">
        <v>181</v>
      </c>
      <c r="B222" s="249">
        <f>IF(B$35=0,0,B$35/CHI_fec!B$35)</f>
        <v>0</v>
      </c>
      <c r="C222" s="249">
        <f>IF(C$35=0,0,C$35/CHI_fec!C$35)</f>
        <v>0</v>
      </c>
      <c r="D222" s="249">
        <f>IF(D$35=0,0,D$35/CHI_fec!D$35)</f>
        <v>0</v>
      </c>
      <c r="E222" s="249">
        <f>IF(E$35=0,0,E$35/CHI_fec!E$35)</f>
        <v>0</v>
      </c>
      <c r="F222" s="249">
        <f>IF(F$35=0,0,F$35/CHI_fec!F$35)</f>
        <v>0</v>
      </c>
      <c r="G222" s="249">
        <f>IF(G$35=0,0,G$35/CHI_fec!G$35)</f>
        <v>0</v>
      </c>
      <c r="H222" s="249">
        <f>IF(H$35=0,0,H$35/CHI_fec!H$35)</f>
        <v>0</v>
      </c>
      <c r="I222" s="249">
        <f>IF(I$35=0,0,I$35/CHI_fec!I$35)</f>
        <v>0</v>
      </c>
      <c r="J222" s="249">
        <f>IF(J$35=0,0,J$35/CHI_fec!J$35)</f>
        <v>0</v>
      </c>
      <c r="K222" s="249">
        <f>IF(K$35=0,0,K$35/CHI_fec!K$35)</f>
        <v>0</v>
      </c>
      <c r="L222" s="249">
        <f>IF(L$35=0,0,L$35/CHI_fec!L$35)</f>
        <v>0</v>
      </c>
      <c r="M222" s="249">
        <f>IF(M$35=0,0,M$35/CHI_fec!M$35)</f>
        <v>0</v>
      </c>
      <c r="N222" s="249">
        <f>IF(N$35=0,0,N$35/CHI_fec!N$35)</f>
        <v>0</v>
      </c>
      <c r="O222" s="249">
        <f>IF(O$35=0,0,O$35/CHI_fec!O$35)</f>
        <v>0</v>
      </c>
      <c r="P222" s="249">
        <f>IF(P$35=0,0,P$35/CHI_fec!P$35)</f>
        <v>0</v>
      </c>
      <c r="Q222" s="249">
        <f>IF(Q$35=0,0,Q$35/CHI_fec!Q$35)</f>
        <v>0</v>
      </c>
    </row>
    <row r="223" spans="1:17" x14ac:dyDescent="0.25">
      <c r="A223" s="127" t="s">
        <v>180</v>
      </c>
      <c r="B223" s="248">
        <f>IF(B$43=0,0,B$43/CHI_fec!B$43)</f>
        <v>0</v>
      </c>
      <c r="C223" s="248">
        <f>IF(C$43=0,0,C$43/CHI_fec!C$43)</f>
        <v>0</v>
      </c>
      <c r="D223" s="248">
        <f>IF(D$43=0,0,D$43/CHI_fec!D$43)</f>
        <v>0</v>
      </c>
      <c r="E223" s="248">
        <f>IF(E$43=0,0,E$43/CHI_fec!E$43)</f>
        <v>0</v>
      </c>
      <c r="F223" s="248">
        <f>IF(F$43=0,0,F$43/CHI_fec!F$43)</f>
        <v>0</v>
      </c>
      <c r="G223" s="248">
        <f>IF(G$43=0,0,G$43/CHI_fec!G$43)</f>
        <v>0</v>
      </c>
      <c r="H223" s="248">
        <f>IF(H$43=0,0,H$43/CHI_fec!H$43)</f>
        <v>0</v>
      </c>
      <c r="I223" s="248">
        <f>IF(I$43=0,0,I$43/CHI_fec!I$43)</f>
        <v>0</v>
      </c>
      <c r="J223" s="248">
        <f>IF(J$43=0,0,J$43/CHI_fec!J$43)</f>
        <v>0</v>
      </c>
      <c r="K223" s="248">
        <f>IF(K$43=0,0,K$43/CHI_fec!K$43)</f>
        <v>0</v>
      </c>
      <c r="L223" s="248">
        <f>IF(L$43=0,0,L$43/CHI_fec!L$43)</f>
        <v>0</v>
      </c>
      <c r="M223" s="248">
        <f>IF(M$43=0,0,M$43/CHI_fec!M$43)</f>
        <v>0</v>
      </c>
      <c r="N223" s="248">
        <f>IF(N$43=0,0,N$43/CHI_fec!N$43)</f>
        <v>0</v>
      </c>
      <c r="O223" s="248">
        <f>IF(O$43=0,0,O$43/CHI_fec!O$43)</f>
        <v>0</v>
      </c>
      <c r="P223" s="248">
        <f>IF(P$43=0,0,P$43/CHI_fec!P$43)</f>
        <v>0</v>
      </c>
      <c r="Q223" s="248">
        <f>IF(Q$43=0,0,Q$43/CHI_fec!Q$43)</f>
        <v>0</v>
      </c>
    </row>
    <row r="224" spans="1:17" x14ac:dyDescent="0.25">
      <c r="A224" s="72" t="s">
        <v>179</v>
      </c>
      <c r="B224" s="247">
        <f>IF(B$57=0,0,B$57/CHI_fec!B$57)</f>
        <v>0</v>
      </c>
      <c r="C224" s="247">
        <f>IF(C$57=0,0,C$57/CHI_fec!C$57)</f>
        <v>0</v>
      </c>
      <c r="D224" s="247">
        <f>IF(D$57=0,0,D$57/CHI_fec!D$57)</f>
        <v>0</v>
      </c>
      <c r="E224" s="247">
        <f>IF(E$57=0,0,E$57/CHI_fec!E$57)</f>
        <v>0</v>
      </c>
      <c r="F224" s="247">
        <f>IF(F$57=0,0,F$57/CHI_fec!F$57)</f>
        <v>0</v>
      </c>
      <c r="G224" s="247">
        <f>IF(G$57=0,0,G$57/CHI_fec!G$57)</f>
        <v>0</v>
      </c>
      <c r="H224" s="247">
        <f>IF(H$57=0,0,H$57/CHI_fec!H$57)</f>
        <v>0</v>
      </c>
      <c r="I224" s="247">
        <f>IF(I$57=0,0,I$57/CHI_fec!I$57)</f>
        <v>0</v>
      </c>
      <c r="J224" s="247">
        <f>IF(J$57=0,0,J$57/CHI_fec!J$57)</f>
        <v>0</v>
      </c>
      <c r="K224" s="247">
        <f>IF(K$57=0,0,K$57/CHI_fec!K$57)</f>
        <v>0</v>
      </c>
      <c r="L224" s="247">
        <f>IF(L$57=0,0,L$57/CHI_fec!L$57)</f>
        <v>0</v>
      </c>
      <c r="M224" s="247">
        <f>IF(M$57=0,0,M$57/CHI_fec!M$57)</f>
        <v>0</v>
      </c>
      <c r="N224" s="247">
        <f>IF(N$57=0,0,N$57/CHI_fec!N$57)</f>
        <v>0</v>
      </c>
      <c r="O224" s="247">
        <f>IF(O$57=0,0,O$57/CHI_fec!O$57)</f>
        <v>0</v>
      </c>
      <c r="P224" s="247">
        <f>IF(P$57=0,0,P$57/CHI_fec!P$57)</f>
        <v>0</v>
      </c>
      <c r="Q224" s="247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53">
        <f>IF(B$60=0,0,B$60/CHI_fec!B$60)</f>
        <v>0.36698278969527076</v>
      </c>
      <c r="C226" s="253">
        <f>IF(C$60=0,0,C$60/CHI_fec!C$60)</f>
        <v>0.36555007357424363</v>
      </c>
      <c r="D226" s="253">
        <f>IF(D$60=0,0,D$60/CHI_fec!D$60)</f>
        <v>0.36770643395529373</v>
      </c>
      <c r="E226" s="253">
        <f>IF(E$60=0,0,E$60/CHI_fec!E$60)</f>
        <v>0.36953893549654082</v>
      </c>
      <c r="F226" s="253">
        <f>IF(F$60=0,0,F$60/CHI_fec!F$60)</f>
        <v>0.37634484413521552</v>
      </c>
      <c r="G226" s="253">
        <f>IF(G$60=0,0,G$60/CHI_fec!G$60)</f>
        <v>0.37362202425427399</v>
      </c>
      <c r="H226" s="253">
        <f>IF(H$60=0,0,H$60/CHI_fec!H$60)</f>
        <v>0.37790694711737266</v>
      </c>
      <c r="I226" s="253">
        <f>IF(I$60=0,0,I$60/CHI_fec!I$60)</f>
        <v>0.38747128488259053</v>
      </c>
      <c r="J226" s="253">
        <f>IF(J$60=0,0,J$60/CHI_fec!J$60)</f>
        <v>0.38721187919032207</v>
      </c>
      <c r="K226" s="253">
        <f>IF(K$60=0,0,K$60/CHI_fec!K$60)</f>
        <v>0.41208521973342427</v>
      </c>
      <c r="L226" s="253">
        <f>IF(L$60=0,0,L$60/CHI_fec!L$60)</f>
        <v>0.41797589610438002</v>
      </c>
      <c r="M226" s="253">
        <f>IF(M$60=0,0,M$60/CHI_fec!M$60)</f>
        <v>0.44464636238495725</v>
      </c>
      <c r="N226" s="253">
        <f>IF(N$60=0,0,N$60/CHI_fec!N$60)</f>
        <v>0.44639836222720963</v>
      </c>
      <c r="O226" s="253">
        <f>IF(O$60=0,0,O$60/CHI_fec!O$60)</f>
        <v>0.44759637206963354</v>
      </c>
      <c r="P226" s="253">
        <f>IF(P$60=0,0,P$60/CHI_fec!P$60)</f>
        <v>0.44687604042416407</v>
      </c>
      <c r="Q226" s="253">
        <f>IF(Q$60=0,0,Q$60/CHI_fec!Q$60)</f>
        <v>0.44348118969322708</v>
      </c>
    </row>
    <row r="227" spans="1:17" x14ac:dyDescent="0.25">
      <c r="A227" s="132" t="s">
        <v>83</v>
      </c>
      <c r="B227" s="252">
        <f>IF(B$61=0,0,B$61/CHI_fec!B$61)</f>
        <v>0.32262710845322939</v>
      </c>
      <c r="C227" s="252">
        <f>IF(C$61=0,0,C$61/CHI_fec!C$61)</f>
        <v>0.32262710845322945</v>
      </c>
      <c r="D227" s="252">
        <f>IF(D$61=0,0,D$61/CHI_fec!D$61)</f>
        <v>0.32387383756058236</v>
      </c>
      <c r="E227" s="252">
        <f>IF(E$61=0,0,E$61/CHI_fec!E$61)</f>
        <v>0.32720701659333501</v>
      </c>
      <c r="F227" s="252">
        <f>IF(F$61=0,0,F$61/CHI_fec!F$61)</f>
        <v>0.32720701659333501</v>
      </c>
      <c r="G227" s="252">
        <f>IF(G$61=0,0,G$61/CHI_fec!G$61)</f>
        <v>0.32987717376253028</v>
      </c>
      <c r="H227" s="252">
        <f>IF(H$61=0,0,H$61/CHI_fec!H$61)</f>
        <v>0.33299969986564321</v>
      </c>
      <c r="I227" s="252">
        <f>IF(I$61=0,0,I$61/CHI_fec!I$61)</f>
        <v>0.33299969986564315</v>
      </c>
      <c r="J227" s="252">
        <f>IF(J$61=0,0,J$61/CHI_fec!J$61)</f>
        <v>0.33299969986564321</v>
      </c>
      <c r="K227" s="252">
        <f>IF(K$61=0,0,K$61/CHI_fec!K$61)</f>
        <v>0.35325882095213912</v>
      </c>
      <c r="L227" s="252">
        <f>IF(L$61=0,0,L$61/CHI_fec!L$61)</f>
        <v>0.35325882095213912</v>
      </c>
      <c r="M227" s="252">
        <f>IF(M$61=0,0,M$61/CHI_fec!M$61)</f>
        <v>0.35325882095213917</v>
      </c>
      <c r="N227" s="252">
        <f>IF(N$61=0,0,N$61/CHI_fec!N$61)</f>
        <v>0.35325882095213906</v>
      </c>
      <c r="O227" s="252">
        <f>IF(O$61=0,0,O$61/CHI_fec!O$61)</f>
        <v>0.35325882095213912</v>
      </c>
      <c r="P227" s="252">
        <f>IF(P$61=0,0,P$61/CHI_fec!P$61)</f>
        <v>0.35325882095213912</v>
      </c>
      <c r="Q227" s="252">
        <f>IF(Q$61=0,0,Q$61/CHI_fec!Q$61)</f>
        <v>0.35325882095213912</v>
      </c>
    </row>
    <row r="228" spans="1:17" x14ac:dyDescent="0.25">
      <c r="A228" s="76" t="s">
        <v>82</v>
      </c>
      <c r="B228" s="251">
        <f>IF(B$62=0,0,B$62/CHI_fec!B$62)</f>
        <v>8.6697927468262284E-2</v>
      </c>
      <c r="C228" s="251">
        <f>IF(C$62=0,0,C$62/CHI_fec!C$62)</f>
        <v>8.6697927468262298E-2</v>
      </c>
      <c r="D228" s="251">
        <f>IF(D$62=0,0,D$62/CHI_fec!D$62)</f>
        <v>8.7032954584365635E-2</v>
      </c>
      <c r="E228" s="251">
        <f>IF(E$62=0,0,E$62/CHI_fec!E$62)</f>
        <v>8.7928662683433245E-2</v>
      </c>
      <c r="F228" s="251">
        <f>IF(F$62=0,0,F$62/CHI_fec!F$62)</f>
        <v>8.7928662683433245E-2</v>
      </c>
      <c r="G228" s="251">
        <f>IF(G$62=0,0,G$62/CHI_fec!G$62)</f>
        <v>8.8646200319044896E-2</v>
      </c>
      <c r="H228" s="251">
        <f>IF(H$62=0,0,H$62/CHI_fec!H$62)</f>
        <v>8.9485300737181916E-2</v>
      </c>
      <c r="I228" s="251">
        <f>IF(I$62=0,0,I$62/CHI_fec!I$62)</f>
        <v>8.9485300737181903E-2</v>
      </c>
      <c r="J228" s="251">
        <f>IF(J$62=0,0,J$62/CHI_fec!J$62)</f>
        <v>8.948530073718193E-2</v>
      </c>
      <c r="K228" s="251">
        <f>IF(K$62=0,0,K$62/CHI_fec!K$62)</f>
        <v>9.4929430398042053E-2</v>
      </c>
      <c r="L228" s="251">
        <f>IF(L$62=0,0,L$62/CHI_fec!L$62)</f>
        <v>9.4929430398042039E-2</v>
      </c>
      <c r="M228" s="251">
        <f>IF(M$62=0,0,M$62/CHI_fec!M$62)</f>
        <v>9.4929430398042053E-2</v>
      </c>
      <c r="N228" s="251">
        <f>IF(N$62=0,0,N$62/CHI_fec!N$62)</f>
        <v>9.4929430398042039E-2</v>
      </c>
      <c r="O228" s="251">
        <f>IF(O$62=0,0,O$62/CHI_fec!O$62)</f>
        <v>9.4929430398042053E-2</v>
      </c>
      <c r="P228" s="251">
        <f>IF(P$62=0,0,P$62/CHI_fec!P$62)</f>
        <v>9.4929430398042053E-2</v>
      </c>
      <c r="Q228" s="251">
        <f>IF(Q$62=0,0,Q$62/CHI_fec!Q$62)</f>
        <v>9.4929430398042053E-2</v>
      </c>
    </row>
    <row r="229" spans="1:17" x14ac:dyDescent="0.25">
      <c r="A229" s="76" t="s">
        <v>81</v>
      </c>
      <c r="B229" s="251">
        <f>IF(B$63=0,0,B$63/CHI_fec!B$63)</f>
        <v>0.4603973293935375</v>
      </c>
      <c r="C229" s="251">
        <f>IF(C$63=0,0,C$63/CHI_fec!C$63)</f>
        <v>0.46039732939353756</v>
      </c>
      <c r="D229" s="251">
        <f>IF(D$63=0,0,D$63/CHI_fec!D$63)</f>
        <v>0.46217644446621187</v>
      </c>
      <c r="E229" s="251">
        <f>IF(E$63=0,0,E$63/CHI_fec!E$63)</f>
        <v>0.46693297820086016</v>
      </c>
      <c r="F229" s="251">
        <f>IF(F$63=0,0,F$63/CHI_fec!F$63)</f>
        <v>0.46693297820086022</v>
      </c>
      <c r="G229" s="251">
        <f>IF(G$63=0,0,G$63/CHI_fec!G$63)</f>
        <v>0.47074336237983483</v>
      </c>
      <c r="H229" s="251">
        <f>IF(H$63=0,0,H$63/CHI_fec!H$63)</f>
        <v>0.47519928886948137</v>
      </c>
      <c r="I229" s="251">
        <f>IF(I$63=0,0,I$63/CHI_fec!I$63)</f>
        <v>0.47519928886948137</v>
      </c>
      <c r="J229" s="251">
        <f>IF(J$63=0,0,J$63/CHI_fec!J$63)</f>
        <v>0.47519928886948126</v>
      </c>
      <c r="K229" s="251">
        <f>IF(K$63=0,0,K$63/CHI_fec!K$63)</f>
        <v>0.5041095849967987</v>
      </c>
      <c r="L229" s="251">
        <f>IF(L$63=0,0,L$63/CHI_fec!L$63)</f>
        <v>0.5041095849967987</v>
      </c>
      <c r="M229" s="251">
        <f>IF(M$63=0,0,M$63/CHI_fec!M$63)</f>
        <v>0.5041095849967987</v>
      </c>
      <c r="N229" s="251">
        <f>IF(N$63=0,0,N$63/CHI_fec!N$63)</f>
        <v>0.50410958499679881</v>
      </c>
      <c r="O229" s="251">
        <f>IF(O$63=0,0,O$63/CHI_fec!O$63)</f>
        <v>0.50410958499679881</v>
      </c>
      <c r="P229" s="251">
        <f>IF(P$63=0,0,P$63/CHI_fec!P$63)</f>
        <v>0.5041095849967987</v>
      </c>
      <c r="Q229" s="251">
        <f>IF(Q$63=0,0,Q$63/CHI_fec!Q$63)</f>
        <v>0.50410958499679881</v>
      </c>
    </row>
    <row r="230" spans="1:17" x14ac:dyDescent="0.25">
      <c r="A230" s="76" t="s">
        <v>80</v>
      </c>
      <c r="B230" s="251">
        <f>IF(B$64=0,0,B$64/CHI_fec!B$64)</f>
        <v>0.33956318176336248</v>
      </c>
      <c r="C230" s="251">
        <f>IF(C$64=0,0,C$64/CHI_fec!C$64)</f>
        <v>0.33956318176336248</v>
      </c>
      <c r="D230" s="251">
        <f>IF(D$64=0,0,D$64/CHI_fec!D$64)</f>
        <v>0.34087535700033916</v>
      </c>
      <c r="E230" s="251">
        <f>IF(E$64=0,0,E$64/CHI_fec!E$64)</f>
        <v>0.34438350882048452</v>
      </c>
      <c r="F230" s="251">
        <f>IF(F$64=0,0,F$64/CHI_fec!F$64)</f>
        <v>0.34438350882048452</v>
      </c>
      <c r="G230" s="251">
        <f>IF(G$64=0,0,G$64/CHI_fec!G$64)</f>
        <v>0.34719383393087938</v>
      </c>
      <c r="H230" s="251">
        <f>IF(H$64=0,0,H$64/CHI_fec!H$64)</f>
        <v>0.35048027475042354</v>
      </c>
      <c r="I230" s="251">
        <f>IF(I$64=0,0,I$64/CHI_fec!I$64)</f>
        <v>0.35048027475042348</v>
      </c>
      <c r="J230" s="251">
        <f>IF(J$64=0,0,J$64/CHI_fec!J$64)</f>
        <v>0.35048027475042348</v>
      </c>
      <c r="K230" s="251">
        <f>IF(K$64=0,0,K$64/CHI_fec!K$64)</f>
        <v>0.37180288353193902</v>
      </c>
      <c r="L230" s="251">
        <f>IF(L$64=0,0,L$64/CHI_fec!L$64)</f>
        <v>0.37180288353193902</v>
      </c>
      <c r="M230" s="251">
        <f>IF(M$64=0,0,M$64/CHI_fec!M$64)</f>
        <v>0.37180288353193902</v>
      </c>
      <c r="N230" s="251">
        <f>IF(N$64=0,0,N$64/CHI_fec!N$64)</f>
        <v>0.37180288353193902</v>
      </c>
      <c r="O230" s="251">
        <f>IF(O$64=0,0,O$64/CHI_fec!O$64)</f>
        <v>0.37180288353193902</v>
      </c>
      <c r="P230" s="251">
        <f>IF(P$64=0,0,P$64/CHI_fec!P$64)</f>
        <v>0.37180288353193897</v>
      </c>
      <c r="Q230" s="251">
        <f>IF(Q$64=0,0,Q$64/CHI_fec!Q$64)</f>
        <v>0.37180288353193902</v>
      </c>
    </row>
    <row r="231" spans="1:17" x14ac:dyDescent="0.25">
      <c r="A231" s="129" t="s">
        <v>79</v>
      </c>
      <c r="B231" s="250">
        <f>IF(B$65=0,0,B$65/CHI_fec!B$65)</f>
        <v>0.50888157994644267</v>
      </c>
      <c r="C231" s="250">
        <f>IF(C$65=0,0,C$65/CHI_fec!C$65)</f>
        <v>0.50888157994644267</v>
      </c>
      <c r="D231" s="250">
        <f>IF(D$65=0,0,D$65/CHI_fec!D$65)</f>
        <v>0.51084805288467972</v>
      </c>
      <c r="E231" s="250">
        <f>IF(E$65=0,0,E$65/CHI_fec!E$65)</f>
        <v>0.5161054952011781</v>
      </c>
      <c r="F231" s="250">
        <f>IF(F$65=0,0,F$65/CHI_fec!F$65)</f>
        <v>0.5161054952011781</v>
      </c>
      <c r="G231" s="250">
        <f>IF(G$65=0,0,G$65/CHI_fec!G$65)</f>
        <v>0.52031714934729079</v>
      </c>
      <c r="H231" s="250">
        <f>IF(H$65=0,0,H$65/CHI_fec!H$65)</f>
        <v>0.52524232759531297</v>
      </c>
      <c r="I231" s="250">
        <f>IF(I$65=0,0,I$65/CHI_fec!I$65)</f>
        <v>0.52524232759531297</v>
      </c>
      <c r="J231" s="250">
        <f>IF(J$65=0,0,J$65/CHI_fec!J$65)</f>
        <v>0.52524232759531297</v>
      </c>
      <c r="K231" s="250">
        <f>IF(K$65=0,0,K$65/CHI_fec!K$65)</f>
        <v>0.55719715493840005</v>
      </c>
      <c r="L231" s="250">
        <f>IF(L$65=0,0,L$65/CHI_fec!L$65)</f>
        <v>0.55719715493839994</v>
      </c>
      <c r="M231" s="250">
        <f>IF(M$65=0,0,M$65/CHI_fec!M$65)</f>
        <v>0.55719715493839994</v>
      </c>
      <c r="N231" s="250">
        <f>IF(N$65=0,0,N$65/CHI_fec!N$65)</f>
        <v>0.55719715493839994</v>
      </c>
      <c r="O231" s="250">
        <f>IF(O$65=0,0,O$65/CHI_fec!O$65)</f>
        <v>0.56682176019039066</v>
      </c>
      <c r="P231" s="250">
        <f>IF(P$65=0,0,P$65/CHI_fec!P$65)</f>
        <v>0.56042035021192238</v>
      </c>
      <c r="Q231" s="250">
        <f>IF(Q$65=0,0,Q$65/CHI_fec!Q$65)</f>
        <v>0.55719715493839994</v>
      </c>
    </row>
    <row r="232" spans="1:17" x14ac:dyDescent="0.25">
      <c r="A232" s="127" t="s">
        <v>183</v>
      </c>
      <c r="B232" s="249">
        <f>IF(B$70=0,0,B$70/CHI_fec!B$70)</f>
        <v>0.42169696805734769</v>
      </c>
      <c r="C232" s="249">
        <f>IF(C$70=0,0,C$70/CHI_fec!C$70)</f>
        <v>0.42234086053913988</v>
      </c>
      <c r="D232" s="249">
        <f>IF(D$70=0,0,D$70/CHI_fec!D$70)</f>
        <v>0.42397291386095476</v>
      </c>
      <c r="E232" s="249">
        <f>IF(E$70=0,0,E$70/CHI_fec!E$70)</f>
        <v>0.42833627225254461</v>
      </c>
      <c r="F232" s="249">
        <f>IF(F$70=0,0,F$70/CHI_fec!F$70)</f>
        <v>0.42833627225254456</v>
      </c>
      <c r="G232" s="249">
        <f>IF(G$70=0,0,G$70/CHI_fec!G$70)</f>
        <v>0.43183168986335629</v>
      </c>
      <c r="H232" s="249">
        <f>IF(H$70=0,0,H$70/CHI_fec!H$70)</f>
        <v>0.4359192892215355</v>
      </c>
      <c r="I232" s="249">
        <f>IF(I$70=0,0,I$70/CHI_fec!I$70)</f>
        <v>0.43592986553729929</v>
      </c>
      <c r="J232" s="249">
        <f>IF(J$70=0,0,J$70/CHI_fec!J$70)</f>
        <v>0.43591928922153556</v>
      </c>
      <c r="K232" s="249">
        <f>IF(K$70=0,0,K$70/CHI_fec!K$70)</f>
        <v>0.46222650209320904</v>
      </c>
      <c r="L232" s="249">
        <f>IF(L$70=0,0,L$70/CHI_fec!L$70)</f>
        <v>0.46234426817114987</v>
      </c>
      <c r="M232" s="249">
        <f>IF(M$70=0,0,M$70/CHI_fec!M$70)</f>
        <v>0.50427386178750377</v>
      </c>
      <c r="N232" s="249">
        <f>IF(N$70=0,0,N$70/CHI_fec!N$70)</f>
        <v>0.50691178893238431</v>
      </c>
      <c r="O232" s="249">
        <f>IF(O$70=0,0,O$70/CHI_fec!O$70)</f>
        <v>0.50986827781289046</v>
      </c>
      <c r="P232" s="249">
        <f>IF(P$70=0,0,P$70/CHI_fec!P$70)</f>
        <v>0.50736002096012989</v>
      </c>
      <c r="Q232" s="249">
        <f>IF(Q$70=0,0,Q$70/CHI_fec!Q$70)</f>
        <v>0.50298666017078297</v>
      </c>
    </row>
    <row r="233" spans="1:17" x14ac:dyDescent="0.25">
      <c r="A233" s="127" t="s">
        <v>181</v>
      </c>
      <c r="B233" s="249">
        <f>IF(B$83=0,0,B$83/CHI_fec!B$83)</f>
        <v>0.32783392174798642</v>
      </c>
      <c r="C233" s="249">
        <f>IF(C$83=0,0,C$83/CHI_fec!C$83)</f>
        <v>0.32375968319352749</v>
      </c>
      <c r="D233" s="249">
        <f>IF(D$83=0,0,D$83/CHI_fec!D$83)</f>
        <v>0.32650462994873342</v>
      </c>
      <c r="E233" s="249">
        <f>IF(E$83=0,0,E$83/CHI_fec!E$83)</f>
        <v>0.32493719901821122</v>
      </c>
      <c r="F233" s="249">
        <f>IF(F$83=0,0,F$83/CHI_fec!F$83)</f>
        <v>0.32754573492474548</v>
      </c>
      <c r="G233" s="249">
        <f>IF(G$83=0,0,G$83/CHI_fec!G$83)</f>
        <v>0.33062443767267091</v>
      </c>
      <c r="H233" s="249">
        <f>IF(H$83=0,0,H$83/CHI_fec!H$83)</f>
        <v>0.3347129527468683</v>
      </c>
      <c r="I233" s="249">
        <f>IF(I$83=0,0,I$83/CHI_fec!I$83)</f>
        <v>0.35502185835793498</v>
      </c>
      <c r="J233" s="249">
        <f>IF(J$83=0,0,J$83/CHI_fec!J$83)</f>
        <v>0.3522410814876894</v>
      </c>
      <c r="K233" s="249">
        <f>IF(K$83=0,0,K$83/CHI_fec!K$83)</f>
        <v>0.38133834884312373</v>
      </c>
      <c r="L233" s="249">
        <f>IF(L$83=0,0,L$83/CHI_fec!L$83)</f>
        <v>0.39327020348268721</v>
      </c>
      <c r="M233" s="249">
        <f>IF(M$83=0,0,M$83/CHI_fec!M$83)</f>
        <v>0.42050562266567765</v>
      </c>
      <c r="N233" s="249">
        <f>IF(N$83=0,0,N$83/CHI_fec!N$83)</f>
        <v>0.42303590204381264</v>
      </c>
      <c r="O233" s="249">
        <f>IF(O$83=0,0,O$83/CHI_fec!O$83)</f>
        <v>0.42344341050195333</v>
      </c>
      <c r="P233" s="249">
        <f>IF(P$83=0,0,P$83/CHI_fec!P$83)</f>
        <v>0.4236643638961774</v>
      </c>
      <c r="Q233" s="249">
        <f>IF(Q$83=0,0,Q$83/CHI_fec!Q$83)</f>
        <v>0.4185530462426667</v>
      </c>
    </row>
    <row r="234" spans="1:17" x14ac:dyDescent="0.25">
      <c r="A234" s="127" t="s">
        <v>180</v>
      </c>
      <c r="B234" s="248">
        <f>IF(B$91=0,0,B$91/CHI_fec!B$91)</f>
        <v>0.34457837804061942</v>
      </c>
      <c r="C234" s="248">
        <f>IF(C$91=0,0,C$91/CHI_fec!C$91)</f>
        <v>0.34121903016538313</v>
      </c>
      <c r="D234" s="248">
        <f>IF(D$91=0,0,D$91/CHI_fec!D$91)</f>
        <v>0.34397657118336555</v>
      </c>
      <c r="E234" s="248">
        <f>IF(E$91=0,0,E$91/CHI_fec!E$91)</f>
        <v>0.34771864400386171</v>
      </c>
      <c r="F234" s="248">
        <f>IF(F$91=0,0,F$91/CHI_fec!F$91)</f>
        <v>0.37354667629177774</v>
      </c>
      <c r="G234" s="248">
        <f>IF(G$91=0,0,G$91/CHI_fec!G$91)</f>
        <v>0.35854420746817206</v>
      </c>
      <c r="H234" s="248">
        <f>IF(H$91=0,0,H$91/CHI_fec!H$91)</f>
        <v>0.35600169168367979</v>
      </c>
      <c r="I234" s="248">
        <f>IF(I$91=0,0,I$91/CHI_fec!I$91)</f>
        <v>0.36152646680734996</v>
      </c>
      <c r="J234" s="248">
        <f>IF(J$91=0,0,J$91/CHI_fec!J$91)</f>
        <v>0.37858693907492869</v>
      </c>
      <c r="K234" s="248">
        <f>IF(K$91=0,0,K$91/CHI_fec!K$91)</f>
        <v>0.38486152940132357</v>
      </c>
      <c r="L234" s="248">
        <f>IF(L$91=0,0,L$91/CHI_fec!L$91)</f>
        <v>0.39556705132424624</v>
      </c>
      <c r="M234" s="248">
        <f>IF(M$91=0,0,M$91/CHI_fec!M$91)</f>
        <v>0.44630993586448081</v>
      </c>
      <c r="N234" s="248">
        <f>IF(N$91=0,0,N$91/CHI_fec!N$91)</f>
        <v>0.44700802388427818</v>
      </c>
      <c r="O234" s="248">
        <f>IF(O$91=0,0,O$91/CHI_fec!O$91)</f>
        <v>0.44730253604621978</v>
      </c>
      <c r="P234" s="248">
        <f>IF(P$91=0,0,P$91/CHI_fec!P$91)</f>
        <v>0.44727320273032478</v>
      </c>
      <c r="Q234" s="248">
        <f>IF(Q$91=0,0,Q$91/CHI_fec!Q$91)</f>
        <v>0.44574305925444774</v>
      </c>
    </row>
    <row r="235" spans="1:17" x14ac:dyDescent="0.25">
      <c r="A235" s="72" t="s">
        <v>179</v>
      </c>
      <c r="B235" s="247">
        <f>IF(B$105=0,0,B$105/CHI_fec!B$105)</f>
        <v>0.4649209151681527</v>
      </c>
      <c r="C235" s="247">
        <f>IF(C$105=0,0,C$105/CHI_fec!C$105)</f>
        <v>0.4649209151681527</v>
      </c>
      <c r="D235" s="247">
        <f>IF(D$105=0,0,D$105/CHI_fec!D$105)</f>
        <v>0.46671751074977069</v>
      </c>
      <c r="E235" s="247">
        <f>IF(E$105=0,0,E$105/CHI_fec!E$105)</f>
        <v>0.47152077930880848</v>
      </c>
      <c r="F235" s="247">
        <f>IF(F$105=0,0,F$105/CHI_fec!F$105)</f>
        <v>0.47152077930880842</v>
      </c>
      <c r="G235" s="247">
        <f>IF(G$105=0,0,G$105/CHI_fec!G$105)</f>
        <v>0.47536860201873748</v>
      </c>
      <c r="H235" s="247">
        <f>IF(H$105=0,0,H$105/CHI_fec!H$105)</f>
        <v>0.4798683097477493</v>
      </c>
      <c r="I235" s="247">
        <f>IF(I$105=0,0,I$105/CHI_fec!I$105)</f>
        <v>0.47986830974774919</v>
      </c>
      <c r="J235" s="247">
        <f>IF(J$105=0,0,J$105/CHI_fec!J$105)</f>
        <v>0.47986830974774919</v>
      </c>
      <c r="K235" s="247">
        <f>IF(K$105=0,0,K$105/CHI_fec!K$105)</f>
        <v>0.50906266096390418</v>
      </c>
      <c r="L235" s="247">
        <f>IF(L$105=0,0,L$105/CHI_fec!L$105)</f>
        <v>0.50906266096390418</v>
      </c>
      <c r="M235" s="247">
        <f>IF(M$105=0,0,M$105/CHI_fec!M$105)</f>
        <v>0.50906266096390429</v>
      </c>
      <c r="N235" s="247">
        <f>IF(N$105=0,0,N$105/CHI_fec!N$105)</f>
        <v>0.50906266096390418</v>
      </c>
      <c r="O235" s="247">
        <f>IF(O$105=0,0,O$105/CHI_fec!O$105)</f>
        <v>0.50906266096390418</v>
      </c>
      <c r="P235" s="247">
        <f>IF(P$105=0,0,P$105/CHI_fec!P$105)</f>
        <v>0.50906266096390418</v>
      </c>
      <c r="Q235" s="247">
        <f>IF(Q$105=0,0,Q$105/CHI_fec!Q$105)</f>
        <v>0.50906266096390418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53">
        <f>IF(B$108=0,0,B$108/CHI_fec!B$108)</f>
        <v>0.3779506997860731</v>
      </c>
      <c r="C237" s="253">
        <f>IF(C$108=0,0,C$108/CHI_fec!C$108)</f>
        <v>0.37557318282465735</v>
      </c>
      <c r="D237" s="253">
        <f>IF(D$108=0,0,D$108/CHI_fec!D$108)</f>
        <v>0.37608799098432055</v>
      </c>
      <c r="E237" s="253">
        <f>IF(E$108=0,0,E$108/CHI_fec!E$108)</f>
        <v>0.37853741548463976</v>
      </c>
      <c r="F237" s="253">
        <f>IF(F$108=0,0,F$108/CHI_fec!F$108)</f>
        <v>0.37963617587647314</v>
      </c>
      <c r="G237" s="253">
        <f>IF(G$108=0,0,G$108/CHI_fec!G$108)</f>
        <v>0.39329904515936603</v>
      </c>
      <c r="H237" s="253">
        <f>IF(H$108=0,0,H$108/CHI_fec!H$108)</f>
        <v>0.39399163574089191</v>
      </c>
      <c r="I237" s="253">
        <f>IF(I$108=0,0,I$108/CHI_fec!I$108)</f>
        <v>0.40291744730900853</v>
      </c>
      <c r="J237" s="253">
        <f>IF(J$108=0,0,J$108/CHI_fec!J$108)</f>
        <v>0.41829908323310461</v>
      </c>
      <c r="K237" s="253">
        <f>IF(K$108=0,0,K$108/CHI_fec!K$108)</f>
        <v>0.44626838296093096</v>
      </c>
      <c r="L237" s="253">
        <f>IF(L$108=0,0,L$108/CHI_fec!L$108)</f>
        <v>0.45735218478237338</v>
      </c>
      <c r="M237" s="253">
        <f>IF(M$108=0,0,M$108/CHI_fec!M$108)</f>
        <v>0.46990730341223386</v>
      </c>
      <c r="N237" s="253">
        <f>IF(N$108=0,0,N$108/CHI_fec!N$108)</f>
        <v>0.49037266597680368</v>
      </c>
      <c r="O237" s="253">
        <f>IF(O$108=0,0,O$108/CHI_fec!O$108)</f>
        <v>0.49093035314292621</v>
      </c>
      <c r="P237" s="253">
        <f>IF(P$108=0,0,P$108/CHI_fec!P$108)</f>
        <v>0.49079026080337274</v>
      </c>
      <c r="Q237" s="253">
        <f>IF(Q$108=0,0,Q$108/CHI_fec!Q$108)</f>
        <v>0.48841268718851549</v>
      </c>
    </row>
    <row r="238" spans="1:17" x14ac:dyDescent="0.25">
      <c r="A238" s="132" t="s">
        <v>83</v>
      </c>
      <c r="B238" s="252">
        <f>IF(B$109=0,0,B$109/CHI_fec!B$109)</f>
        <v>0.33049207587363677</v>
      </c>
      <c r="C238" s="252">
        <f>IF(C$109=0,0,C$109/CHI_fec!C$109)</f>
        <v>0.33049207587363677</v>
      </c>
      <c r="D238" s="252">
        <f>IF(D$109=0,0,D$109/CHI_fec!D$109)</f>
        <v>0.33049207587363677</v>
      </c>
      <c r="E238" s="252">
        <f>IF(E$109=0,0,E$109/CHI_fec!E$109)</f>
        <v>0.33450318725644129</v>
      </c>
      <c r="F238" s="252">
        <f>IF(F$109=0,0,F$109/CHI_fec!F$109)</f>
        <v>0.33450318725644129</v>
      </c>
      <c r="G238" s="252">
        <f>IF(G$109=0,0,G$109/CHI_fec!G$109)</f>
        <v>0.34644238893407264</v>
      </c>
      <c r="H238" s="252">
        <f>IF(H$109=0,0,H$109/CHI_fec!H$109)</f>
        <v>0.34644238893407259</v>
      </c>
      <c r="I238" s="252">
        <f>IF(I$109=0,0,I$109/CHI_fec!I$109)</f>
        <v>0.34644238893407259</v>
      </c>
      <c r="J238" s="252">
        <f>IF(J$109=0,0,J$109/CHI_fec!J$109)</f>
        <v>0.3464423889340727</v>
      </c>
      <c r="K238" s="252">
        <f>IF(K$109=0,0,K$109/CHI_fec!K$109)</f>
        <v>0.37140974860320419</v>
      </c>
      <c r="L238" s="252">
        <f>IF(L$109=0,0,L$109/CHI_fec!L$109)</f>
        <v>0.37140974860320425</v>
      </c>
      <c r="M238" s="252">
        <f>IF(M$109=0,0,M$109/CHI_fec!M$109)</f>
        <v>0.37140974860320419</v>
      </c>
      <c r="N238" s="252">
        <f>IF(N$109=0,0,N$109/CHI_fec!N$109)</f>
        <v>0.38670664721596998</v>
      </c>
      <c r="O238" s="252">
        <f>IF(O$109=0,0,O$109/CHI_fec!O$109)</f>
        <v>0.38670664721596998</v>
      </c>
      <c r="P238" s="252">
        <f>IF(P$109=0,0,P$109/CHI_fec!P$109)</f>
        <v>0.38670664721597003</v>
      </c>
      <c r="Q238" s="252">
        <f>IF(Q$109=0,0,Q$109/CHI_fec!Q$109)</f>
        <v>0.38670664721596998</v>
      </c>
    </row>
    <row r="239" spans="1:17" x14ac:dyDescent="0.25">
      <c r="A239" s="76" t="s">
        <v>82</v>
      </c>
      <c r="B239" s="251">
        <f>IF(B$110=0,0,B$110/CHI_fec!B$110)</f>
        <v>8.9847737951582116E-2</v>
      </c>
      <c r="C239" s="251">
        <f>IF(C$110=0,0,C$110/CHI_fec!C$110)</f>
        <v>8.9847737951582116E-2</v>
      </c>
      <c r="D239" s="251">
        <f>IF(D$110=0,0,D$110/CHI_fec!D$110)</f>
        <v>8.9847737951582116E-2</v>
      </c>
      <c r="E239" s="251">
        <f>IF(E$110=0,0,E$110/CHI_fec!E$110)</f>
        <v>9.0938200660753463E-2</v>
      </c>
      <c r="F239" s="251">
        <f>IF(F$110=0,0,F$110/CHI_fec!F$110)</f>
        <v>9.093820066075349E-2</v>
      </c>
      <c r="G239" s="251">
        <f>IF(G$110=0,0,G$110/CHI_fec!G$110)</f>
        <v>9.4183997888560717E-2</v>
      </c>
      <c r="H239" s="251">
        <f>IF(H$110=0,0,H$110/CHI_fec!H$110)</f>
        <v>9.4183997888560717E-2</v>
      </c>
      <c r="I239" s="251">
        <f>IF(I$110=0,0,I$110/CHI_fec!I$110)</f>
        <v>9.4183997888560717E-2</v>
      </c>
      <c r="J239" s="251">
        <f>IF(J$110=0,0,J$110/CHI_fec!J$110)</f>
        <v>9.4183997888560689E-2</v>
      </c>
      <c r="K239" s="251">
        <f>IF(K$110=0,0,K$110/CHI_fec!K$110)</f>
        <v>0.10097163654212028</v>
      </c>
      <c r="L239" s="251">
        <f>IF(L$110=0,0,L$110/CHI_fec!L$110)</f>
        <v>0.10097163654212025</v>
      </c>
      <c r="M239" s="251">
        <f>IF(M$110=0,0,M$110/CHI_fec!M$110)</f>
        <v>0.10097163654212025</v>
      </c>
      <c r="N239" s="251">
        <f>IF(N$110=0,0,N$110/CHI_fec!N$110)</f>
        <v>0.10513025890666131</v>
      </c>
      <c r="O239" s="251">
        <f>IF(O$110=0,0,O$110/CHI_fec!O$110)</f>
        <v>0.10513025890666132</v>
      </c>
      <c r="P239" s="251">
        <f>IF(P$110=0,0,P$110/CHI_fec!P$110)</f>
        <v>0.10513025890666131</v>
      </c>
      <c r="Q239" s="251">
        <f>IF(Q$110=0,0,Q$110/CHI_fec!Q$110)</f>
        <v>0.10513025890666131</v>
      </c>
    </row>
    <row r="240" spans="1:17" x14ac:dyDescent="0.25">
      <c r="A240" s="76" t="s">
        <v>81</v>
      </c>
      <c r="B240" s="251">
        <f>IF(B$111=0,0,B$111/CHI_fec!B$111)</f>
        <v>0.47180585969701699</v>
      </c>
      <c r="C240" s="251">
        <f>IF(C$111=0,0,C$111/CHI_fec!C$111)</f>
        <v>0.47180585969701694</v>
      </c>
      <c r="D240" s="251">
        <f>IF(D$111=0,0,D$111/CHI_fec!D$111)</f>
        <v>0.47180585969701694</v>
      </c>
      <c r="E240" s="251">
        <f>IF(E$111=0,0,E$111/CHI_fec!E$111)</f>
        <v>0.47753206614024851</v>
      </c>
      <c r="F240" s="251">
        <f>IF(F$111=0,0,F$111/CHI_fec!F$111)</f>
        <v>0.47753206614024851</v>
      </c>
      <c r="G240" s="251">
        <f>IF(G$111=0,0,G$111/CHI_fec!G$111)</f>
        <v>0.49457630327277402</v>
      </c>
      <c r="H240" s="251">
        <f>IF(H$111=0,0,H$111/CHI_fec!H$111)</f>
        <v>0.49457630327277413</v>
      </c>
      <c r="I240" s="251">
        <f>IF(I$111=0,0,I$111/CHI_fec!I$111)</f>
        <v>0.49457630327277402</v>
      </c>
      <c r="J240" s="251">
        <f>IF(J$111=0,0,J$111/CHI_fec!J$111)</f>
        <v>0.49457630327277402</v>
      </c>
      <c r="K240" s="251">
        <f>IF(K$111=0,0,K$111/CHI_fec!K$111)</f>
        <v>0.53021935632304829</v>
      </c>
      <c r="L240" s="251">
        <f>IF(L$111=0,0,L$111/CHI_fec!L$111)</f>
        <v>0.53021935632304829</v>
      </c>
      <c r="M240" s="251">
        <f>IF(M$111=0,0,M$111/CHI_fec!M$111)</f>
        <v>0.53021935632304829</v>
      </c>
      <c r="N240" s="251">
        <f>IF(N$111=0,0,N$111/CHI_fec!N$111)</f>
        <v>0.55205699458295487</v>
      </c>
      <c r="O240" s="251">
        <f>IF(O$111=0,0,O$111/CHI_fec!O$111)</f>
        <v>0.55205699458295476</v>
      </c>
      <c r="P240" s="251">
        <f>IF(P$111=0,0,P$111/CHI_fec!P$111)</f>
        <v>0.55205699458295487</v>
      </c>
      <c r="Q240" s="251">
        <f>IF(Q$111=0,0,Q$111/CHI_fec!Q$111)</f>
        <v>0.55205699458295465</v>
      </c>
    </row>
    <row r="241" spans="1:17" x14ac:dyDescent="0.25">
      <c r="A241" s="76" t="s">
        <v>80</v>
      </c>
      <c r="B241" s="251">
        <f>IF(B$112=0,0,B$112/CHI_fec!B$112)</f>
        <v>0.35500621047341918</v>
      </c>
      <c r="C241" s="251">
        <f>IF(C$112=0,0,C$112/CHI_fec!C$112)</f>
        <v>0.35500621047341918</v>
      </c>
      <c r="D241" s="251">
        <f>IF(D$112=0,0,D$112/CHI_fec!D$112)</f>
        <v>0.35500621047341918</v>
      </c>
      <c r="E241" s="251">
        <f>IF(E$112=0,0,E$112/CHI_fec!E$112)</f>
        <v>0.35931484464575775</v>
      </c>
      <c r="F241" s="251">
        <f>IF(F$112=0,0,F$112/CHI_fec!F$112)</f>
        <v>0.35931484464575775</v>
      </c>
      <c r="G241" s="251">
        <f>IF(G$112=0,0,G$112/CHI_fec!G$112)</f>
        <v>0.37213963244876197</v>
      </c>
      <c r="H241" s="251">
        <f>IF(H$112=0,0,H$112/CHI_fec!H$112)</f>
        <v>0.37213963244876197</v>
      </c>
      <c r="I241" s="251">
        <f>IF(I$112=0,0,I$112/CHI_fec!I$112)</f>
        <v>0.37213963244876197</v>
      </c>
      <c r="J241" s="251">
        <f>IF(J$112=0,0,J$112/CHI_fec!J$112)</f>
        <v>0.37213963244876197</v>
      </c>
      <c r="K241" s="251">
        <f>IF(K$112=0,0,K$112/CHI_fec!K$112)</f>
        <v>0.39895893732387883</v>
      </c>
      <c r="L241" s="251">
        <f>IF(L$112=0,0,L$112/CHI_fec!L$112)</f>
        <v>0.39895893732387877</v>
      </c>
      <c r="M241" s="251">
        <f>IF(M$112=0,0,M$112/CHI_fec!M$112)</f>
        <v>0.39895893732387883</v>
      </c>
      <c r="N241" s="251">
        <f>IF(N$112=0,0,N$112/CHI_fec!N$112)</f>
        <v>0.41539047806251489</v>
      </c>
      <c r="O241" s="251">
        <f>IF(O$112=0,0,O$112/CHI_fec!O$112)</f>
        <v>0.41539047806251489</v>
      </c>
      <c r="P241" s="251">
        <f>IF(P$112=0,0,P$112/CHI_fec!P$112)</f>
        <v>0.41539047806251489</v>
      </c>
      <c r="Q241" s="251">
        <f>IF(Q$112=0,0,Q$112/CHI_fec!Q$112)</f>
        <v>0.41539047806251495</v>
      </c>
    </row>
    <row r="242" spans="1:17" x14ac:dyDescent="0.25">
      <c r="A242" s="129" t="s">
        <v>79</v>
      </c>
      <c r="B242" s="250">
        <f>IF(B$113=0,0,B$113/CHI_fec!B$113)</f>
        <v>0.5216481949489854</v>
      </c>
      <c r="C242" s="250">
        <f>IF(C$113=0,0,C$113/CHI_fec!C$113)</f>
        <v>0.5216481949489854</v>
      </c>
      <c r="D242" s="250">
        <f>IF(D$113=0,0,D$113/CHI_fec!D$113)</f>
        <v>0.52164819494898529</v>
      </c>
      <c r="E242" s="250">
        <f>IF(E$113=0,0,E$113/CHI_fec!E$113)</f>
        <v>0.52797932711621887</v>
      </c>
      <c r="F242" s="250">
        <f>IF(F$113=0,0,F$113/CHI_fec!F$113)</f>
        <v>0.52797932711621876</v>
      </c>
      <c r="G242" s="250">
        <f>IF(G$113=0,0,G$113/CHI_fec!G$113)</f>
        <v>0.546824145067768</v>
      </c>
      <c r="H242" s="250">
        <f>IF(H$113=0,0,H$113/CHI_fec!H$113)</f>
        <v>0.546824145067768</v>
      </c>
      <c r="I242" s="250">
        <f>IF(I$113=0,0,I$113/CHI_fec!I$113)</f>
        <v>0.54682414506776789</v>
      </c>
      <c r="J242" s="250">
        <f>IF(J$113=0,0,J$113/CHI_fec!J$113)</f>
        <v>0.54682414506776789</v>
      </c>
      <c r="K242" s="250">
        <f>IF(K$113=0,0,K$113/CHI_fec!K$113)</f>
        <v>0.586232587977075</v>
      </c>
      <c r="L242" s="250">
        <f>IF(L$113=0,0,L$113/CHI_fec!L$113)</f>
        <v>0.58623258797707511</v>
      </c>
      <c r="M242" s="250">
        <f>IF(M$113=0,0,M$113/CHI_fec!M$113)</f>
        <v>0.586232587977075</v>
      </c>
      <c r="N242" s="250">
        <f>IF(N$113=0,0,N$113/CHI_fec!N$113)</f>
        <v>0.61037718971547772</v>
      </c>
      <c r="O242" s="250">
        <f>IF(O$113=0,0,O$113/CHI_fec!O$113)</f>
        <v>0.62092038695502649</v>
      </c>
      <c r="P242" s="250">
        <f>IF(P$113=0,0,P$113/CHI_fec!P$113)</f>
        <v>0.6139080133306386</v>
      </c>
      <c r="Q242" s="250">
        <f>IF(Q$113=0,0,Q$113/CHI_fec!Q$113)</f>
        <v>0.61037718971547772</v>
      </c>
    </row>
    <row r="243" spans="1:17" x14ac:dyDescent="0.25">
      <c r="A243" s="127" t="s">
        <v>182</v>
      </c>
      <c r="B243" s="249">
        <f>IF(B$118=0,0,B$118/CHI_fec!B$118)</f>
        <v>0.43791361414294233</v>
      </c>
      <c r="C243" s="249">
        <f>IF(C$118=0,0,C$118/CHI_fec!C$118)</f>
        <v>0.43791361414294222</v>
      </c>
      <c r="D243" s="249">
        <f>IF(D$118=0,0,D$118/CHI_fec!D$118)</f>
        <v>0.43791361414294255</v>
      </c>
      <c r="E243" s="249">
        <f>IF(E$118=0,0,E$118/CHI_fec!E$118)</f>
        <v>0.44322847767705442</v>
      </c>
      <c r="F243" s="249">
        <f>IF(F$118=0,0,F$118/CHI_fec!F$118)</f>
        <v>0.44322847767705459</v>
      </c>
      <c r="G243" s="249">
        <f>IF(G$118=0,0,G$118/CHI_fec!G$118)</f>
        <v>0.45904833944775564</v>
      </c>
      <c r="H243" s="249">
        <f>IF(H$118=0,0,H$118/CHI_fec!H$118)</f>
        <v>0.45904833944775558</v>
      </c>
      <c r="I243" s="249">
        <f>IF(I$118=0,0,I$118/CHI_fec!I$118)</f>
        <v>0.45904833944775558</v>
      </c>
      <c r="J243" s="249">
        <f>IF(J$118=0,0,J$118/CHI_fec!J$118)</f>
        <v>0.52439706805190356</v>
      </c>
      <c r="K243" s="249">
        <f>IF(K$118=0,0,K$118/CHI_fec!K$118)</f>
        <v>0.52599991027443327</v>
      </c>
      <c r="L243" s="249">
        <f>IF(L$118=0,0,L$118/CHI_fec!L$118)</f>
        <v>0.56310708365825257</v>
      </c>
      <c r="M243" s="249">
        <f>IF(M$118=0,0,M$118/CHI_fec!M$118)</f>
        <v>0.56448915110323294</v>
      </c>
      <c r="N243" s="249">
        <f>IF(N$118=0,0,N$118/CHI_fec!N$118)</f>
        <v>0.5875466574219872</v>
      </c>
      <c r="O243" s="249">
        <f>IF(O$118=0,0,O$118/CHI_fec!O$118)</f>
        <v>0.58758518365486845</v>
      </c>
      <c r="P243" s="249">
        <f>IF(P$118=0,0,P$118/CHI_fec!P$118)</f>
        <v>0.58760857943078837</v>
      </c>
      <c r="Q243" s="249">
        <f>IF(Q$118=0,0,Q$118/CHI_fec!Q$118)</f>
        <v>0.58812377878426247</v>
      </c>
    </row>
    <row r="244" spans="1:17" x14ac:dyDescent="0.25">
      <c r="A244" s="127" t="s">
        <v>181</v>
      </c>
      <c r="B244" s="249">
        <f>IF(B$131=0,0,B$131/CHI_fec!B$131)</f>
        <v>0.3262632434242323</v>
      </c>
      <c r="C244" s="249">
        <f>IF(C$131=0,0,C$131/CHI_fec!C$131)</f>
        <v>0.32220852486986712</v>
      </c>
      <c r="D244" s="249">
        <f>IF(D$131=0,0,D$131/CHI_fec!D$131)</f>
        <v>0.32368948591100977</v>
      </c>
      <c r="E244" s="249">
        <f>IF(E$131=0,0,E$131/CHI_fec!E$131)</f>
        <v>0.32272391523420008</v>
      </c>
      <c r="F244" s="249">
        <f>IF(F$131=0,0,F$131/CHI_fec!F$131)</f>
        <v>0.32531468330670543</v>
      </c>
      <c r="G244" s="249">
        <f>IF(G$131=0,0,G$131/CHI_fec!G$131)</f>
        <v>0.33733994932775541</v>
      </c>
      <c r="H244" s="249">
        <f>IF(H$131=0,0,H$131/CHI_fec!H$131)</f>
        <v>0.33830916766316987</v>
      </c>
      <c r="I244" s="249">
        <f>IF(I$131=0,0,I$131/CHI_fec!I$131)</f>
        <v>0.35883627573306864</v>
      </c>
      <c r="J244" s="249">
        <f>IF(J$131=0,0,J$131/CHI_fec!J$131)</f>
        <v>0.35602562170635921</v>
      </c>
      <c r="K244" s="249">
        <f>IF(K$131=0,0,K$131/CHI_fec!K$131)</f>
        <v>0.38951557732336439</v>
      </c>
      <c r="L244" s="249">
        <f>IF(L$131=0,0,L$131/CHI_fec!L$131)</f>
        <v>0.40170329267527632</v>
      </c>
      <c r="M244" s="249">
        <f>IF(M$131=0,0,M$131/CHI_fec!M$131)</f>
        <v>0.42952273454072204</v>
      </c>
      <c r="N244" s="249">
        <f>IF(N$131=0,0,N$131/CHI_fec!N$131)</f>
        <v>0.44990406150215168</v>
      </c>
      <c r="O244" s="249">
        <f>IF(O$131=0,0,O$131/CHI_fec!O$131)</f>
        <v>0.45033745192960295</v>
      </c>
      <c r="P244" s="249">
        <f>IF(P$131=0,0,P$131/CHI_fec!P$131)</f>
        <v>0.45057243867418867</v>
      </c>
      <c r="Q244" s="249">
        <f>IF(Q$131=0,0,Q$131/CHI_fec!Q$131)</f>
        <v>0.4451364873498872</v>
      </c>
    </row>
    <row r="245" spans="1:17" x14ac:dyDescent="0.25">
      <c r="A245" s="127" t="s">
        <v>180</v>
      </c>
      <c r="B245" s="248">
        <f>IF(B$139=0,0,B$139/CHI_fec!B$139)</f>
        <v>0.37407237402684812</v>
      </c>
      <c r="C245" s="248">
        <f>IF(C$139=0,0,C$139/CHI_fec!C$139)</f>
        <v>0.36771152654635564</v>
      </c>
      <c r="D245" s="248">
        <f>IF(D$139=0,0,D$139/CHI_fec!D$139)</f>
        <v>0.36770952891824404</v>
      </c>
      <c r="E245" s="248">
        <f>IF(E$139=0,0,E$139/CHI_fec!E$139)</f>
        <v>0.36945759584795634</v>
      </c>
      <c r="F245" s="248">
        <f>IF(F$139=0,0,F$139/CHI_fec!F$139)</f>
        <v>0.3707573452236767</v>
      </c>
      <c r="G245" s="248">
        <f>IF(G$139=0,0,G$139/CHI_fec!G$139)</f>
        <v>0.38378508175226461</v>
      </c>
      <c r="H245" s="248">
        <f>IF(H$139=0,0,H$139/CHI_fec!H$139)</f>
        <v>0.386122895322488</v>
      </c>
      <c r="I245" s="248">
        <f>IF(I$139=0,0,I$139/CHI_fec!I$139)</f>
        <v>0.3978688164563613</v>
      </c>
      <c r="J245" s="248">
        <f>IF(J$139=0,0,J$139/CHI_fec!J$139)</f>
        <v>0.44064163740823487</v>
      </c>
      <c r="K245" s="248">
        <f>IF(K$139=0,0,K$139/CHI_fec!K$139)</f>
        <v>0.47606144909006781</v>
      </c>
      <c r="L245" s="248">
        <f>IF(L$139=0,0,L$139/CHI_fec!L$139)</f>
        <v>0.48427156118879228</v>
      </c>
      <c r="M245" s="248">
        <f>IF(M$139=0,0,M$139/CHI_fec!M$139)</f>
        <v>0.50183404887115013</v>
      </c>
      <c r="N245" s="248">
        <f>IF(N$139=0,0,N$139/CHI_fec!N$139)</f>
        <v>0.52384847668842915</v>
      </c>
      <c r="O245" s="248">
        <f>IF(O$139=0,0,O$139/CHI_fec!O$139)</f>
        <v>0.524355118862456</v>
      </c>
      <c r="P245" s="248">
        <f>IF(P$139=0,0,P$139/CHI_fec!P$139)</f>
        <v>0.52429070214169671</v>
      </c>
      <c r="Q245" s="248">
        <f>IF(Q$139=0,0,Q$139/CHI_fec!Q$139)</f>
        <v>0.52129185099594955</v>
      </c>
    </row>
    <row r="246" spans="1:17" x14ac:dyDescent="0.25">
      <c r="A246" s="72" t="s">
        <v>179</v>
      </c>
      <c r="B246" s="247">
        <f>IF(B$153=0,0,B$153/CHI_fec!B$153)</f>
        <v>0.48233452913489488</v>
      </c>
      <c r="C246" s="247">
        <f>IF(C$153=0,0,C$153/CHI_fec!C$153)</f>
        <v>0.48233452913489494</v>
      </c>
      <c r="D246" s="247">
        <f>IF(D$153=0,0,D$153/CHI_fec!D$153)</f>
        <v>0.48233452913489488</v>
      </c>
      <c r="E246" s="247">
        <f>IF(E$153=0,0,E$153/CHI_fec!E$153)</f>
        <v>0.48818851977905303</v>
      </c>
      <c r="F246" s="247">
        <f>IF(F$153=0,0,F$153/CHI_fec!F$153)</f>
        <v>0.48818851977905292</v>
      </c>
      <c r="G246" s="247">
        <f>IF(G$153=0,0,G$153/CHI_fec!G$153)</f>
        <v>0.50561311068400616</v>
      </c>
      <c r="H246" s="247">
        <f>IF(H$153=0,0,H$153/CHI_fec!H$153)</f>
        <v>0.50561311068400605</v>
      </c>
      <c r="I246" s="247">
        <f>IF(I$153=0,0,I$153/CHI_fec!I$153)</f>
        <v>0.50561311068400605</v>
      </c>
      <c r="J246" s="247">
        <f>IF(J$153=0,0,J$153/CHI_fec!J$153)</f>
        <v>0.50561311068400605</v>
      </c>
      <c r="K246" s="247">
        <f>IF(K$153=0,0,K$153/CHI_fec!K$153)</f>
        <v>0.54205156276464428</v>
      </c>
      <c r="L246" s="247">
        <f>IF(L$153=0,0,L$153/CHI_fec!L$153)</f>
        <v>0.54205156276464428</v>
      </c>
      <c r="M246" s="247">
        <f>IF(M$153=0,0,M$153/CHI_fec!M$153)</f>
        <v>0.54205156276464439</v>
      </c>
      <c r="N246" s="247">
        <f>IF(N$153=0,0,N$153/CHI_fec!N$153)</f>
        <v>0.56437652281129214</v>
      </c>
      <c r="O246" s="247">
        <f>IF(O$153=0,0,O$153/CHI_fec!O$153)</f>
        <v>0.56437652281129203</v>
      </c>
      <c r="P246" s="247">
        <f>IF(P$153=0,0,P$153/CHI_fec!P$153)</f>
        <v>0.56437652281129203</v>
      </c>
      <c r="Q246" s="247">
        <f>IF(Q$153=0,0,Q$153/CHI_fec!Q$153)</f>
        <v>0.56437652281129203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29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0</v>
      </c>
      <c r="C35" s="204">
        <v>0</v>
      </c>
      <c r="D35" s="204">
        <v>0</v>
      </c>
      <c r="E35" s="204">
        <v>0</v>
      </c>
      <c r="F35" s="204">
        <v>0</v>
      </c>
      <c r="G35" s="204">
        <v>0</v>
      </c>
      <c r="H35" s="204">
        <v>0</v>
      </c>
      <c r="I35" s="204">
        <v>0</v>
      </c>
      <c r="J35" s="204">
        <v>0</v>
      </c>
      <c r="K35" s="204">
        <v>0</v>
      </c>
      <c r="L35" s="204">
        <v>0</v>
      </c>
      <c r="M35" s="204">
        <v>0</v>
      </c>
      <c r="N35" s="204">
        <v>0</v>
      </c>
      <c r="O35" s="204">
        <v>0</v>
      </c>
      <c r="P35" s="204">
        <v>0</v>
      </c>
      <c r="Q35" s="204">
        <v>0</v>
      </c>
    </row>
    <row r="36" spans="1:17" x14ac:dyDescent="0.25">
      <c r="A36" s="152" t="s">
        <v>190</v>
      </c>
      <c r="B36" s="151">
        <v>0</v>
      </c>
      <c r="C36" s="151">
        <v>0</v>
      </c>
      <c r="D36" s="151">
        <v>0</v>
      </c>
      <c r="E36" s="151">
        <v>0</v>
      </c>
      <c r="F36" s="151">
        <v>0</v>
      </c>
      <c r="G36" s="151">
        <v>0</v>
      </c>
      <c r="H36" s="151">
        <v>0</v>
      </c>
      <c r="I36" s="151">
        <v>0</v>
      </c>
      <c r="J36" s="151">
        <v>0</v>
      </c>
      <c r="K36" s="151">
        <v>0</v>
      </c>
      <c r="L36" s="151">
        <v>0</v>
      </c>
      <c r="M36" s="151">
        <v>0</v>
      </c>
      <c r="N36" s="151">
        <v>0</v>
      </c>
      <c r="O36" s="151">
        <v>0</v>
      </c>
      <c r="P36" s="151">
        <v>0</v>
      </c>
      <c r="Q36" s="151">
        <v>0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0</v>
      </c>
      <c r="C43" s="155">
        <v>0</v>
      </c>
      <c r="D43" s="155">
        <v>0</v>
      </c>
      <c r="E43" s="155">
        <v>0</v>
      </c>
      <c r="F43" s="155">
        <v>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155">
        <v>0</v>
      </c>
      <c r="Q43" s="155">
        <v>0</v>
      </c>
    </row>
    <row r="44" spans="1:17" x14ac:dyDescent="0.25">
      <c r="A44" s="152" t="s">
        <v>193</v>
      </c>
      <c r="B44" s="151">
        <v>0</v>
      </c>
      <c r="C44" s="151">
        <v>0</v>
      </c>
      <c r="D44" s="151">
        <v>0</v>
      </c>
      <c r="E44" s="151">
        <v>0</v>
      </c>
      <c r="F44" s="151">
        <v>0</v>
      </c>
      <c r="G44" s="151">
        <v>0</v>
      </c>
      <c r="H44" s="151">
        <v>0</v>
      </c>
      <c r="I44" s="151">
        <v>0</v>
      </c>
      <c r="J44" s="151">
        <v>0</v>
      </c>
      <c r="K44" s="151">
        <v>0</v>
      </c>
      <c r="L44" s="151">
        <v>0</v>
      </c>
      <c r="M44" s="151">
        <v>0</v>
      </c>
      <c r="N44" s="151">
        <v>0</v>
      </c>
      <c r="O44" s="151">
        <v>0</v>
      </c>
      <c r="P44" s="151">
        <v>0</v>
      </c>
      <c r="Q44" s="151">
        <v>0</v>
      </c>
    </row>
    <row r="45" spans="1:17" x14ac:dyDescent="0.25">
      <c r="A45" s="152" t="s">
        <v>187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75" t="s">
        <v>179</v>
      </c>
      <c r="B57" s="255">
        <v>0</v>
      </c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</row>
    <row r="58" spans="1:17" x14ac:dyDescent="0.25">
      <c r="A58" s="177" t="s">
        <v>98</v>
      </c>
      <c r="B58" s="176">
        <v>0</v>
      </c>
      <c r="C58" s="176">
        <v>0</v>
      </c>
      <c r="D58" s="176">
        <v>0</v>
      </c>
      <c r="E58" s="176">
        <v>0</v>
      </c>
      <c r="F58" s="176">
        <v>0</v>
      </c>
      <c r="G58" s="176">
        <v>0</v>
      </c>
      <c r="H58" s="176">
        <v>0</v>
      </c>
      <c r="I58" s="176">
        <v>0</v>
      </c>
      <c r="J58" s="176">
        <v>0</v>
      </c>
      <c r="K58" s="176">
        <v>0</v>
      </c>
      <c r="L58" s="176">
        <v>0</v>
      </c>
      <c r="M58" s="176">
        <v>0</v>
      </c>
      <c r="N58" s="176">
        <v>0</v>
      </c>
      <c r="O58" s="176">
        <v>0</v>
      </c>
      <c r="P58" s="176">
        <v>0</v>
      </c>
      <c r="Q58" s="176">
        <v>0</v>
      </c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1484.7131025310214</v>
      </c>
      <c r="C60" s="96">
        <v>1597.378186738456</v>
      </c>
      <c r="D60" s="96">
        <v>1326.0901261474933</v>
      </c>
      <c r="E60" s="96">
        <v>535.15979989801417</v>
      </c>
      <c r="F60" s="96">
        <v>591.23053035806424</v>
      </c>
      <c r="G60" s="96">
        <v>587.52265111559802</v>
      </c>
      <c r="H60" s="96">
        <v>537.00705301693631</v>
      </c>
      <c r="I60" s="96">
        <v>508.23636857151291</v>
      </c>
      <c r="J60" s="96">
        <v>433.843838616612</v>
      </c>
      <c r="K60" s="96">
        <v>382.23915687614982</v>
      </c>
      <c r="L60" s="96">
        <v>354.34941737856923</v>
      </c>
      <c r="M60" s="96">
        <v>212.85109206074478</v>
      </c>
      <c r="N60" s="96">
        <v>207.81761494173486</v>
      </c>
      <c r="O60" s="96">
        <v>207.87962288377241</v>
      </c>
      <c r="P60" s="96">
        <v>209.85112145008884</v>
      </c>
      <c r="Q60" s="96">
        <v>228.78342323978569</v>
      </c>
    </row>
    <row r="61" spans="1:17" x14ac:dyDescent="0.25">
      <c r="A61" s="132" t="s">
        <v>83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0</v>
      </c>
    </row>
    <row r="62" spans="1:17" x14ac:dyDescent="0.25">
      <c r="A62" s="76" t="s">
        <v>82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</row>
    <row r="63" spans="1:17" x14ac:dyDescent="0.25">
      <c r="A63" s="76" t="s">
        <v>81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</row>
    <row r="64" spans="1:17" x14ac:dyDescent="0.25">
      <c r="A64" s="76" t="s">
        <v>80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</row>
    <row r="65" spans="1:17" x14ac:dyDescent="0.25">
      <c r="A65" s="129" t="s">
        <v>79</v>
      </c>
      <c r="B65" s="158">
        <v>11.292956657594839</v>
      </c>
      <c r="C65" s="158">
        <v>10.254514967419636</v>
      </c>
      <c r="D65" s="158">
        <v>9.6002350602199957</v>
      </c>
      <c r="E65" s="158">
        <v>9.7095444464275786</v>
      </c>
      <c r="F65" s="158">
        <v>10.511240430256276</v>
      </c>
      <c r="G65" s="158">
        <v>10.745981240487042</v>
      </c>
      <c r="H65" s="158">
        <v>10.019136497196804</v>
      </c>
      <c r="I65" s="158">
        <v>10.046476786206158</v>
      </c>
      <c r="J65" s="158">
        <v>9.1692406881624144</v>
      </c>
      <c r="K65" s="158">
        <v>8.4835664405898612</v>
      </c>
      <c r="L65" s="158">
        <v>8.6000771279678432</v>
      </c>
      <c r="M65" s="158">
        <v>7.4658321977354749</v>
      </c>
      <c r="N65" s="158">
        <v>7.5284287655734747</v>
      </c>
      <c r="O65" s="158">
        <v>6.6890425808402147</v>
      </c>
      <c r="P65" s="158">
        <v>7.3585467208169462</v>
      </c>
      <c r="Q65" s="158">
        <v>7.8334851803174779</v>
      </c>
    </row>
    <row r="66" spans="1:17" x14ac:dyDescent="0.25">
      <c r="A66" s="92" t="s">
        <v>125</v>
      </c>
      <c r="B66" s="91">
        <v>5.2878868140775834</v>
      </c>
      <c r="C66" s="91">
        <v>4.8016401837964935</v>
      </c>
      <c r="D66" s="91">
        <v>4.4952759428897417</v>
      </c>
      <c r="E66" s="91">
        <v>4.5464596744409711</v>
      </c>
      <c r="F66" s="91">
        <v>4.9218509692384833</v>
      </c>
      <c r="G66" s="91">
        <v>5.0317675192422744</v>
      </c>
      <c r="H66" s="91">
        <v>4.6914250517679816</v>
      </c>
      <c r="I66" s="91">
        <v>4.7042270449154904</v>
      </c>
      <c r="J66" s="91">
        <v>4.2934643601442968</v>
      </c>
      <c r="K66" s="91">
        <v>3.972399830949187</v>
      </c>
      <c r="L66" s="91">
        <v>4.0269555461764126</v>
      </c>
      <c r="M66" s="91">
        <v>3.495849389271398</v>
      </c>
      <c r="N66" s="91">
        <v>3.5251600096618927</v>
      </c>
      <c r="O66" s="91">
        <v>2.6031549855197991</v>
      </c>
      <c r="P66" s="91">
        <v>3.2682775312345034</v>
      </c>
      <c r="Q66" s="91">
        <v>3.6680015915420228</v>
      </c>
    </row>
    <row r="67" spans="1:17" x14ac:dyDescent="0.25">
      <c r="A67" s="92" t="s">
        <v>26</v>
      </c>
      <c r="B67" s="91">
        <v>6.0050698435172567</v>
      </c>
      <c r="C67" s="91">
        <v>5.4528747836231428</v>
      </c>
      <c r="D67" s="91">
        <v>5.104959117330254</v>
      </c>
      <c r="E67" s="91">
        <v>5.1630847719866084</v>
      </c>
      <c r="F67" s="91">
        <v>5.5893894610177917</v>
      </c>
      <c r="G67" s="91">
        <v>5.7142137212447679</v>
      </c>
      <c r="H67" s="91">
        <v>5.3277114454288235</v>
      </c>
      <c r="I67" s="91">
        <v>5.3422497412906678</v>
      </c>
      <c r="J67" s="91">
        <v>4.8757763280181186</v>
      </c>
      <c r="K67" s="91">
        <v>4.5111666096406751</v>
      </c>
      <c r="L67" s="91">
        <v>4.5731215817914315</v>
      </c>
      <c r="M67" s="91">
        <v>3.9699828084640774</v>
      </c>
      <c r="N67" s="91">
        <v>4.0032687559115825</v>
      </c>
      <c r="O67" s="91">
        <v>4.0858875953204157</v>
      </c>
      <c r="P67" s="91">
        <v>4.0902691895824423</v>
      </c>
      <c r="Q67" s="91">
        <v>4.1654835887754551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7">
        <v>0</v>
      </c>
      <c r="Q69" s="157">
        <v>0</v>
      </c>
    </row>
    <row r="70" spans="1:17" x14ac:dyDescent="0.25">
      <c r="A70" s="156" t="s">
        <v>183</v>
      </c>
      <c r="B70" s="204">
        <v>236.02713127529137</v>
      </c>
      <c r="C70" s="204">
        <v>211.6757083100135</v>
      </c>
      <c r="D70" s="204">
        <v>197.13964239009783</v>
      </c>
      <c r="E70" s="204">
        <v>197.96962150810666</v>
      </c>
      <c r="F70" s="204">
        <v>214.82430791589667</v>
      </c>
      <c r="G70" s="204">
        <v>219.44274691870905</v>
      </c>
      <c r="H70" s="204">
        <v>204.22185848814451</v>
      </c>
      <c r="I70" s="204">
        <v>241.78513425855826</v>
      </c>
      <c r="J70" s="204">
        <v>184.63150493396338</v>
      </c>
      <c r="K70" s="204">
        <v>172.09309726876441</v>
      </c>
      <c r="L70" s="204">
        <v>174.418475556587</v>
      </c>
      <c r="M70" s="204">
        <v>131.46704236963561</v>
      </c>
      <c r="N70" s="204">
        <v>131.85932379566336</v>
      </c>
      <c r="O70" s="204">
        <v>133.33058754566329</v>
      </c>
      <c r="P70" s="204">
        <v>134.28154295841858</v>
      </c>
      <c r="Q70" s="204">
        <v>137.82208839641945</v>
      </c>
    </row>
    <row r="71" spans="1:17" x14ac:dyDescent="0.25">
      <c r="A71" s="152" t="s">
        <v>192</v>
      </c>
      <c r="B71" s="151">
        <v>236.02713127529137</v>
      </c>
      <c r="C71" s="151">
        <v>211.6757083100135</v>
      </c>
      <c r="D71" s="151">
        <v>197.13964239009783</v>
      </c>
      <c r="E71" s="151">
        <v>197.96962150810666</v>
      </c>
      <c r="F71" s="151">
        <v>214.82430791589667</v>
      </c>
      <c r="G71" s="151">
        <v>219.44274691870905</v>
      </c>
      <c r="H71" s="151">
        <v>204.22185848814451</v>
      </c>
      <c r="I71" s="151">
        <v>241.78513425855826</v>
      </c>
      <c r="J71" s="151">
        <v>184.63150493396338</v>
      </c>
      <c r="K71" s="151">
        <v>172.09309726876441</v>
      </c>
      <c r="L71" s="151">
        <v>174.418475556587</v>
      </c>
      <c r="M71" s="151">
        <v>131.46704236963561</v>
      </c>
      <c r="N71" s="151">
        <v>131.85932379566336</v>
      </c>
      <c r="O71" s="151">
        <v>133.33058754566329</v>
      </c>
      <c r="P71" s="151">
        <v>134.28154295841858</v>
      </c>
      <c r="Q71" s="151">
        <v>137.82208839641945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5.2297917686333966</v>
      </c>
      <c r="K75" s="87">
        <v>0</v>
      </c>
      <c r="L75" s="87">
        <v>1.5173366564924842</v>
      </c>
      <c r="M75" s="87">
        <v>17.659122849928288</v>
      </c>
      <c r="N75" s="87">
        <v>19.336468842682372</v>
      </c>
      <c r="O75" s="87">
        <v>20.336293399448184</v>
      </c>
      <c r="P75" s="87">
        <v>19.538194339880576</v>
      </c>
      <c r="Q75" s="87">
        <v>16.493279430427673</v>
      </c>
    </row>
    <row r="76" spans="1:17" x14ac:dyDescent="0.25">
      <c r="A76" s="150" t="s">
        <v>29</v>
      </c>
      <c r="B76" s="87">
        <v>85.737425161625154</v>
      </c>
      <c r="C76" s="87">
        <v>40.594604780300109</v>
      </c>
      <c r="D76" s="87">
        <v>23.505487705998249</v>
      </c>
      <c r="E76" s="87">
        <v>3.8647794438761522</v>
      </c>
      <c r="F76" s="87">
        <v>11.34359689266984</v>
      </c>
      <c r="G76" s="87">
        <v>9.0765728081672474</v>
      </c>
      <c r="H76" s="87">
        <v>3.1423765173537155</v>
      </c>
      <c r="I76" s="87">
        <v>15.56708441355716</v>
      </c>
      <c r="J76" s="87">
        <v>22.591244206064395</v>
      </c>
      <c r="K76" s="87">
        <v>21.791932140465072</v>
      </c>
      <c r="L76" s="87">
        <v>22.521883755448997</v>
      </c>
      <c r="M76" s="87">
        <v>9.0086563449942698</v>
      </c>
      <c r="N76" s="87">
        <v>9.0090846523399257</v>
      </c>
      <c r="O76" s="87">
        <v>4.5050264463772667</v>
      </c>
      <c r="P76" s="87">
        <v>4.5051254953224475</v>
      </c>
      <c r="Q76" s="87">
        <v>4.5054421326157792</v>
      </c>
    </row>
    <row r="77" spans="1:17" x14ac:dyDescent="0.25">
      <c r="A77" s="150" t="s">
        <v>28</v>
      </c>
      <c r="B77" s="87">
        <v>150.28970611366623</v>
      </c>
      <c r="C77" s="87">
        <v>171.0811035297134</v>
      </c>
      <c r="D77" s="87">
        <v>173.6341546840996</v>
      </c>
      <c r="E77" s="87">
        <v>194.1048420642305</v>
      </c>
      <c r="F77" s="87">
        <v>203.48071102322683</v>
      </c>
      <c r="G77" s="87">
        <v>210.36617411054181</v>
      </c>
      <c r="H77" s="87">
        <v>201.07948197079079</v>
      </c>
      <c r="I77" s="87">
        <v>226.2180498450011</v>
      </c>
      <c r="J77" s="87">
        <v>143.23635620937247</v>
      </c>
      <c r="K77" s="87">
        <v>150.30116512829935</v>
      </c>
      <c r="L77" s="87">
        <v>145.62754814374091</v>
      </c>
      <c r="M77" s="87">
        <v>27.720674405142823</v>
      </c>
      <c r="N77" s="87">
        <v>23.125740431139054</v>
      </c>
      <c r="O77" s="87">
        <v>23.12379082067643</v>
      </c>
      <c r="P77" s="87">
        <v>27.737652431662603</v>
      </c>
      <c r="Q77" s="87">
        <v>36.989175820036422</v>
      </c>
    </row>
    <row r="78" spans="1:17" x14ac:dyDescent="0.25">
      <c r="A78" s="150" t="s">
        <v>26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13.57411274989312</v>
      </c>
      <c r="K78" s="87">
        <v>0</v>
      </c>
      <c r="L78" s="87">
        <v>4.7517070009046289</v>
      </c>
      <c r="M78" s="87">
        <v>77.078588769570217</v>
      </c>
      <c r="N78" s="87">
        <v>80.388029869502006</v>
      </c>
      <c r="O78" s="87">
        <v>85.365476879161406</v>
      </c>
      <c r="P78" s="87">
        <v>82.500570691552952</v>
      </c>
      <c r="Q78" s="87">
        <v>79.834191013339563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6" t="s">
        <v>181</v>
      </c>
      <c r="B83" s="204">
        <v>257.38657139504693</v>
      </c>
      <c r="C83" s="204">
        <v>247.86653162760808</v>
      </c>
      <c r="D83" s="204">
        <v>228.02189513469028</v>
      </c>
      <c r="E83" s="204">
        <v>245.98632539379389</v>
      </c>
      <c r="F83" s="204">
        <v>257.45153993723329</v>
      </c>
      <c r="G83" s="204">
        <v>262.36841347620071</v>
      </c>
      <c r="H83" s="204">
        <v>239.56937133230133</v>
      </c>
      <c r="I83" s="204">
        <v>174.49599697726535</v>
      </c>
      <c r="J83" s="204">
        <v>166.22111926823791</v>
      </c>
      <c r="K83" s="204">
        <v>133.52935528332267</v>
      </c>
      <c r="L83" s="204">
        <v>103.08065022148641</v>
      </c>
      <c r="M83" s="204">
        <v>24.007541639952464</v>
      </c>
      <c r="N83" s="204">
        <v>18.527918791333363</v>
      </c>
      <c r="O83" s="204">
        <v>17.449658754077479</v>
      </c>
      <c r="P83" s="204">
        <v>17.435080874036881</v>
      </c>
      <c r="Q83" s="204">
        <v>30.635979328623641</v>
      </c>
    </row>
    <row r="84" spans="1:17" x14ac:dyDescent="0.25">
      <c r="A84" s="152" t="s">
        <v>190</v>
      </c>
      <c r="B84" s="151">
        <v>257.38657139504693</v>
      </c>
      <c r="C84" s="151">
        <v>247.86653162760808</v>
      </c>
      <c r="D84" s="151">
        <v>228.02189513469028</v>
      </c>
      <c r="E84" s="151">
        <v>245.98632539379389</v>
      </c>
      <c r="F84" s="151">
        <v>257.45153993723329</v>
      </c>
      <c r="G84" s="151">
        <v>262.36841347620071</v>
      </c>
      <c r="H84" s="151">
        <v>239.56937133230133</v>
      </c>
      <c r="I84" s="151">
        <v>174.49599697726535</v>
      </c>
      <c r="J84" s="151">
        <v>166.22111926823791</v>
      </c>
      <c r="K84" s="151">
        <v>133.52935528332267</v>
      </c>
      <c r="L84" s="151">
        <v>103.08065022148641</v>
      </c>
      <c r="M84" s="151">
        <v>24.007541639952464</v>
      </c>
      <c r="N84" s="151">
        <v>18.527918791333363</v>
      </c>
      <c r="O84" s="151">
        <v>17.449658754077479</v>
      </c>
      <c r="P84" s="151">
        <v>17.435080874036881</v>
      </c>
      <c r="Q84" s="151">
        <v>30.635979328623641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11.104902212384292</v>
      </c>
      <c r="C86" s="208">
        <v>9.7389626876423119</v>
      </c>
      <c r="D86" s="208">
        <v>9.3090982790883405</v>
      </c>
      <c r="E86" s="208">
        <v>9.4608486024155525</v>
      </c>
      <c r="F86" s="208">
        <v>10.052479609055661</v>
      </c>
      <c r="G86" s="208">
        <v>12.341879223963161</v>
      </c>
      <c r="H86" s="208">
        <v>5.0318182572578962</v>
      </c>
      <c r="I86" s="208">
        <v>2.6728119433396667</v>
      </c>
      <c r="J86" s="208">
        <v>16.338177242728779</v>
      </c>
      <c r="K86" s="208">
        <v>12.695090363446669</v>
      </c>
      <c r="L86" s="208">
        <v>10.394832880428345</v>
      </c>
      <c r="M86" s="208">
        <v>13.409138511324841</v>
      </c>
      <c r="N86" s="208">
        <v>11.300726860604975</v>
      </c>
      <c r="O86" s="208">
        <v>14.252897001697159</v>
      </c>
      <c r="P86" s="208">
        <v>11.299547590931859</v>
      </c>
      <c r="Q86" s="208">
        <v>10.689343028194164</v>
      </c>
    </row>
    <row r="87" spans="1:17" x14ac:dyDescent="0.25">
      <c r="A87" s="154" t="s">
        <v>125</v>
      </c>
      <c r="B87" s="208">
        <v>36.27099561949862</v>
      </c>
      <c r="C87" s="208">
        <v>34.254298148274117</v>
      </c>
      <c r="D87" s="208">
        <v>32.78392925030456</v>
      </c>
      <c r="E87" s="208">
        <v>36.079239126730954</v>
      </c>
      <c r="F87" s="208">
        <v>32.811785363400602</v>
      </c>
      <c r="G87" s="208">
        <v>34.544875930476891</v>
      </c>
      <c r="H87" s="208">
        <v>45.583131460741264</v>
      </c>
      <c r="I87" s="208">
        <v>39.436694577796821</v>
      </c>
      <c r="J87" s="208">
        <v>42.453582590995985</v>
      </c>
      <c r="K87" s="208">
        <v>44.119626766132924</v>
      </c>
      <c r="L87" s="208">
        <v>21.912042324109432</v>
      </c>
      <c r="M87" s="208">
        <v>0.53846687578776364</v>
      </c>
      <c r="N87" s="208">
        <v>2.3522864839462167E-2</v>
      </c>
      <c r="O87" s="208">
        <v>0</v>
      </c>
      <c r="P87" s="208">
        <v>0</v>
      </c>
      <c r="Q87" s="208">
        <v>1.7835838087187883</v>
      </c>
    </row>
    <row r="88" spans="1:17" x14ac:dyDescent="0.25">
      <c r="A88" s="154" t="s">
        <v>29</v>
      </c>
      <c r="B88" s="208">
        <v>11.695885814509381</v>
      </c>
      <c r="C88" s="208">
        <v>13.883201439691868</v>
      </c>
      <c r="D88" s="208">
        <v>6.1512985699368201</v>
      </c>
      <c r="E88" s="208">
        <v>13.671755685204316</v>
      </c>
      <c r="F88" s="208">
        <v>10.90122997458346</v>
      </c>
      <c r="G88" s="208">
        <v>4.1141154411707319</v>
      </c>
      <c r="H88" s="208">
        <v>24.570486640817247</v>
      </c>
      <c r="I88" s="208">
        <v>5.4898004451899309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198.31478774865465</v>
      </c>
      <c r="C89" s="208">
        <v>189.99006935199978</v>
      </c>
      <c r="D89" s="208">
        <v>179.77756903536056</v>
      </c>
      <c r="E89" s="208">
        <v>186.77448197944307</v>
      </c>
      <c r="F89" s="208">
        <v>203.68604499019358</v>
      </c>
      <c r="G89" s="208">
        <v>211.36754288058995</v>
      </c>
      <c r="H89" s="208">
        <v>164.38393497348494</v>
      </c>
      <c r="I89" s="208">
        <v>126.89669001093894</v>
      </c>
      <c r="J89" s="208">
        <v>107.42935943451315</v>
      </c>
      <c r="K89" s="208">
        <v>76.714638153743095</v>
      </c>
      <c r="L89" s="208">
        <v>70.773775016948633</v>
      </c>
      <c r="M89" s="208">
        <v>10.059936252839861</v>
      </c>
      <c r="N89" s="208">
        <v>7.2036690658889251</v>
      </c>
      <c r="O89" s="208">
        <v>3.1967617523803216</v>
      </c>
      <c r="P89" s="208">
        <v>6.1355332831050235</v>
      </c>
      <c r="Q89" s="208">
        <v>18.163052491710687</v>
      </c>
    </row>
    <row r="90" spans="1:17" x14ac:dyDescent="0.25">
      <c r="A90" s="152" t="s">
        <v>189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>
        <v>0</v>
      </c>
    </row>
    <row r="91" spans="1:17" x14ac:dyDescent="0.25">
      <c r="A91" s="156" t="s">
        <v>180</v>
      </c>
      <c r="B91" s="155">
        <v>97.706483203088325</v>
      </c>
      <c r="C91" s="155">
        <v>86.397241833414938</v>
      </c>
      <c r="D91" s="155">
        <v>80.42779356248505</v>
      </c>
      <c r="E91" s="155">
        <v>81.196838549686092</v>
      </c>
      <c r="F91" s="155">
        <v>108.44344207467788</v>
      </c>
      <c r="G91" s="155">
        <v>94.965509480201192</v>
      </c>
      <c r="H91" s="155">
        <v>83.19668669929365</v>
      </c>
      <c r="I91" s="155">
        <v>81.908760549483191</v>
      </c>
      <c r="J91" s="155">
        <v>73.821973726248231</v>
      </c>
      <c r="K91" s="155">
        <v>68.13313788347287</v>
      </c>
      <c r="L91" s="155">
        <v>68.250214472528043</v>
      </c>
      <c r="M91" s="155">
        <v>49.910675853421246</v>
      </c>
      <c r="N91" s="155">
        <v>49.901943589164638</v>
      </c>
      <c r="O91" s="155">
        <v>50.410334003191394</v>
      </c>
      <c r="P91" s="155">
        <v>50.775950896816454</v>
      </c>
      <c r="Q91" s="155">
        <v>52.491870334425123</v>
      </c>
    </row>
    <row r="92" spans="1:17" x14ac:dyDescent="0.25">
      <c r="A92" s="152" t="s">
        <v>193</v>
      </c>
      <c r="B92" s="151">
        <v>9.3218553212770825</v>
      </c>
      <c r="C92" s="151">
        <v>7.131444679026921</v>
      </c>
      <c r="D92" s="151">
        <v>6.6052891781079888</v>
      </c>
      <c r="E92" s="151">
        <v>7.0635334743099669</v>
      </c>
      <c r="F92" s="151">
        <v>27.998594855108077</v>
      </c>
      <c r="G92" s="151">
        <v>12.791204251067592</v>
      </c>
      <c r="H92" s="151">
        <v>6.7221184143715034</v>
      </c>
      <c r="I92" s="151">
        <v>4.9572934395429487</v>
      </c>
      <c r="J92" s="151">
        <v>4.6833676233172561</v>
      </c>
      <c r="K92" s="151">
        <v>3.6897652892121569</v>
      </c>
      <c r="L92" s="151">
        <v>2.9360619236784471</v>
      </c>
      <c r="M92" s="151">
        <v>0.68046424266409422</v>
      </c>
      <c r="N92" s="151">
        <v>0.52483510398007316</v>
      </c>
      <c r="O92" s="151">
        <v>0.48228419885789853</v>
      </c>
      <c r="P92" s="151">
        <v>0.4917986400469227</v>
      </c>
      <c r="Q92" s="151">
        <v>0.88189680725528019</v>
      </c>
    </row>
    <row r="93" spans="1:17" x14ac:dyDescent="0.25">
      <c r="A93" s="152" t="s">
        <v>187</v>
      </c>
      <c r="B93" s="151">
        <v>88.384627881811241</v>
      </c>
      <c r="C93" s="151">
        <v>79.265797154388011</v>
      </c>
      <c r="D93" s="151">
        <v>73.822504384377055</v>
      </c>
      <c r="E93" s="151">
        <v>74.133305075376128</v>
      </c>
      <c r="F93" s="151">
        <v>80.444847219569795</v>
      </c>
      <c r="G93" s="151">
        <v>82.174305229133594</v>
      </c>
      <c r="H93" s="151">
        <v>76.474568284922142</v>
      </c>
      <c r="I93" s="151">
        <v>76.951467109940239</v>
      </c>
      <c r="J93" s="151">
        <v>69.138606102930979</v>
      </c>
      <c r="K93" s="151">
        <v>64.443372594260708</v>
      </c>
      <c r="L93" s="151">
        <v>65.314152548849592</v>
      </c>
      <c r="M93" s="151">
        <v>49.230211610757152</v>
      </c>
      <c r="N93" s="151">
        <v>49.377108485184564</v>
      </c>
      <c r="O93" s="151">
        <v>49.928049804333497</v>
      </c>
      <c r="P93" s="151">
        <v>50.284152256769531</v>
      </c>
      <c r="Q93" s="151">
        <v>51.609973527169842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1.9583901091052727</v>
      </c>
      <c r="K97" s="87">
        <v>0</v>
      </c>
      <c r="L97" s="87">
        <v>0.56819415221846215</v>
      </c>
      <c r="M97" s="87">
        <v>6.6127779182710196</v>
      </c>
      <c r="N97" s="87">
        <v>7.2408904602385036</v>
      </c>
      <c r="O97" s="87">
        <v>7.6152928474529391</v>
      </c>
      <c r="P97" s="87">
        <v>7.3164302208914522</v>
      </c>
      <c r="Q97" s="87">
        <v>6.1762067654367447</v>
      </c>
    </row>
    <row r="98" spans="1:17" x14ac:dyDescent="0.25">
      <c r="A98" s="150" t="s">
        <v>29</v>
      </c>
      <c r="B98" s="87">
        <v>32.105929422225593</v>
      </c>
      <c r="C98" s="87">
        <v>15.201383917729393</v>
      </c>
      <c r="D98" s="87">
        <v>8.8020549707567888</v>
      </c>
      <c r="E98" s="87">
        <v>1.4472365577068145</v>
      </c>
      <c r="F98" s="87">
        <v>4.2478150066167908</v>
      </c>
      <c r="G98" s="87">
        <v>3.3988868388030551</v>
      </c>
      <c r="H98" s="87">
        <v>1.1767197171367103</v>
      </c>
      <c r="I98" s="87">
        <v>4.9544401806212628</v>
      </c>
      <c r="J98" s="87">
        <v>8.4596999580156069</v>
      </c>
      <c r="K98" s="87">
        <v>8.160383099408195</v>
      </c>
      <c r="L98" s="87">
        <v>8.4337266828915407</v>
      </c>
      <c r="M98" s="87">
        <v>3.3734542908914715</v>
      </c>
      <c r="N98" s="87">
        <v>3.3736146783230359</v>
      </c>
      <c r="O98" s="87">
        <v>1.6869886267285088</v>
      </c>
      <c r="P98" s="87">
        <v>1.687025717397342</v>
      </c>
      <c r="Q98" s="87">
        <v>1.6871442879582488</v>
      </c>
    </row>
    <row r="99" spans="1:17" x14ac:dyDescent="0.25">
      <c r="A99" s="150" t="s">
        <v>28</v>
      </c>
      <c r="B99" s="87">
        <v>56.278698459585648</v>
      </c>
      <c r="C99" s="87">
        <v>64.064413236658623</v>
      </c>
      <c r="D99" s="87">
        <v>65.02044941362027</v>
      </c>
      <c r="E99" s="87">
        <v>72.686068517669312</v>
      </c>
      <c r="F99" s="87">
        <v>76.197032212953005</v>
      </c>
      <c r="G99" s="87">
        <v>78.775418390330543</v>
      </c>
      <c r="H99" s="87">
        <v>75.297848567785437</v>
      </c>
      <c r="I99" s="87">
        <v>71.997026929318977</v>
      </c>
      <c r="J99" s="87">
        <v>53.637444027339484</v>
      </c>
      <c r="K99" s="87">
        <v>56.282989494852515</v>
      </c>
      <c r="L99" s="87">
        <v>54.532869092124244</v>
      </c>
      <c r="M99" s="87">
        <v>10.380507862351356</v>
      </c>
      <c r="N99" s="87">
        <v>8.6598517359158986</v>
      </c>
      <c r="O99" s="87">
        <v>8.6591216690192621</v>
      </c>
      <c r="P99" s="87">
        <v>10.386865591431112</v>
      </c>
      <c r="Q99" s="87">
        <v>13.851265838992362</v>
      </c>
    </row>
    <row r="100" spans="1:17" x14ac:dyDescent="0.25">
      <c r="A100" s="150" t="s">
        <v>26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5.083072008470614</v>
      </c>
      <c r="K100" s="87">
        <v>0</v>
      </c>
      <c r="L100" s="87">
        <v>1.7793626216153502</v>
      </c>
      <c r="M100" s="87">
        <v>28.863471539243307</v>
      </c>
      <c r="N100" s="87">
        <v>30.10275161070712</v>
      </c>
      <c r="O100" s="87">
        <v>31.966646661132781</v>
      </c>
      <c r="P100" s="87">
        <v>30.893830727049629</v>
      </c>
      <c r="Q100" s="87">
        <v>29.895356634782484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</row>
    <row r="105" spans="1:17" x14ac:dyDescent="0.25">
      <c r="A105" s="243" t="s">
        <v>179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</v>
      </c>
      <c r="M105" s="242">
        <v>0</v>
      </c>
      <c r="N105" s="242">
        <v>0</v>
      </c>
      <c r="O105" s="242">
        <v>0</v>
      </c>
      <c r="P105" s="242">
        <v>0</v>
      </c>
      <c r="Q105" s="242">
        <v>0</v>
      </c>
    </row>
    <row r="106" spans="1:17" x14ac:dyDescent="0.25">
      <c r="A106" s="177" t="s">
        <v>98</v>
      </c>
      <c r="B106" s="176">
        <v>882.29996000000006</v>
      </c>
      <c r="C106" s="176">
        <v>1041.1841899999999</v>
      </c>
      <c r="D106" s="176">
        <v>810.90056000000004</v>
      </c>
      <c r="E106" s="176">
        <v>0.29747000000000001</v>
      </c>
      <c r="F106" s="176">
        <v>0</v>
      </c>
      <c r="G106" s="176">
        <v>0</v>
      </c>
      <c r="H106" s="176">
        <v>0</v>
      </c>
      <c r="I106" s="176">
        <v>0</v>
      </c>
      <c r="J106" s="176">
        <v>0</v>
      </c>
      <c r="K106" s="176">
        <v>0</v>
      </c>
      <c r="L106" s="176">
        <v>0</v>
      </c>
      <c r="M106" s="176">
        <v>0</v>
      </c>
      <c r="N106" s="176">
        <v>0</v>
      </c>
      <c r="O106" s="176">
        <v>0</v>
      </c>
      <c r="P106" s="176">
        <v>0</v>
      </c>
      <c r="Q106" s="176">
        <v>0</v>
      </c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43.849195159922701</v>
      </c>
      <c r="C108" s="96">
        <v>122.99757896192793</v>
      </c>
      <c r="D108" s="96">
        <v>143.34671641342283</v>
      </c>
      <c r="E108" s="96">
        <v>138.94763670566959</v>
      </c>
      <c r="F108" s="96">
        <v>105.66831446319534</v>
      </c>
      <c r="G108" s="96">
        <v>121.87838166864545</v>
      </c>
      <c r="H108" s="96">
        <v>112.05052251167376</v>
      </c>
      <c r="I108" s="96">
        <v>40.713884923887356</v>
      </c>
      <c r="J108" s="96">
        <v>38.737166055361641</v>
      </c>
      <c r="K108" s="96">
        <v>58.702424943245077</v>
      </c>
      <c r="L108" s="96">
        <v>44.851602264148049</v>
      </c>
      <c r="M108" s="96">
        <v>21.156367505676752</v>
      </c>
      <c r="N108" s="96">
        <v>10.388901327390496</v>
      </c>
      <c r="O108" s="96">
        <v>8.4054633182083407</v>
      </c>
      <c r="P108" s="96">
        <v>10.544931885771659</v>
      </c>
      <c r="Q108" s="96">
        <v>23.669720740440031</v>
      </c>
    </row>
    <row r="109" spans="1:17" x14ac:dyDescent="0.25">
      <c r="A109" s="132" t="s">
        <v>83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82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81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80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79</v>
      </c>
      <c r="B113" s="158">
        <v>1.1030974144305636</v>
      </c>
      <c r="C113" s="158">
        <v>2.9938087067542405</v>
      </c>
      <c r="D113" s="158">
        <v>3.5154164737764786</v>
      </c>
      <c r="E113" s="158">
        <v>3.3030549880254876</v>
      </c>
      <c r="F113" s="158">
        <v>2.5533427469138865</v>
      </c>
      <c r="G113" s="158">
        <v>2.948562027706175</v>
      </c>
      <c r="H113" s="158">
        <v>2.740810767852583</v>
      </c>
      <c r="I113" s="158">
        <v>1.1448504225895506</v>
      </c>
      <c r="J113" s="158">
        <v>1.2229559384481921</v>
      </c>
      <c r="K113" s="158">
        <v>1.8835472175233972</v>
      </c>
      <c r="L113" s="158">
        <v>1.6886480553126557</v>
      </c>
      <c r="M113" s="158">
        <v>1.100243042761518</v>
      </c>
      <c r="N113" s="158">
        <v>0.55712430152845283</v>
      </c>
      <c r="O113" s="158">
        <v>0.39865972896768898</v>
      </c>
      <c r="P113" s="158">
        <v>0.54716716936969445</v>
      </c>
      <c r="Q113" s="158">
        <v>1.1993514111567665</v>
      </c>
    </row>
    <row r="114" spans="1:17" x14ac:dyDescent="0.25">
      <c r="A114" s="92" t="s">
        <v>125</v>
      </c>
      <c r="B114" s="91">
        <v>0.51652144334473782</v>
      </c>
      <c r="C114" s="91">
        <v>1.4018402854375305</v>
      </c>
      <c r="D114" s="91">
        <v>1.6460812682896497</v>
      </c>
      <c r="E114" s="91">
        <v>1.5466437574261525</v>
      </c>
      <c r="F114" s="91">
        <v>1.1955936653795827</v>
      </c>
      <c r="G114" s="91">
        <v>1.3806536888027019</v>
      </c>
      <c r="H114" s="91">
        <v>1.283374899828603</v>
      </c>
      <c r="I114" s="91">
        <v>0.53607214100401712</v>
      </c>
      <c r="J114" s="91">
        <v>0.5726447711785847</v>
      </c>
      <c r="K114" s="91">
        <v>0.88196428953228267</v>
      </c>
      <c r="L114" s="91">
        <v>0.79070344959663696</v>
      </c>
      <c r="M114" s="91">
        <v>0.51518489395657818</v>
      </c>
      <c r="N114" s="91">
        <v>0.26087147389104803</v>
      </c>
      <c r="O114" s="91">
        <v>0.15514523168992239</v>
      </c>
      <c r="P114" s="91">
        <v>0.24302273714199099</v>
      </c>
      <c r="Q114" s="91">
        <v>0.56159203517672285</v>
      </c>
    </row>
    <row r="115" spans="1:17" x14ac:dyDescent="0.25">
      <c r="A115" s="92" t="s">
        <v>26</v>
      </c>
      <c r="B115" s="91">
        <v>0.58657597108582582</v>
      </c>
      <c r="C115" s="91">
        <v>1.5919684213167098</v>
      </c>
      <c r="D115" s="91">
        <v>1.8693352054868289</v>
      </c>
      <c r="E115" s="91">
        <v>1.7564112305993349</v>
      </c>
      <c r="F115" s="91">
        <v>1.3577490815343038</v>
      </c>
      <c r="G115" s="91">
        <v>1.5679083389034729</v>
      </c>
      <c r="H115" s="91">
        <v>1.4574358680239803</v>
      </c>
      <c r="I115" s="91">
        <v>0.60877828158553349</v>
      </c>
      <c r="J115" s="91">
        <v>0.65031116726960736</v>
      </c>
      <c r="K115" s="91">
        <v>1.0015829279911144</v>
      </c>
      <c r="L115" s="91">
        <v>0.89794460571601875</v>
      </c>
      <c r="M115" s="91">
        <v>0.58505814880493978</v>
      </c>
      <c r="N115" s="91">
        <v>0.29625282763740485</v>
      </c>
      <c r="O115" s="91">
        <v>0.24351449727776661</v>
      </c>
      <c r="P115" s="91">
        <v>0.30414443222770343</v>
      </c>
      <c r="Q115" s="91">
        <v>0.63775937598004351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183</v>
      </c>
      <c r="B118" s="204">
        <v>11.729920816503023</v>
      </c>
      <c r="C118" s="204">
        <v>32.175658674918921</v>
      </c>
      <c r="D118" s="204">
        <v>37.824634968076111</v>
      </c>
      <c r="E118" s="204">
        <v>35.572510360300257</v>
      </c>
      <c r="F118" s="204">
        <v>27.481658082404941</v>
      </c>
      <c r="G118" s="204">
        <v>31.743273645797796</v>
      </c>
      <c r="H118" s="204">
        <v>29.520639084057194</v>
      </c>
      <c r="I118" s="204">
        <v>12.308844827730963</v>
      </c>
      <c r="J118" s="204">
        <v>10.264998834322354</v>
      </c>
      <c r="K118" s="204">
        <v>17.235093236903793</v>
      </c>
      <c r="L118" s="204">
        <v>14.04182301589028</v>
      </c>
      <c r="M118" s="204">
        <v>9.019474763291079</v>
      </c>
      <c r="N118" s="204">
        <v>4.5758746783065121</v>
      </c>
      <c r="O118" s="204">
        <v>3.7598434816556097</v>
      </c>
      <c r="P118" s="204">
        <v>4.6948699736052397</v>
      </c>
      <c r="Q118" s="204">
        <v>9.7941104029300821</v>
      </c>
    </row>
    <row r="119" spans="1:17" x14ac:dyDescent="0.25">
      <c r="A119" s="152" t="s">
        <v>192</v>
      </c>
      <c r="B119" s="151">
        <v>11.729920816503023</v>
      </c>
      <c r="C119" s="151">
        <v>32.175658674918921</v>
      </c>
      <c r="D119" s="151">
        <v>37.824634968076111</v>
      </c>
      <c r="E119" s="151">
        <v>35.572510360300257</v>
      </c>
      <c r="F119" s="151">
        <v>27.481658082404941</v>
      </c>
      <c r="G119" s="151">
        <v>31.743273645797796</v>
      </c>
      <c r="H119" s="151">
        <v>29.520639084057194</v>
      </c>
      <c r="I119" s="151">
        <v>12.308844827730963</v>
      </c>
      <c r="J119" s="151">
        <v>10.264998834322354</v>
      </c>
      <c r="K119" s="151">
        <v>17.235093236903793</v>
      </c>
      <c r="L119" s="151">
        <v>14.04182301589028</v>
      </c>
      <c r="M119" s="151">
        <v>9.019474763291079</v>
      </c>
      <c r="N119" s="151">
        <v>4.5758746783065121</v>
      </c>
      <c r="O119" s="151">
        <v>3.7598434816556097</v>
      </c>
      <c r="P119" s="151">
        <v>4.6948699736052397</v>
      </c>
      <c r="Q119" s="151">
        <v>9.7941104029300821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8.8535011999482285E-2</v>
      </c>
      <c r="C123" s="87">
        <v>7.3128700376435887E-2</v>
      </c>
      <c r="D123" s="87">
        <v>6.5689044041623582E-2</v>
      </c>
      <c r="E123" s="87">
        <v>4.7925698864829031E-2</v>
      </c>
      <c r="F123" s="87">
        <v>3.6289942396817522E-2</v>
      </c>
      <c r="G123" s="87">
        <v>4.1421711599904869E-2</v>
      </c>
      <c r="H123" s="87">
        <v>5.2669295053930469E-2</v>
      </c>
      <c r="I123" s="87">
        <v>4.2384414743158363E-2</v>
      </c>
      <c r="J123" s="87">
        <v>2.8549286854694769</v>
      </c>
      <c r="K123" s="87">
        <v>4.187575309161911</v>
      </c>
      <c r="L123" s="87">
        <v>3.3986320642144672</v>
      </c>
      <c r="M123" s="87">
        <v>1.6812313720062828</v>
      </c>
      <c r="N123" s="87">
        <v>0.88725698587324575</v>
      </c>
      <c r="O123" s="87">
        <v>0.72336801907303927</v>
      </c>
      <c r="P123" s="87">
        <v>0.89896503467590494</v>
      </c>
      <c r="Q123" s="87">
        <v>1.6769567279593864</v>
      </c>
    </row>
    <row r="124" spans="1:17" x14ac:dyDescent="0.25">
      <c r="A124" s="150" t="s">
        <v>29</v>
      </c>
      <c r="B124" s="87">
        <v>11.17392930537131</v>
      </c>
      <c r="C124" s="87">
        <v>31.711394836802185</v>
      </c>
      <c r="D124" s="87">
        <v>37.410679656640177</v>
      </c>
      <c r="E124" s="87">
        <v>35.282152839865638</v>
      </c>
      <c r="F124" s="87">
        <v>27.213711574810848</v>
      </c>
      <c r="G124" s="87">
        <v>31.454998393051032</v>
      </c>
      <c r="H124" s="87">
        <v>29.276909462634507</v>
      </c>
      <c r="I124" s="87">
        <v>12.130904962271707</v>
      </c>
      <c r="J124" s="87">
        <v>0</v>
      </c>
      <c r="K124" s="87">
        <v>5.3643691983492072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0.46745649913223103</v>
      </c>
      <c r="C126" s="87">
        <v>0.39113513774029834</v>
      </c>
      <c r="D126" s="87">
        <v>0.34826626739430516</v>
      </c>
      <c r="E126" s="87">
        <v>0.24243182156978635</v>
      </c>
      <c r="F126" s="87">
        <v>0.2316565651972764</v>
      </c>
      <c r="G126" s="87">
        <v>0.24685354114685693</v>
      </c>
      <c r="H126" s="87">
        <v>0.191060326368755</v>
      </c>
      <c r="I126" s="87">
        <v>0.13555545071609748</v>
      </c>
      <c r="J126" s="87">
        <v>7.4100701488528768</v>
      </c>
      <c r="K126" s="87">
        <v>7.6831487293926743</v>
      </c>
      <c r="L126" s="87">
        <v>10.643190951675813</v>
      </c>
      <c r="M126" s="87">
        <v>7.338243391284796</v>
      </c>
      <c r="N126" s="87">
        <v>3.6886176924332665</v>
      </c>
      <c r="O126" s="87">
        <v>3.0364754625825703</v>
      </c>
      <c r="P126" s="87">
        <v>3.7959049389293349</v>
      </c>
      <c r="Q126" s="87">
        <v>8.1171536749706963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181</v>
      </c>
      <c r="B131" s="204">
        <v>18.891195169745945</v>
      </c>
      <c r="C131" s="204">
        <v>54.374360011475424</v>
      </c>
      <c r="D131" s="204">
        <v>62.739176276327314</v>
      </c>
      <c r="E131" s="204">
        <v>62.877499051642815</v>
      </c>
      <c r="F131" s="204">
        <v>46.991356785989247</v>
      </c>
      <c r="G131" s="204">
        <v>54.093251106330818</v>
      </c>
      <c r="H131" s="204">
        <v>49.243328050521889</v>
      </c>
      <c r="I131" s="204">
        <v>14.941279052047541</v>
      </c>
      <c r="J131" s="204">
        <v>16.658311715175728</v>
      </c>
      <c r="K131" s="204">
        <v>22.276253076626972</v>
      </c>
      <c r="L131" s="204">
        <v>15.208321758635261</v>
      </c>
      <c r="M131" s="204">
        <v>2.6584313031256217</v>
      </c>
      <c r="N131" s="204">
        <v>1.0302479059778393</v>
      </c>
      <c r="O131" s="204">
        <v>0.78143469512293784</v>
      </c>
      <c r="P131" s="204">
        <v>0.97413532116765111</v>
      </c>
      <c r="Q131" s="204">
        <v>3.524443370773656</v>
      </c>
    </row>
    <row r="132" spans="1:17" x14ac:dyDescent="0.25">
      <c r="A132" s="152" t="s">
        <v>190</v>
      </c>
      <c r="B132" s="151">
        <v>18.891195169745945</v>
      </c>
      <c r="C132" s="151">
        <v>54.374360011475424</v>
      </c>
      <c r="D132" s="151">
        <v>62.739176276327314</v>
      </c>
      <c r="E132" s="151">
        <v>62.877499051642815</v>
      </c>
      <c r="F132" s="151">
        <v>46.991356785989247</v>
      </c>
      <c r="G132" s="151">
        <v>54.093251106330818</v>
      </c>
      <c r="H132" s="151">
        <v>49.243328050521889</v>
      </c>
      <c r="I132" s="151">
        <v>14.941279052047541</v>
      </c>
      <c r="J132" s="151">
        <v>16.658311715175728</v>
      </c>
      <c r="K132" s="151">
        <v>22.276253076626972</v>
      </c>
      <c r="L132" s="151">
        <v>15.208321758635261</v>
      </c>
      <c r="M132" s="151">
        <v>2.6584313031256217</v>
      </c>
      <c r="N132" s="151">
        <v>1.0302479059778393</v>
      </c>
      <c r="O132" s="151">
        <v>0.78143469512293784</v>
      </c>
      <c r="P132" s="151">
        <v>0.97413532116765111</v>
      </c>
      <c r="Q132" s="151">
        <v>3.524443370773656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0.81505757622882835</v>
      </c>
      <c r="C134" s="208">
        <v>2.1364314893136891</v>
      </c>
      <c r="D134" s="208">
        <v>2.5613555994716601</v>
      </c>
      <c r="E134" s="208">
        <v>2.4183234497844506</v>
      </c>
      <c r="F134" s="208">
        <v>1.8348294052083836</v>
      </c>
      <c r="G134" s="208">
        <v>2.5445607691125725</v>
      </c>
      <c r="H134" s="208">
        <v>1.0342869614541041</v>
      </c>
      <c r="I134" s="208">
        <v>0.22886043113233423</v>
      </c>
      <c r="J134" s="208">
        <v>1.6373758675512227</v>
      </c>
      <c r="K134" s="208">
        <v>2.1178792121533356</v>
      </c>
      <c r="L134" s="208">
        <v>1.5336337395342059</v>
      </c>
      <c r="M134" s="208">
        <v>1.4848364776812626</v>
      </c>
      <c r="N134" s="208">
        <v>0.62837873564146496</v>
      </c>
      <c r="O134" s="208">
        <v>0.63827656346215333</v>
      </c>
      <c r="P134" s="208">
        <v>0.63132993193813391</v>
      </c>
      <c r="Q134" s="208">
        <v>1.2297300428860511</v>
      </c>
    </row>
    <row r="135" spans="1:17" x14ac:dyDescent="0.25">
      <c r="A135" s="154" t="s">
        <v>125</v>
      </c>
      <c r="B135" s="208">
        <v>2.6621530934388695</v>
      </c>
      <c r="C135" s="208">
        <v>7.5143486586279256</v>
      </c>
      <c r="D135" s="208">
        <v>9.0203474322084194</v>
      </c>
      <c r="E135" s="208">
        <v>9.2223513658465102</v>
      </c>
      <c r="F135" s="208">
        <v>5.9889729662241127</v>
      </c>
      <c r="G135" s="208">
        <v>7.1222165175528405</v>
      </c>
      <c r="H135" s="208">
        <v>9.3695829463016871</v>
      </c>
      <c r="I135" s="208">
        <v>3.3767803776839793</v>
      </c>
      <c r="J135" s="208">
        <v>4.254603839392531</v>
      </c>
      <c r="K135" s="208">
        <v>7.360328891001938</v>
      </c>
      <c r="L135" s="208">
        <v>3.2328607681253034</v>
      </c>
      <c r="M135" s="208">
        <v>5.9626146640030624E-2</v>
      </c>
      <c r="N135" s="208">
        <v>1.3079926847904546E-3</v>
      </c>
      <c r="O135" s="208">
        <v>0</v>
      </c>
      <c r="P135" s="208">
        <v>0</v>
      </c>
      <c r="Q135" s="208">
        <v>0.20518815682137931</v>
      </c>
    </row>
    <row r="136" spans="1:17" x14ac:dyDescent="0.25">
      <c r="A136" s="154" t="s">
        <v>29</v>
      </c>
      <c r="B136" s="208">
        <v>0.85843352435756337</v>
      </c>
      <c r="C136" s="208">
        <v>3.0455511207450079</v>
      </c>
      <c r="D136" s="208">
        <v>1.6925015252575761</v>
      </c>
      <c r="E136" s="208">
        <v>3.4946894050087516</v>
      </c>
      <c r="F136" s="208">
        <v>1.9897476133437064</v>
      </c>
      <c r="G136" s="208">
        <v>0.84821902412375705</v>
      </c>
      <c r="H136" s="208">
        <v>5.0504475062317491</v>
      </c>
      <c r="I136" s="208">
        <v>0.47006602909248624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14.555550975720685</v>
      </c>
      <c r="C137" s="208">
        <v>41.678028742788804</v>
      </c>
      <c r="D137" s="208">
        <v>49.464971719389659</v>
      </c>
      <c r="E137" s="208">
        <v>47.742134831003099</v>
      </c>
      <c r="F137" s="208">
        <v>37.177806801213045</v>
      </c>
      <c r="G137" s="208">
        <v>43.578254795541646</v>
      </c>
      <c r="H137" s="208">
        <v>33.78901063653435</v>
      </c>
      <c r="I137" s="208">
        <v>10.865572214138743</v>
      </c>
      <c r="J137" s="208">
        <v>10.766332008231974</v>
      </c>
      <c r="K137" s="208">
        <v>12.798044973471699</v>
      </c>
      <c r="L137" s="208">
        <v>10.441827250975752</v>
      </c>
      <c r="M137" s="208">
        <v>1.1139686788043288</v>
      </c>
      <c r="N137" s="208">
        <v>0.40056117765158389</v>
      </c>
      <c r="O137" s="208">
        <v>0.1431581316607845</v>
      </c>
      <c r="P137" s="208">
        <v>0.34280538922951725</v>
      </c>
      <c r="Q137" s="208">
        <v>2.0895251710662257</v>
      </c>
    </row>
    <row r="138" spans="1:17" x14ac:dyDescent="0.25">
      <c r="A138" s="152" t="s">
        <v>189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180</v>
      </c>
      <c r="B139" s="155">
        <v>12.124981759243171</v>
      </c>
      <c r="C139" s="155">
        <v>33.453751568779346</v>
      </c>
      <c r="D139" s="155">
        <v>39.267488695242911</v>
      </c>
      <c r="E139" s="155">
        <v>37.194572305701044</v>
      </c>
      <c r="F139" s="155">
        <v>28.641956847887268</v>
      </c>
      <c r="G139" s="155">
        <v>33.093294888810654</v>
      </c>
      <c r="H139" s="155">
        <v>30.545744609242085</v>
      </c>
      <c r="I139" s="155">
        <v>12.318910621519301</v>
      </c>
      <c r="J139" s="155">
        <v>10.590899567415367</v>
      </c>
      <c r="K139" s="155">
        <v>17.307531412190905</v>
      </c>
      <c r="L139" s="155">
        <v>13.912809434309857</v>
      </c>
      <c r="M139" s="155">
        <v>8.3782183964985339</v>
      </c>
      <c r="N139" s="155">
        <v>4.2256544415776922</v>
      </c>
      <c r="O139" s="155">
        <v>3.4655254124621058</v>
      </c>
      <c r="P139" s="155">
        <v>4.3287594216290719</v>
      </c>
      <c r="Q139" s="155">
        <v>9.15181555557953</v>
      </c>
    </row>
    <row r="140" spans="1:17" x14ac:dyDescent="0.25">
      <c r="A140" s="152" t="s">
        <v>193</v>
      </c>
      <c r="B140" s="151">
        <v>1.4987092959814685</v>
      </c>
      <c r="C140" s="151">
        <v>4.3054460419796019</v>
      </c>
      <c r="D140" s="151">
        <v>5.0017094728713385</v>
      </c>
      <c r="E140" s="151">
        <v>4.9690191068310927</v>
      </c>
      <c r="F140" s="151">
        <v>3.7460013598523711</v>
      </c>
      <c r="G140" s="151">
        <v>4.3366920171568824</v>
      </c>
      <c r="H140" s="151">
        <v>3.8026523834648858</v>
      </c>
      <c r="I140" s="151">
        <v>1.1681841252706535</v>
      </c>
      <c r="J140" s="151">
        <v>1.2917170618430758</v>
      </c>
      <c r="K140" s="151">
        <v>1.6940588636474185</v>
      </c>
      <c r="L140" s="151">
        <v>1.1921577281346416</v>
      </c>
      <c r="M140" s="151">
        <v>0.20737071478186031</v>
      </c>
      <c r="N140" s="151">
        <v>8.031605011861416E-2</v>
      </c>
      <c r="O140" s="151">
        <v>5.9439226519544419E-2</v>
      </c>
      <c r="P140" s="151">
        <v>7.5621800365172603E-2</v>
      </c>
      <c r="Q140" s="151">
        <v>0.27921638761445222</v>
      </c>
    </row>
    <row r="141" spans="1:17" x14ac:dyDescent="0.25">
      <c r="A141" s="152" t="s">
        <v>187</v>
      </c>
      <c r="B141" s="151">
        <v>10.626272463261703</v>
      </c>
      <c r="C141" s="151">
        <v>29.148305526799746</v>
      </c>
      <c r="D141" s="151">
        <v>34.26577922237157</v>
      </c>
      <c r="E141" s="151">
        <v>32.225553198869953</v>
      </c>
      <c r="F141" s="151">
        <v>24.895955488034897</v>
      </c>
      <c r="G141" s="151">
        <v>28.756602871653769</v>
      </c>
      <c r="H141" s="151">
        <v>26.7430922257772</v>
      </c>
      <c r="I141" s="151">
        <v>11.150726496248648</v>
      </c>
      <c r="J141" s="151">
        <v>9.2991825055722899</v>
      </c>
      <c r="K141" s="151">
        <v>15.613472548543488</v>
      </c>
      <c r="L141" s="151">
        <v>12.720651706175214</v>
      </c>
      <c r="M141" s="151">
        <v>8.1708476817166744</v>
      </c>
      <c r="N141" s="151">
        <v>4.1453383914590782</v>
      </c>
      <c r="O141" s="151">
        <v>3.4060861859425615</v>
      </c>
      <c r="P141" s="151">
        <v>4.2531376212638996</v>
      </c>
      <c r="Q141" s="151">
        <v>8.8725991679650775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8.0204902894230948E-2</v>
      </c>
      <c r="C145" s="87">
        <v>6.624814499949068E-2</v>
      </c>
      <c r="D145" s="87">
        <v>5.9508473310017594E-2</v>
      </c>
      <c r="E145" s="87">
        <v>4.3416451150582604E-2</v>
      </c>
      <c r="F145" s="87">
        <v>3.2875483271985161E-2</v>
      </c>
      <c r="G145" s="87">
        <v>3.7524413015301079E-2</v>
      </c>
      <c r="H145" s="87">
        <v>4.7713730420376452E-2</v>
      </c>
      <c r="I145" s="87">
        <v>3.8396537052750451E-2</v>
      </c>
      <c r="J145" s="87">
        <v>2.5863132880060244</v>
      </c>
      <c r="K145" s="87">
        <v>3.7935734513208641</v>
      </c>
      <c r="L145" s="87">
        <v>3.078860538078823</v>
      </c>
      <c r="M145" s="87">
        <v>1.5230471639320173</v>
      </c>
      <c r="N145" s="87">
        <v>0.80377648104467248</v>
      </c>
      <c r="O145" s="87">
        <v>0.65530754914095002</v>
      </c>
      <c r="P145" s="87">
        <v>0.81438293939477358</v>
      </c>
      <c r="Q145" s="87">
        <v>1.5191747138928089</v>
      </c>
    </row>
    <row r="146" spans="1:17" x14ac:dyDescent="0.25">
      <c r="A146" s="150" t="s">
        <v>29</v>
      </c>
      <c r="B146" s="87">
        <v>10.122593250335223</v>
      </c>
      <c r="C146" s="87">
        <v>28.727723485723459</v>
      </c>
      <c r="D146" s="87">
        <v>33.89077226403441</v>
      </c>
      <c r="E146" s="87">
        <v>31.962514925026337</v>
      </c>
      <c r="F146" s="87">
        <v>24.653219612847366</v>
      </c>
      <c r="G146" s="87">
        <v>28.495450948463212</v>
      </c>
      <c r="H146" s="87">
        <v>26.522294711018084</v>
      </c>
      <c r="I146" s="87">
        <v>10.989528690907461</v>
      </c>
      <c r="J146" s="87">
        <v>0</v>
      </c>
      <c r="K146" s="87">
        <v>4.8596447995615284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0.42347431003225017</v>
      </c>
      <c r="C148" s="87">
        <v>0.35433389607679411</v>
      </c>
      <c r="D148" s="87">
        <v>0.31549848502714223</v>
      </c>
      <c r="E148" s="87">
        <v>0.21962182269303746</v>
      </c>
      <c r="F148" s="87">
        <v>0.20986039191554279</v>
      </c>
      <c r="G148" s="87">
        <v>0.22362751017525684</v>
      </c>
      <c r="H148" s="87">
        <v>0.17308378433873908</v>
      </c>
      <c r="I148" s="87">
        <v>0.12280126828843585</v>
      </c>
      <c r="J148" s="87">
        <v>6.712869217566265</v>
      </c>
      <c r="K148" s="87">
        <v>6.9602542976610957</v>
      </c>
      <c r="L148" s="87">
        <v>9.6417911680963915</v>
      </c>
      <c r="M148" s="87">
        <v>6.6478005177846571</v>
      </c>
      <c r="N148" s="87">
        <v>3.3415619104144056</v>
      </c>
      <c r="O148" s="87">
        <v>2.7507786368016114</v>
      </c>
      <c r="P148" s="87">
        <v>3.4387546818691264</v>
      </c>
      <c r="Q148" s="87">
        <v>7.3534244540722691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179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98" t="s">
        <v>134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SUM(B$158:B$164,B$166:B$167,B$169:B$172,B173)</f>
        <v>0</v>
      </c>
      <c r="C157" s="77">
        <f t="shared" si="0"/>
        <v>0</v>
      </c>
      <c r="D157" s="77">
        <f t="shared" si="0"/>
        <v>0</v>
      </c>
      <c r="E157" s="77">
        <f t="shared" si="0"/>
        <v>0</v>
      </c>
      <c r="F157" s="77">
        <f t="shared" si="0"/>
        <v>0</v>
      </c>
      <c r="G157" s="77">
        <f t="shared" si="0"/>
        <v>0</v>
      </c>
      <c r="H157" s="77">
        <f t="shared" si="0"/>
        <v>0</v>
      </c>
      <c r="I157" s="77">
        <f t="shared" si="0"/>
        <v>0</v>
      </c>
      <c r="J157" s="77">
        <f t="shared" si="0"/>
        <v>0</v>
      </c>
      <c r="K157" s="77">
        <f t="shared" si="0"/>
        <v>0</v>
      </c>
      <c r="L157" s="77">
        <f t="shared" si="0"/>
        <v>0</v>
      </c>
      <c r="M157" s="77">
        <f t="shared" si="0"/>
        <v>0</v>
      </c>
      <c r="N157" s="77">
        <f t="shared" si="0"/>
        <v>0</v>
      </c>
      <c r="O157" s="77">
        <f t="shared" si="0"/>
        <v>0</v>
      </c>
      <c r="P157" s="77">
        <f t="shared" si="0"/>
        <v>0</v>
      </c>
      <c r="Q157" s="77">
        <f t="shared" si="0"/>
        <v>0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0</v>
      </c>
      <c r="C162" s="238">
        <f t="shared" si="5"/>
        <v>0</v>
      </c>
      <c r="D162" s="238">
        <f t="shared" si="5"/>
        <v>0</v>
      </c>
      <c r="E162" s="238">
        <f t="shared" si="5"/>
        <v>0</v>
      </c>
      <c r="F162" s="238">
        <f t="shared" si="5"/>
        <v>0</v>
      </c>
      <c r="G162" s="238">
        <f t="shared" si="5"/>
        <v>0</v>
      </c>
      <c r="H162" s="238">
        <f t="shared" si="5"/>
        <v>0</v>
      </c>
      <c r="I162" s="238">
        <f t="shared" si="5"/>
        <v>0</v>
      </c>
      <c r="J162" s="238">
        <f t="shared" si="5"/>
        <v>0</v>
      </c>
      <c r="K162" s="238">
        <f t="shared" si="5"/>
        <v>0</v>
      </c>
      <c r="L162" s="238">
        <f t="shared" si="5"/>
        <v>0</v>
      </c>
      <c r="M162" s="238">
        <f t="shared" si="5"/>
        <v>0</v>
      </c>
      <c r="N162" s="238">
        <f t="shared" si="5"/>
        <v>0</v>
      </c>
      <c r="O162" s="238">
        <f t="shared" si="5"/>
        <v>0</v>
      </c>
      <c r="P162" s="238">
        <f t="shared" si="5"/>
        <v>0</v>
      </c>
      <c r="Q162" s="238">
        <f t="shared" si="5"/>
        <v>0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</v>
      </c>
      <c r="C164" s="237">
        <f t="shared" si="7"/>
        <v>0</v>
      </c>
      <c r="D164" s="237">
        <f t="shared" si="7"/>
        <v>0</v>
      </c>
      <c r="E164" s="237">
        <f t="shared" si="7"/>
        <v>0</v>
      </c>
      <c r="F164" s="237">
        <f t="shared" si="7"/>
        <v>0</v>
      </c>
      <c r="G164" s="237">
        <f t="shared" si="7"/>
        <v>0</v>
      </c>
      <c r="H164" s="237">
        <f t="shared" si="7"/>
        <v>0</v>
      </c>
      <c r="I164" s="237">
        <f t="shared" si="7"/>
        <v>0</v>
      </c>
      <c r="J164" s="237">
        <f t="shared" si="7"/>
        <v>0</v>
      </c>
      <c r="K164" s="237">
        <f t="shared" si="7"/>
        <v>0</v>
      </c>
      <c r="L164" s="237">
        <f t="shared" si="7"/>
        <v>0</v>
      </c>
      <c r="M164" s="237">
        <f t="shared" si="7"/>
        <v>0</v>
      </c>
      <c r="N164" s="237">
        <f t="shared" si="7"/>
        <v>0</v>
      </c>
      <c r="O164" s="237">
        <f t="shared" si="7"/>
        <v>0</v>
      </c>
      <c r="P164" s="237">
        <f t="shared" si="7"/>
        <v>0</v>
      </c>
      <c r="Q164" s="237">
        <f t="shared" si="7"/>
        <v>0</v>
      </c>
    </row>
    <row r="165" spans="1:17" x14ac:dyDescent="0.25">
      <c r="A165" s="127" t="s">
        <v>181</v>
      </c>
      <c r="B165" s="237">
        <f t="shared" ref="B165:Q165" si="8">IF(B$35=0,0,B$35/B$5)</f>
        <v>0</v>
      </c>
      <c r="C165" s="237">
        <f t="shared" si="8"/>
        <v>0</v>
      </c>
      <c r="D165" s="237">
        <f t="shared" si="8"/>
        <v>0</v>
      </c>
      <c r="E165" s="237">
        <f t="shared" si="8"/>
        <v>0</v>
      </c>
      <c r="F165" s="237">
        <f t="shared" si="8"/>
        <v>0</v>
      </c>
      <c r="G165" s="237">
        <f t="shared" si="8"/>
        <v>0</v>
      </c>
      <c r="H165" s="237">
        <f t="shared" si="8"/>
        <v>0</v>
      </c>
      <c r="I165" s="237">
        <f t="shared" si="8"/>
        <v>0</v>
      </c>
      <c r="J165" s="237">
        <f t="shared" si="8"/>
        <v>0</v>
      </c>
      <c r="K165" s="237">
        <f t="shared" si="8"/>
        <v>0</v>
      </c>
      <c r="L165" s="237">
        <f t="shared" si="8"/>
        <v>0</v>
      </c>
      <c r="M165" s="237">
        <f t="shared" si="8"/>
        <v>0</v>
      </c>
      <c r="N165" s="237">
        <f t="shared" si="8"/>
        <v>0</v>
      </c>
      <c r="O165" s="237">
        <f t="shared" si="8"/>
        <v>0</v>
      </c>
      <c r="P165" s="237">
        <f t="shared" si="8"/>
        <v>0</v>
      </c>
      <c r="Q165" s="237">
        <f t="shared" si="8"/>
        <v>0</v>
      </c>
    </row>
    <row r="166" spans="1:17" x14ac:dyDescent="0.25">
      <c r="A166" s="142" t="s">
        <v>190</v>
      </c>
      <c r="B166" s="235">
        <f t="shared" ref="B166:Q166" si="9">IF(B$36=0,0,B$36/B$5)</f>
        <v>0</v>
      </c>
      <c r="C166" s="235">
        <f t="shared" si="9"/>
        <v>0</v>
      </c>
      <c r="D166" s="235">
        <f t="shared" si="9"/>
        <v>0</v>
      </c>
      <c r="E166" s="235">
        <f t="shared" si="9"/>
        <v>0</v>
      </c>
      <c r="F166" s="235">
        <f t="shared" si="9"/>
        <v>0</v>
      </c>
      <c r="G166" s="235">
        <f t="shared" si="9"/>
        <v>0</v>
      </c>
      <c r="H166" s="235">
        <f t="shared" si="9"/>
        <v>0</v>
      </c>
      <c r="I166" s="235">
        <f t="shared" si="9"/>
        <v>0</v>
      </c>
      <c r="J166" s="235">
        <f t="shared" si="9"/>
        <v>0</v>
      </c>
      <c r="K166" s="235">
        <f t="shared" si="9"/>
        <v>0</v>
      </c>
      <c r="L166" s="235">
        <f t="shared" si="9"/>
        <v>0</v>
      </c>
      <c r="M166" s="235">
        <f t="shared" si="9"/>
        <v>0</v>
      </c>
      <c r="N166" s="235">
        <f t="shared" si="9"/>
        <v>0</v>
      </c>
      <c r="O166" s="235">
        <f t="shared" si="9"/>
        <v>0</v>
      </c>
      <c r="P166" s="235">
        <f t="shared" si="9"/>
        <v>0</v>
      </c>
      <c r="Q166" s="235">
        <f t="shared" si="9"/>
        <v>0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0</v>
      </c>
      <c r="C168" s="236">
        <f t="shared" si="11"/>
        <v>0</v>
      </c>
      <c r="D168" s="236">
        <f t="shared" si="11"/>
        <v>0</v>
      </c>
      <c r="E168" s="236">
        <f t="shared" si="11"/>
        <v>0</v>
      </c>
      <c r="F168" s="236">
        <f t="shared" si="11"/>
        <v>0</v>
      </c>
      <c r="G168" s="236">
        <f t="shared" si="11"/>
        <v>0</v>
      </c>
      <c r="H168" s="236">
        <f t="shared" si="11"/>
        <v>0</v>
      </c>
      <c r="I168" s="236">
        <f t="shared" si="11"/>
        <v>0</v>
      </c>
      <c r="J168" s="236">
        <f t="shared" si="11"/>
        <v>0</v>
      </c>
      <c r="K168" s="236">
        <f t="shared" si="11"/>
        <v>0</v>
      </c>
      <c r="L168" s="236">
        <f t="shared" si="11"/>
        <v>0</v>
      </c>
      <c r="M168" s="236">
        <f t="shared" si="11"/>
        <v>0</v>
      </c>
      <c r="N168" s="236">
        <f t="shared" si="11"/>
        <v>0</v>
      </c>
      <c r="O168" s="236">
        <f t="shared" si="11"/>
        <v>0</v>
      </c>
      <c r="P168" s="236">
        <f t="shared" si="11"/>
        <v>0</v>
      </c>
      <c r="Q168" s="236">
        <f t="shared" si="11"/>
        <v>0</v>
      </c>
    </row>
    <row r="169" spans="1:17" x14ac:dyDescent="0.25">
      <c r="A169" s="142" t="s">
        <v>188</v>
      </c>
      <c r="B169" s="235">
        <f t="shared" ref="B169:Q169" si="12">IF(B$44=0,0,B$44/B$5)</f>
        <v>0</v>
      </c>
      <c r="C169" s="235">
        <f t="shared" si="12"/>
        <v>0</v>
      </c>
      <c r="D169" s="235">
        <f t="shared" si="12"/>
        <v>0</v>
      </c>
      <c r="E169" s="235">
        <f t="shared" si="12"/>
        <v>0</v>
      </c>
      <c r="F169" s="235">
        <f t="shared" si="12"/>
        <v>0</v>
      </c>
      <c r="G169" s="235">
        <f t="shared" si="12"/>
        <v>0</v>
      </c>
      <c r="H169" s="235">
        <f t="shared" si="12"/>
        <v>0</v>
      </c>
      <c r="I169" s="235">
        <f t="shared" si="12"/>
        <v>0</v>
      </c>
      <c r="J169" s="235">
        <f t="shared" si="12"/>
        <v>0</v>
      </c>
      <c r="K169" s="235">
        <f t="shared" si="12"/>
        <v>0</v>
      </c>
      <c r="L169" s="235">
        <f t="shared" si="12"/>
        <v>0</v>
      </c>
      <c r="M169" s="235">
        <f t="shared" si="12"/>
        <v>0</v>
      </c>
      <c r="N169" s="235">
        <f t="shared" si="12"/>
        <v>0</v>
      </c>
      <c r="O169" s="235">
        <f t="shared" si="12"/>
        <v>0</v>
      </c>
      <c r="P169" s="235">
        <f t="shared" si="12"/>
        <v>0</v>
      </c>
      <c r="Q169" s="235">
        <f t="shared" si="12"/>
        <v>0</v>
      </c>
    </row>
    <row r="170" spans="1:17" x14ac:dyDescent="0.25">
      <c r="A170" s="142" t="s">
        <v>187</v>
      </c>
      <c r="B170" s="235">
        <f t="shared" ref="B170:Q170" si="13">IF(B$45=0,0,B$45/B$5)</f>
        <v>0</v>
      </c>
      <c r="C170" s="235">
        <f t="shared" si="13"/>
        <v>0</v>
      </c>
      <c r="D170" s="235">
        <f t="shared" si="13"/>
        <v>0</v>
      </c>
      <c r="E170" s="235">
        <f t="shared" si="13"/>
        <v>0</v>
      </c>
      <c r="F170" s="235">
        <f t="shared" si="13"/>
        <v>0</v>
      </c>
      <c r="G170" s="235">
        <f t="shared" si="13"/>
        <v>0</v>
      </c>
      <c r="H170" s="235">
        <f t="shared" si="13"/>
        <v>0</v>
      </c>
      <c r="I170" s="235">
        <f t="shared" si="13"/>
        <v>0</v>
      </c>
      <c r="J170" s="235">
        <f t="shared" si="13"/>
        <v>0</v>
      </c>
      <c r="K170" s="235">
        <f t="shared" si="13"/>
        <v>0</v>
      </c>
      <c r="L170" s="235">
        <f t="shared" si="13"/>
        <v>0</v>
      </c>
      <c r="M170" s="235">
        <f t="shared" si="13"/>
        <v>0</v>
      </c>
      <c r="N170" s="235">
        <f t="shared" si="13"/>
        <v>0</v>
      </c>
      <c r="O170" s="235">
        <f t="shared" si="13"/>
        <v>0</v>
      </c>
      <c r="P170" s="235">
        <f t="shared" si="13"/>
        <v>0</v>
      </c>
      <c r="Q170" s="235">
        <f t="shared" si="13"/>
        <v>0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127" t="s">
        <v>179</v>
      </c>
      <c r="B172" s="236">
        <f t="shared" ref="B172:Q172" si="15">IF(B$57=0,0,B$57/B$5)</f>
        <v>0</v>
      </c>
      <c r="C172" s="236">
        <f t="shared" si="15"/>
        <v>0</v>
      </c>
      <c r="D172" s="236">
        <f t="shared" si="15"/>
        <v>0</v>
      </c>
      <c r="E172" s="236">
        <f t="shared" si="15"/>
        <v>0</v>
      </c>
      <c r="F172" s="236">
        <f t="shared" si="15"/>
        <v>0</v>
      </c>
      <c r="G172" s="236">
        <f t="shared" si="15"/>
        <v>0</v>
      </c>
      <c r="H172" s="236">
        <f t="shared" si="15"/>
        <v>0</v>
      </c>
      <c r="I172" s="236">
        <f t="shared" si="15"/>
        <v>0</v>
      </c>
      <c r="J172" s="236">
        <f t="shared" si="15"/>
        <v>0</v>
      </c>
      <c r="K172" s="236">
        <f t="shared" si="15"/>
        <v>0</v>
      </c>
      <c r="L172" s="236">
        <f t="shared" si="15"/>
        <v>0</v>
      </c>
      <c r="M172" s="236">
        <f t="shared" si="15"/>
        <v>0</v>
      </c>
      <c r="N172" s="236">
        <f t="shared" si="15"/>
        <v>0</v>
      </c>
      <c r="O172" s="236">
        <f t="shared" si="15"/>
        <v>0</v>
      </c>
      <c r="P172" s="236">
        <f t="shared" si="15"/>
        <v>0</v>
      </c>
      <c r="Q172" s="236">
        <f t="shared" si="15"/>
        <v>0</v>
      </c>
    </row>
    <row r="173" spans="1:17" x14ac:dyDescent="0.25">
      <c r="A173" s="177" t="s">
        <v>98</v>
      </c>
      <c r="B173" s="209">
        <f t="shared" ref="B173:Q173" si="16">IF(B$58=0,0,B$58/B$5)</f>
        <v>0</v>
      </c>
      <c r="C173" s="209">
        <f t="shared" si="16"/>
        <v>0</v>
      </c>
      <c r="D173" s="209">
        <f t="shared" si="16"/>
        <v>0</v>
      </c>
      <c r="E173" s="209">
        <f t="shared" si="16"/>
        <v>0</v>
      </c>
      <c r="F173" s="209">
        <f t="shared" si="16"/>
        <v>0</v>
      </c>
      <c r="G173" s="209">
        <f t="shared" si="16"/>
        <v>0</v>
      </c>
      <c r="H173" s="209">
        <f t="shared" si="16"/>
        <v>0</v>
      </c>
      <c r="I173" s="209">
        <f t="shared" si="16"/>
        <v>0</v>
      </c>
      <c r="J173" s="209">
        <f t="shared" si="16"/>
        <v>0</v>
      </c>
      <c r="K173" s="209">
        <f t="shared" si="16"/>
        <v>0</v>
      </c>
      <c r="L173" s="209">
        <f t="shared" si="16"/>
        <v>0</v>
      </c>
      <c r="M173" s="209">
        <f t="shared" si="16"/>
        <v>0</v>
      </c>
      <c r="N173" s="209">
        <f t="shared" si="16"/>
        <v>0</v>
      </c>
      <c r="O173" s="209">
        <f t="shared" si="16"/>
        <v>0</v>
      </c>
      <c r="P173" s="209">
        <f t="shared" si="16"/>
        <v>0</v>
      </c>
      <c r="Q173" s="209">
        <f t="shared" si="16"/>
        <v>0</v>
      </c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7">SUM(B$176:B$180,B$182:B$183,B$185:B$186,B$188:B$191,B192)</f>
        <v>1.0000000000000002</v>
      </c>
      <c r="C175" s="77">
        <f t="shared" si="17"/>
        <v>1</v>
      </c>
      <c r="D175" s="77">
        <f t="shared" si="17"/>
        <v>1</v>
      </c>
      <c r="E175" s="77">
        <f t="shared" si="17"/>
        <v>1.0000000000000002</v>
      </c>
      <c r="F175" s="77">
        <f t="shared" si="17"/>
        <v>0.99999999999999978</v>
      </c>
      <c r="G175" s="77">
        <f t="shared" si="17"/>
        <v>1</v>
      </c>
      <c r="H175" s="77">
        <f t="shared" si="17"/>
        <v>1</v>
      </c>
      <c r="I175" s="77">
        <f t="shared" si="17"/>
        <v>1</v>
      </c>
      <c r="J175" s="77">
        <f t="shared" si="17"/>
        <v>0.99999999999999978</v>
      </c>
      <c r="K175" s="77">
        <f t="shared" si="17"/>
        <v>1</v>
      </c>
      <c r="L175" s="77">
        <f t="shared" si="17"/>
        <v>1.0000000000000002</v>
      </c>
      <c r="M175" s="77">
        <f t="shared" si="17"/>
        <v>1</v>
      </c>
      <c r="N175" s="77">
        <f t="shared" si="17"/>
        <v>0.99999999999999978</v>
      </c>
      <c r="O175" s="77">
        <f t="shared" si="17"/>
        <v>0.99999999999999978</v>
      </c>
      <c r="P175" s="77">
        <f t="shared" si="17"/>
        <v>1.0000000000000002</v>
      </c>
      <c r="Q175" s="77">
        <f t="shared" si="17"/>
        <v>0.99999999999999989</v>
      </c>
    </row>
    <row r="176" spans="1:17" x14ac:dyDescent="0.25">
      <c r="A176" s="132" t="s">
        <v>83</v>
      </c>
      <c r="B176" s="240">
        <f t="shared" ref="B176:Q176" si="18">IF(B$61=0,0,B$61/B$60)</f>
        <v>0</v>
      </c>
      <c r="C176" s="240">
        <f t="shared" si="18"/>
        <v>0</v>
      </c>
      <c r="D176" s="240">
        <f t="shared" si="18"/>
        <v>0</v>
      </c>
      <c r="E176" s="240">
        <f t="shared" si="18"/>
        <v>0</v>
      </c>
      <c r="F176" s="240">
        <f t="shared" si="18"/>
        <v>0</v>
      </c>
      <c r="G176" s="240">
        <f t="shared" si="18"/>
        <v>0</v>
      </c>
      <c r="H176" s="240">
        <f t="shared" si="18"/>
        <v>0</v>
      </c>
      <c r="I176" s="240">
        <f t="shared" si="18"/>
        <v>0</v>
      </c>
      <c r="J176" s="240">
        <f t="shared" si="18"/>
        <v>0</v>
      </c>
      <c r="K176" s="240">
        <f t="shared" si="18"/>
        <v>0</v>
      </c>
      <c r="L176" s="240">
        <f t="shared" si="18"/>
        <v>0</v>
      </c>
      <c r="M176" s="240">
        <f t="shared" si="18"/>
        <v>0</v>
      </c>
      <c r="N176" s="240">
        <f t="shared" si="18"/>
        <v>0</v>
      </c>
      <c r="O176" s="240">
        <f t="shared" si="18"/>
        <v>0</v>
      </c>
      <c r="P176" s="240">
        <f t="shared" si="18"/>
        <v>0</v>
      </c>
      <c r="Q176" s="240">
        <f t="shared" si="18"/>
        <v>0</v>
      </c>
    </row>
    <row r="177" spans="1:17" x14ac:dyDescent="0.25">
      <c r="A177" s="76" t="s">
        <v>82</v>
      </c>
      <c r="B177" s="239">
        <f t="shared" ref="B177:Q177" si="19">IF(B$62=0,0,B$62/B$60)</f>
        <v>0</v>
      </c>
      <c r="C177" s="239">
        <f t="shared" si="19"/>
        <v>0</v>
      </c>
      <c r="D177" s="239">
        <f t="shared" si="19"/>
        <v>0</v>
      </c>
      <c r="E177" s="239">
        <f t="shared" si="19"/>
        <v>0</v>
      </c>
      <c r="F177" s="239">
        <f t="shared" si="19"/>
        <v>0</v>
      </c>
      <c r="G177" s="239">
        <f t="shared" si="19"/>
        <v>0</v>
      </c>
      <c r="H177" s="239">
        <f t="shared" si="19"/>
        <v>0</v>
      </c>
      <c r="I177" s="239">
        <f t="shared" si="19"/>
        <v>0</v>
      </c>
      <c r="J177" s="239">
        <f t="shared" si="19"/>
        <v>0</v>
      </c>
      <c r="K177" s="239">
        <f t="shared" si="19"/>
        <v>0</v>
      </c>
      <c r="L177" s="239">
        <f t="shared" si="19"/>
        <v>0</v>
      </c>
      <c r="M177" s="239">
        <f t="shared" si="19"/>
        <v>0</v>
      </c>
      <c r="N177" s="239">
        <f t="shared" si="19"/>
        <v>0</v>
      </c>
      <c r="O177" s="239">
        <f t="shared" si="19"/>
        <v>0</v>
      </c>
      <c r="P177" s="239">
        <f t="shared" si="19"/>
        <v>0</v>
      </c>
      <c r="Q177" s="239">
        <f t="shared" si="19"/>
        <v>0</v>
      </c>
    </row>
    <row r="178" spans="1:17" x14ac:dyDescent="0.25">
      <c r="A178" s="76" t="s">
        <v>81</v>
      </c>
      <c r="B178" s="239">
        <f t="shared" ref="B178:Q178" si="20">IF(B$63=0,0,B$63/B$60)</f>
        <v>0</v>
      </c>
      <c r="C178" s="239">
        <f t="shared" si="20"/>
        <v>0</v>
      </c>
      <c r="D178" s="239">
        <f t="shared" si="20"/>
        <v>0</v>
      </c>
      <c r="E178" s="239">
        <f t="shared" si="20"/>
        <v>0</v>
      </c>
      <c r="F178" s="239">
        <f t="shared" si="20"/>
        <v>0</v>
      </c>
      <c r="G178" s="239">
        <f t="shared" si="20"/>
        <v>0</v>
      </c>
      <c r="H178" s="239">
        <f t="shared" si="20"/>
        <v>0</v>
      </c>
      <c r="I178" s="239">
        <f t="shared" si="20"/>
        <v>0</v>
      </c>
      <c r="J178" s="239">
        <f t="shared" si="20"/>
        <v>0</v>
      </c>
      <c r="K178" s="239">
        <f t="shared" si="20"/>
        <v>0</v>
      </c>
      <c r="L178" s="239">
        <f t="shared" si="20"/>
        <v>0</v>
      </c>
      <c r="M178" s="239">
        <f t="shared" si="20"/>
        <v>0</v>
      </c>
      <c r="N178" s="239">
        <f t="shared" si="20"/>
        <v>0</v>
      </c>
      <c r="O178" s="239">
        <f t="shared" si="20"/>
        <v>0</v>
      </c>
      <c r="P178" s="239">
        <f t="shared" si="20"/>
        <v>0</v>
      </c>
      <c r="Q178" s="239">
        <f t="shared" si="20"/>
        <v>0</v>
      </c>
    </row>
    <row r="179" spans="1:17" x14ac:dyDescent="0.25">
      <c r="A179" s="76" t="s">
        <v>80</v>
      </c>
      <c r="B179" s="239">
        <f t="shared" ref="B179:Q179" si="21">IF(B$64=0,0,B$64/B$60)</f>
        <v>0</v>
      </c>
      <c r="C179" s="239">
        <f t="shared" si="21"/>
        <v>0</v>
      </c>
      <c r="D179" s="239">
        <f t="shared" si="21"/>
        <v>0</v>
      </c>
      <c r="E179" s="239">
        <f t="shared" si="21"/>
        <v>0</v>
      </c>
      <c r="F179" s="239">
        <f t="shared" si="21"/>
        <v>0</v>
      </c>
      <c r="G179" s="239">
        <f t="shared" si="21"/>
        <v>0</v>
      </c>
      <c r="H179" s="239">
        <f t="shared" si="21"/>
        <v>0</v>
      </c>
      <c r="I179" s="239">
        <f t="shared" si="21"/>
        <v>0</v>
      </c>
      <c r="J179" s="239">
        <f t="shared" si="21"/>
        <v>0</v>
      </c>
      <c r="K179" s="239">
        <f t="shared" si="21"/>
        <v>0</v>
      </c>
      <c r="L179" s="239">
        <f t="shared" si="21"/>
        <v>0</v>
      </c>
      <c r="M179" s="239">
        <f t="shared" si="21"/>
        <v>0</v>
      </c>
      <c r="N179" s="239">
        <f t="shared" si="21"/>
        <v>0</v>
      </c>
      <c r="O179" s="239">
        <f t="shared" si="21"/>
        <v>0</v>
      </c>
      <c r="P179" s="239">
        <f t="shared" si="21"/>
        <v>0</v>
      </c>
      <c r="Q179" s="239">
        <f t="shared" si="21"/>
        <v>0</v>
      </c>
    </row>
    <row r="180" spans="1:17" x14ac:dyDescent="0.25">
      <c r="A180" s="129" t="s">
        <v>79</v>
      </c>
      <c r="B180" s="238">
        <f t="shared" ref="B180:Q180" si="22">IF(B$65=0,0,B$65/B$60)</f>
        <v>7.6061541036739691E-3</v>
      </c>
      <c r="C180" s="238">
        <f t="shared" si="22"/>
        <v>6.4195912104931243E-3</v>
      </c>
      <c r="D180" s="238">
        <f t="shared" si="22"/>
        <v>7.239504216889266E-3</v>
      </c>
      <c r="E180" s="238">
        <f t="shared" si="22"/>
        <v>1.8143261971990298E-2</v>
      </c>
      <c r="F180" s="238">
        <f t="shared" si="22"/>
        <v>1.7778581941447442E-2</v>
      </c>
      <c r="G180" s="238">
        <f t="shared" si="22"/>
        <v>1.8290326713501837E-2</v>
      </c>
      <c r="H180" s="238">
        <f t="shared" si="22"/>
        <v>1.8657364816548914E-2</v>
      </c>
      <c r="I180" s="238">
        <f t="shared" si="22"/>
        <v>1.9767331516324847E-2</v>
      </c>
      <c r="J180" s="238">
        <f t="shared" si="22"/>
        <v>2.1134887422626914E-2</v>
      </c>
      <c r="K180" s="238">
        <f t="shared" si="22"/>
        <v>2.2194393975546154E-2</v>
      </c>
      <c r="L180" s="238">
        <f t="shared" si="22"/>
        <v>2.4270047321059796E-2</v>
      </c>
      <c r="M180" s="238">
        <f t="shared" si="22"/>
        <v>3.5075376524752941E-2</v>
      </c>
      <c r="N180" s="238">
        <f t="shared" si="22"/>
        <v>3.6226133995831855E-2</v>
      </c>
      <c r="O180" s="238">
        <f t="shared" si="22"/>
        <v>3.2177480832645752E-2</v>
      </c>
      <c r="P180" s="238">
        <f t="shared" si="22"/>
        <v>3.506555823942599E-2</v>
      </c>
      <c r="Q180" s="238">
        <f t="shared" si="22"/>
        <v>3.4239741102690284E-2</v>
      </c>
    </row>
    <row r="181" spans="1:17" x14ac:dyDescent="0.25">
      <c r="A181" s="127" t="s">
        <v>183</v>
      </c>
      <c r="B181" s="237">
        <f t="shared" ref="B181:Q181" si="23">IF(B$70=0,0,B$70/B$60)</f>
        <v>0.15897154195846389</v>
      </c>
      <c r="C181" s="237">
        <f t="shared" si="23"/>
        <v>0.13251446029960837</v>
      </c>
      <c r="D181" s="237">
        <f t="shared" si="23"/>
        <v>0.14866232581251507</v>
      </c>
      <c r="E181" s="237">
        <f t="shared" si="23"/>
        <v>0.36992618194758625</v>
      </c>
      <c r="F181" s="237">
        <f t="shared" si="23"/>
        <v>0.36335117502439124</v>
      </c>
      <c r="G181" s="237">
        <f t="shared" si="23"/>
        <v>0.37350516869779815</v>
      </c>
      <c r="H181" s="237">
        <f t="shared" si="23"/>
        <v>0.38029641759975857</v>
      </c>
      <c r="I181" s="237">
        <f t="shared" si="23"/>
        <v>0.4757336334236324</v>
      </c>
      <c r="J181" s="237">
        <f t="shared" si="23"/>
        <v>0.42557134272712888</v>
      </c>
      <c r="K181" s="237">
        <f t="shared" si="23"/>
        <v>0.45022362092674006</v>
      </c>
      <c r="L181" s="237">
        <f t="shared" si="23"/>
        <v>0.49222170829830098</v>
      </c>
      <c r="M181" s="237">
        <f t="shared" si="23"/>
        <v>0.61764795800115846</v>
      </c>
      <c r="N181" s="237">
        <f t="shared" si="23"/>
        <v>0.6344954148022165</v>
      </c>
      <c r="O181" s="237">
        <f t="shared" si="23"/>
        <v>0.64138363200807691</v>
      </c>
      <c r="P181" s="237">
        <f t="shared" si="23"/>
        <v>0.63988956566217925</v>
      </c>
      <c r="Q181" s="237">
        <f t="shared" si="23"/>
        <v>0.60241291280955023</v>
      </c>
    </row>
    <row r="182" spans="1:17" x14ac:dyDescent="0.25">
      <c r="A182" s="142" t="s">
        <v>192</v>
      </c>
      <c r="B182" s="235">
        <f t="shared" ref="B182:Q182" si="24">IF(B$71=0,0,B$71/B$60)</f>
        <v>0.15897154195846389</v>
      </c>
      <c r="C182" s="235">
        <f t="shared" si="24"/>
        <v>0.13251446029960837</v>
      </c>
      <c r="D182" s="235">
        <f t="shared" si="24"/>
        <v>0.14866232581251507</v>
      </c>
      <c r="E182" s="235">
        <f t="shared" si="24"/>
        <v>0.36992618194758625</v>
      </c>
      <c r="F182" s="235">
        <f t="shared" si="24"/>
        <v>0.36335117502439124</v>
      </c>
      <c r="G182" s="235">
        <f t="shared" si="24"/>
        <v>0.37350516869779815</v>
      </c>
      <c r="H182" s="235">
        <f t="shared" si="24"/>
        <v>0.38029641759975857</v>
      </c>
      <c r="I182" s="235">
        <f t="shared" si="24"/>
        <v>0.4757336334236324</v>
      </c>
      <c r="J182" s="235">
        <f t="shared" si="24"/>
        <v>0.42557134272712888</v>
      </c>
      <c r="K182" s="235">
        <f t="shared" si="24"/>
        <v>0.45022362092674006</v>
      </c>
      <c r="L182" s="235">
        <f t="shared" si="24"/>
        <v>0.49222170829830098</v>
      </c>
      <c r="M182" s="235">
        <f t="shared" si="24"/>
        <v>0.61764795800115846</v>
      </c>
      <c r="N182" s="235">
        <f t="shared" si="24"/>
        <v>0.6344954148022165</v>
      </c>
      <c r="O182" s="235">
        <f t="shared" si="24"/>
        <v>0.64138363200807691</v>
      </c>
      <c r="P182" s="235">
        <f t="shared" si="24"/>
        <v>0.63988956566217925</v>
      </c>
      <c r="Q182" s="235">
        <f t="shared" si="24"/>
        <v>0.60241291280955023</v>
      </c>
    </row>
    <row r="183" spans="1:17" x14ac:dyDescent="0.25">
      <c r="A183" s="142" t="s">
        <v>191</v>
      </c>
      <c r="B183" s="235">
        <f t="shared" ref="B183:Q183" si="25">IF(B$82=0,0,B$82/B$60)</f>
        <v>0</v>
      </c>
      <c r="C183" s="235">
        <f t="shared" si="25"/>
        <v>0</v>
      </c>
      <c r="D183" s="235">
        <f t="shared" si="25"/>
        <v>0</v>
      </c>
      <c r="E183" s="235">
        <f t="shared" si="25"/>
        <v>0</v>
      </c>
      <c r="F183" s="235">
        <f t="shared" si="25"/>
        <v>0</v>
      </c>
      <c r="G183" s="235">
        <f t="shared" si="25"/>
        <v>0</v>
      </c>
      <c r="H183" s="235">
        <f t="shared" si="25"/>
        <v>0</v>
      </c>
      <c r="I183" s="235">
        <f t="shared" si="25"/>
        <v>0</v>
      </c>
      <c r="J183" s="235">
        <f t="shared" si="25"/>
        <v>0</v>
      </c>
      <c r="K183" s="235">
        <f t="shared" si="25"/>
        <v>0</v>
      </c>
      <c r="L183" s="235">
        <f t="shared" si="25"/>
        <v>0</v>
      </c>
      <c r="M183" s="235">
        <f t="shared" si="25"/>
        <v>0</v>
      </c>
      <c r="N183" s="235">
        <f t="shared" si="25"/>
        <v>0</v>
      </c>
      <c r="O183" s="235">
        <f t="shared" si="25"/>
        <v>0</v>
      </c>
      <c r="P183" s="235">
        <f t="shared" si="25"/>
        <v>0</v>
      </c>
      <c r="Q183" s="235">
        <f t="shared" si="25"/>
        <v>0</v>
      </c>
    </row>
    <row r="184" spans="1:17" x14ac:dyDescent="0.25">
      <c r="A184" s="127" t="s">
        <v>181</v>
      </c>
      <c r="B184" s="237">
        <f t="shared" ref="B184:Q184" si="26">IF(B$83=0,0,B$83/B$60)</f>
        <v>0.17335778269638402</v>
      </c>
      <c r="C184" s="237">
        <f t="shared" si="26"/>
        <v>0.15517085038810041</v>
      </c>
      <c r="D184" s="237">
        <f t="shared" si="26"/>
        <v>0.17195052631688831</v>
      </c>
      <c r="E184" s="237">
        <f t="shared" si="26"/>
        <v>0.45965023053052884</v>
      </c>
      <c r="F184" s="237">
        <f t="shared" si="26"/>
        <v>0.43545034756800211</v>
      </c>
      <c r="G184" s="237">
        <f t="shared" si="26"/>
        <v>0.44656731613327777</v>
      </c>
      <c r="H184" s="237">
        <f t="shared" si="26"/>
        <v>0.44611959933558959</v>
      </c>
      <c r="I184" s="237">
        <f t="shared" si="26"/>
        <v>0.34333630524654668</v>
      </c>
      <c r="J184" s="237">
        <f t="shared" si="26"/>
        <v>0.38313583016014108</v>
      </c>
      <c r="K184" s="237">
        <f t="shared" si="26"/>
        <v>0.34933457988603672</v>
      </c>
      <c r="L184" s="237">
        <f t="shared" si="26"/>
        <v>0.29090114211013418</v>
      </c>
      <c r="M184" s="237">
        <f t="shared" si="26"/>
        <v>0.11279031461629073</v>
      </c>
      <c r="N184" s="237">
        <f t="shared" si="26"/>
        <v>8.9154708067109595E-2</v>
      </c>
      <c r="O184" s="237">
        <f t="shared" si="26"/>
        <v>8.3941169952159084E-2</v>
      </c>
      <c r="P184" s="237">
        <f t="shared" si="26"/>
        <v>8.3083096023309336E-2</v>
      </c>
      <c r="Q184" s="237">
        <f t="shared" si="26"/>
        <v>0.13390821281887355</v>
      </c>
    </row>
    <row r="185" spans="1:17" x14ac:dyDescent="0.25">
      <c r="A185" s="142" t="s">
        <v>190</v>
      </c>
      <c r="B185" s="235">
        <f t="shared" ref="B185:Q185" si="27">IF(B$84=0,0,B$84/B$60)</f>
        <v>0.17335778269638402</v>
      </c>
      <c r="C185" s="235">
        <f t="shared" si="27"/>
        <v>0.15517085038810041</v>
      </c>
      <c r="D185" s="235">
        <f t="shared" si="27"/>
        <v>0.17195052631688831</v>
      </c>
      <c r="E185" s="235">
        <f t="shared" si="27"/>
        <v>0.45965023053052884</v>
      </c>
      <c r="F185" s="235">
        <f t="shared" si="27"/>
        <v>0.43545034756800211</v>
      </c>
      <c r="G185" s="235">
        <f t="shared" si="27"/>
        <v>0.44656731613327777</v>
      </c>
      <c r="H185" s="235">
        <f t="shared" si="27"/>
        <v>0.44611959933558959</v>
      </c>
      <c r="I185" s="235">
        <f t="shared" si="27"/>
        <v>0.34333630524654668</v>
      </c>
      <c r="J185" s="235">
        <f t="shared" si="27"/>
        <v>0.38313583016014108</v>
      </c>
      <c r="K185" s="235">
        <f t="shared" si="27"/>
        <v>0.34933457988603672</v>
      </c>
      <c r="L185" s="235">
        <f t="shared" si="27"/>
        <v>0.29090114211013418</v>
      </c>
      <c r="M185" s="235">
        <f t="shared" si="27"/>
        <v>0.11279031461629073</v>
      </c>
      <c r="N185" s="235">
        <f t="shared" si="27"/>
        <v>8.9154708067109595E-2</v>
      </c>
      <c r="O185" s="235">
        <f t="shared" si="27"/>
        <v>8.3941169952159084E-2</v>
      </c>
      <c r="P185" s="235">
        <f t="shared" si="27"/>
        <v>8.3083096023309336E-2</v>
      </c>
      <c r="Q185" s="235">
        <f t="shared" si="27"/>
        <v>0.13390821281887355</v>
      </c>
    </row>
    <row r="186" spans="1:17" x14ac:dyDescent="0.25">
      <c r="A186" s="142" t="s">
        <v>189</v>
      </c>
      <c r="B186" s="235">
        <f t="shared" ref="B186:Q186" si="28">IF(B$90=0,0,B$90/B$60)</f>
        <v>0</v>
      </c>
      <c r="C186" s="235">
        <f t="shared" si="28"/>
        <v>0</v>
      </c>
      <c r="D186" s="235">
        <f t="shared" si="28"/>
        <v>0</v>
      </c>
      <c r="E186" s="235">
        <f t="shared" si="28"/>
        <v>0</v>
      </c>
      <c r="F186" s="235">
        <f t="shared" si="28"/>
        <v>0</v>
      </c>
      <c r="G186" s="235">
        <f t="shared" si="28"/>
        <v>0</v>
      </c>
      <c r="H186" s="235">
        <f t="shared" si="28"/>
        <v>0</v>
      </c>
      <c r="I186" s="235">
        <f t="shared" si="28"/>
        <v>0</v>
      </c>
      <c r="J186" s="235">
        <f t="shared" si="28"/>
        <v>0</v>
      </c>
      <c r="K186" s="235">
        <f t="shared" si="28"/>
        <v>0</v>
      </c>
      <c r="L186" s="235">
        <f t="shared" si="28"/>
        <v>0</v>
      </c>
      <c r="M186" s="235">
        <f t="shared" si="28"/>
        <v>0</v>
      </c>
      <c r="N186" s="235">
        <f t="shared" si="28"/>
        <v>0</v>
      </c>
      <c r="O186" s="235">
        <f t="shared" si="28"/>
        <v>0</v>
      </c>
      <c r="P186" s="235">
        <f t="shared" si="28"/>
        <v>0</v>
      </c>
      <c r="Q186" s="235">
        <f t="shared" si="28"/>
        <v>0</v>
      </c>
    </row>
    <row r="187" spans="1:17" x14ac:dyDescent="0.25">
      <c r="A187" s="127" t="s">
        <v>180</v>
      </c>
      <c r="B187" s="236">
        <f t="shared" ref="B187:Q187" si="29">IF(B$91=0,0,B$91/B$60)</f>
        <v>6.5808325552274075E-2</v>
      </c>
      <c r="C187" s="236">
        <f t="shared" si="29"/>
        <v>5.4086904748475224E-2</v>
      </c>
      <c r="D187" s="236">
        <f t="shared" si="29"/>
        <v>6.065032230964635E-2</v>
      </c>
      <c r="E187" s="236">
        <f t="shared" si="29"/>
        <v>0.15172447288671503</v>
      </c>
      <c r="F187" s="236">
        <f t="shared" si="29"/>
        <v>0.18341989546615897</v>
      </c>
      <c r="G187" s="236">
        <f t="shared" si="29"/>
        <v>0.16163718845542221</v>
      </c>
      <c r="H187" s="236">
        <f t="shared" si="29"/>
        <v>0.15492661824810292</v>
      </c>
      <c r="I187" s="236">
        <f t="shared" si="29"/>
        <v>0.16116272981349616</v>
      </c>
      <c r="J187" s="236">
        <f t="shared" si="29"/>
        <v>0.17015793969010298</v>
      </c>
      <c r="K187" s="236">
        <f t="shared" si="29"/>
        <v>0.17824740521167706</v>
      </c>
      <c r="L187" s="236">
        <f t="shared" si="29"/>
        <v>0.19260710227050529</v>
      </c>
      <c r="M187" s="236">
        <f t="shared" si="29"/>
        <v>0.23448635085779793</v>
      </c>
      <c r="N187" s="236">
        <f t="shared" si="29"/>
        <v>0.24012374313484197</v>
      </c>
      <c r="O187" s="236">
        <f t="shared" si="29"/>
        <v>0.24249771720711807</v>
      </c>
      <c r="P187" s="236">
        <f t="shared" si="29"/>
        <v>0.24196178007508551</v>
      </c>
      <c r="Q187" s="236">
        <f t="shared" si="29"/>
        <v>0.22943913326888593</v>
      </c>
    </row>
    <row r="188" spans="1:17" x14ac:dyDescent="0.25">
      <c r="A188" s="142" t="s">
        <v>188</v>
      </c>
      <c r="B188" s="235">
        <f t="shared" ref="B188:Q188" si="30">IF(B$92=0,0,B$92/B$60)</f>
        <v>6.278556648679076E-3</v>
      </c>
      <c r="C188" s="235">
        <f t="shared" si="30"/>
        <v>4.4644685511750866E-3</v>
      </c>
      <c r="D188" s="235">
        <f t="shared" si="30"/>
        <v>4.9810258351726247E-3</v>
      </c>
      <c r="E188" s="235">
        <f t="shared" si="30"/>
        <v>1.3198923902086946E-2</v>
      </c>
      <c r="F188" s="235">
        <f t="shared" si="30"/>
        <v>4.7356476733621006E-2</v>
      </c>
      <c r="G188" s="235">
        <f t="shared" si="30"/>
        <v>2.1771423155821201E-2</v>
      </c>
      <c r="H188" s="235">
        <f t="shared" si="30"/>
        <v>1.2517746976704046E-2</v>
      </c>
      <c r="I188" s="235">
        <f t="shared" si="30"/>
        <v>9.7539132303268421E-3</v>
      </c>
      <c r="J188" s="235">
        <f t="shared" si="30"/>
        <v>1.0795053902922775E-2</v>
      </c>
      <c r="K188" s="235">
        <f t="shared" si="30"/>
        <v>9.6530280135786461E-3</v>
      </c>
      <c r="L188" s="235">
        <f t="shared" si="30"/>
        <v>8.2857817162479072E-3</v>
      </c>
      <c r="M188" s="235">
        <f t="shared" si="30"/>
        <v>3.1969027552365063E-3</v>
      </c>
      <c r="N188" s="235">
        <f t="shared" si="30"/>
        <v>2.5254601450758613E-3</v>
      </c>
      <c r="O188" s="235">
        <f t="shared" si="30"/>
        <v>2.3200167104764687E-3</v>
      </c>
      <c r="P188" s="235">
        <f t="shared" si="30"/>
        <v>2.3435597420140186E-3</v>
      </c>
      <c r="Q188" s="235">
        <f t="shared" si="30"/>
        <v>3.8547233657351683E-3</v>
      </c>
    </row>
    <row r="189" spans="1:17" x14ac:dyDescent="0.25">
      <c r="A189" s="142" t="s">
        <v>187</v>
      </c>
      <c r="B189" s="235">
        <f t="shared" ref="B189:Q189" si="31">IF(B$93=0,0,B$93/B$60)</f>
        <v>5.9529768903594994E-2</v>
      </c>
      <c r="C189" s="235">
        <f t="shared" si="31"/>
        <v>4.9622436197300133E-2</v>
      </c>
      <c r="D189" s="235">
        <f t="shared" si="31"/>
        <v>5.5669296474473717E-2</v>
      </c>
      <c r="E189" s="235">
        <f t="shared" si="31"/>
        <v>0.1385255489846281</v>
      </c>
      <c r="F189" s="235">
        <f t="shared" si="31"/>
        <v>0.13606341873253797</v>
      </c>
      <c r="G189" s="235">
        <f t="shared" si="31"/>
        <v>0.13986576529960099</v>
      </c>
      <c r="H189" s="235">
        <f t="shared" si="31"/>
        <v>0.14240887127139884</v>
      </c>
      <c r="I189" s="235">
        <f t="shared" si="31"/>
        <v>0.15140881658316932</v>
      </c>
      <c r="J189" s="235">
        <f t="shared" si="31"/>
        <v>0.15936288578718019</v>
      </c>
      <c r="K189" s="235">
        <f t="shared" si="31"/>
        <v>0.16859437719809839</v>
      </c>
      <c r="L189" s="235">
        <f t="shared" si="31"/>
        <v>0.18432132055425735</v>
      </c>
      <c r="M189" s="235">
        <f t="shared" si="31"/>
        <v>0.23128944810256141</v>
      </c>
      <c r="N189" s="235">
        <f t="shared" si="31"/>
        <v>0.2375982829897661</v>
      </c>
      <c r="O189" s="235">
        <f t="shared" si="31"/>
        <v>0.24017770049664161</v>
      </c>
      <c r="P189" s="235">
        <f t="shared" si="31"/>
        <v>0.23961822033307148</v>
      </c>
      <c r="Q189" s="235">
        <f t="shared" si="31"/>
        <v>0.22558440990315076</v>
      </c>
    </row>
    <row r="190" spans="1:17" x14ac:dyDescent="0.25">
      <c r="A190" s="142" t="s">
        <v>186</v>
      </c>
      <c r="B190" s="235">
        <f t="shared" ref="B190:Q190" si="32">IF(B$104=0,0,B$104/B$60)</f>
        <v>0</v>
      </c>
      <c r="C190" s="235">
        <f t="shared" si="32"/>
        <v>0</v>
      </c>
      <c r="D190" s="235">
        <f t="shared" si="32"/>
        <v>0</v>
      </c>
      <c r="E190" s="235">
        <f t="shared" si="32"/>
        <v>0</v>
      </c>
      <c r="F190" s="235">
        <f t="shared" si="32"/>
        <v>0</v>
      </c>
      <c r="G190" s="235">
        <f t="shared" si="32"/>
        <v>0</v>
      </c>
      <c r="H190" s="235">
        <f t="shared" si="32"/>
        <v>0</v>
      </c>
      <c r="I190" s="235">
        <f t="shared" si="32"/>
        <v>0</v>
      </c>
      <c r="J190" s="235">
        <f t="shared" si="32"/>
        <v>0</v>
      </c>
      <c r="K190" s="235">
        <f t="shared" si="32"/>
        <v>0</v>
      </c>
      <c r="L190" s="235">
        <f t="shared" si="32"/>
        <v>0</v>
      </c>
      <c r="M190" s="235">
        <f t="shared" si="32"/>
        <v>0</v>
      </c>
      <c r="N190" s="235">
        <f t="shared" si="32"/>
        <v>0</v>
      </c>
      <c r="O190" s="235">
        <f t="shared" si="32"/>
        <v>0</v>
      </c>
      <c r="P190" s="235">
        <f t="shared" si="32"/>
        <v>0</v>
      </c>
      <c r="Q190" s="235">
        <f t="shared" si="32"/>
        <v>0</v>
      </c>
    </row>
    <row r="191" spans="1:17" x14ac:dyDescent="0.25">
      <c r="A191" s="72" t="s">
        <v>179</v>
      </c>
      <c r="B191" s="234">
        <f t="shared" ref="B191:Q191" si="33">IF(B$105=0,0,B$105/B$60)</f>
        <v>0</v>
      </c>
      <c r="C191" s="234">
        <f t="shared" si="33"/>
        <v>0</v>
      </c>
      <c r="D191" s="234">
        <f t="shared" si="33"/>
        <v>0</v>
      </c>
      <c r="E191" s="234">
        <f t="shared" si="33"/>
        <v>0</v>
      </c>
      <c r="F191" s="234">
        <f t="shared" si="33"/>
        <v>0</v>
      </c>
      <c r="G191" s="234">
        <f t="shared" si="33"/>
        <v>0</v>
      </c>
      <c r="H191" s="234">
        <f t="shared" si="33"/>
        <v>0</v>
      </c>
      <c r="I191" s="234">
        <f t="shared" si="33"/>
        <v>0</v>
      </c>
      <c r="J191" s="234">
        <f t="shared" si="33"/>
        <v>0</v>
      </c>
      <c r="K191" s="234">
        <f t="shared" si="33"/>
        <v>0</v>
      </c>
      <c r="L191" s="234">
        <f t="shared" si="33"/>
        <v>0</v>
      </c>
      <c r="M191" s="234">
        <f t="shared" si="33"/>
        <v>0</v>
      </c>
      <c r="N191" s="234">
        <f t="shared" si="33"/>
        <v>0</v>
      </c>
      <c r="O191" s="234">
        <f t="shared" si="33"/>
        <v>0</v>
      </c>
      <c r="P191" s="234">
        <f t="shared" si="33"/>
        <v>0</v>
      </c>
      <c r="Q191" s="234">
        <f t="shared" si="33"/>
        <v>0</v>
      </c>
    </row>
    <row r="192" spans="1:17" x14ac:dyDescent="0.25">
      <c r="A192" s="177" t="s">
        <v>98</v>
      </c>
      <c r="B192" s="209">
        <f t="shared" ref="B192:Q192" si="34">IF(B$106=0,0,B$106/B$60)</f>
        <v>0.59425619568920418</v>
      </c>
      <c r="C192" s="209">
        <f t="shared" si="34"/>
        <v>0.65180819335332296</v>
      </c>
      <c r="D192" s="209">
        <f t="shared" si="34"/>
        <v>0.61149732134406098</v>
      </c>
      <c r="E192" s="209">
        <f t="shared" si="34"/>
        <v>5.5585266317965043E-4</v>
      </c>
      <c r="F192" s="209">
        <f t="shared" si="34"/>
        <v>0</v>
      </c>
      <c r="G192" s="209">
        <f t="shared" si="34"/>
        <v>0</v>
      </c>
      <c r="H192" s="209">
        <f t="shared" si="34"/>
        <v>0</v>
      </c>
      <c r="I192" s="209">
        <f t="shared" si="34"/>
        <v>0</v>
      </c>
      <c r="J192" s="209">
        <f t="shared" si="34"/>
        <v>0</v>
      </c>
      <c r="K192" s="209">
        <f t="shared" si="34"/>
        <v>0</v>
      </c>
      <c r="L192" s="209">
        <f t="shared" si="34"/>
        <v>0</v>
      </c>
      <c r="M192" s="209">
        <f t="shared" si="34"/>
        <v>0</v>
      </c>
      <c r="N192" s="209">
        <f t="shared" si="34"/>
        <v>0</v>
      </c>
      <c r="O192" s="209">
        <f t="shared" si="34"/>
        <v>0</v>
      </c>
      <c r="P192" s="209">
        <f t="shared" si="34"/>
        <v>0</v>
      </c>
      <c r="Q192" s="209">
        <f t="shared" si="34"/>
        <v>0</v>
      </c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5">SUM(B$195:B$199,B$201:B$202,B$204:B$205,B$207:B$210)</f>
        <v>1.0000000000000002</v>
      </c>
      <c r="C194" s="77">
        <f t="shared" si="35"/>
        <v>1</v>
      </c>
      <c r="D194" s="77">
        <f t="shared" si="35"/>
        <v>1</v>
      </c>
      <c r="E194" s="77">
        <f t="shared" si="35"/>
        <v>1</v>
      </c>
      <c r="F194" s="77">
        <f t="shared" si="35"/>
        <v>1</v>
      </c>
      <c r="G194" s="77">
        <f t="shared" si="35"/>
        <v>0.99999999999999989</v>
      </c>
      <c r="H194" s="77">
        <f t="shared" si="35"/>
        <v>0.99999999999999989</v>
      </c>
      <c r="I194" s="77">
        <f t="shared" si="35"/>
        <v>1</v>
      </c>
      <c r="J194" s="77">
        <f t="shared" si="35"/>
        <v>0.99999999999999989</v>
      </c>
      <c r="K194" s="77">
        <f t="shared" si="35"/>
        <v>0.99999999999999978</v>
      </c>
      <c r="L194" s="77">
        <f t="shared" si="35"/>
        <v>1</v>
      </c>
      <c r="M194" s="77">
        <f t="shared" si="35"/>
        <v>1</v>
      </c>
      <c r="N194" s="77">
        <f t="shared" si="35"/>
        <v>1.0000000000000002</v>
      </c>
      <c r="O194" s="77">
        <f t="shared" si="35"/>
        <v>1.0000000000000002</v>
      </c>
      <c r="P194" s="77">
        <f t="shared" si="35"/>
        <v>0.99999999999999978</v>
      </c>
      <c r="Q194" s="77">
        <f t="shared" si="35"/>
        <v>1</v>
      </c>
    </row>
    <row r="195" spans="1:17" x14ac:dyDescent="0.25">
      <c r="A195" s="132" t="s">
        <v>83</v>
      </c>
      <c r="B195" s="240">
        <f t="shared" ref="B195:Q195" si="36">IF(B$109=0,0,B$109/B$108)</f>
        <v>0</v>
      </c>
      <c r="C195" s="240">
        <f t="shared" si="36"/>
        <v>0</v>
      </c>
      <c r="D195" s="240">
        <f t="shared" si="36"/>
        <v>0</v>
      </c>
      <c r="E195" s="240">
        <f t="shared" si="36"/>
        <v>0</v>
      </c>
      <c r="F195" s="240">
        <f t="shared" si="36"/>
        <v>0</v>
      </c>
      <c r="G195" s="240">
        <f t="shared" si="36"/>
        <v>0</v>
      </c>
      <c r="H195" s="240">
        <f t="shared" si="36"/>
        <v>0</v>
      </c>
      <c r="I195" s="240">
        <f t="shared" si="36"/>
        <v>0</v>
      </c>
      <c r="J195" s="240">
        <f t="shared" si="36"/>
        <v>0</v>
      </c>
      <c r="K195" s="240">
        <f t="shared" si="36"/>
        <v>0</v>
      </c>
      <c r="L195" s="240">
        <f t="shared" si="36"/>
        <v>0</v>
      </c>
      <c r="M195" s="240">
        <f t="shared" si="36"/>
        <v>0</v>
      </c>
      <c r="N195" s="240">
        <f t="shared" si="36"/>
        <v>0</v>
      </c>
      <c r="O195" s="240">
        <f t="shared" si="36"/>
        <v>0</v>
      </c>
      <c r="P195" s="240">
        <f t="shared" si="36"/>
        <v>0</v>
      </c>
      <c r="Q195" s="240">
        <f t="shared" si="36"/>
        <v>0</v>
      </c>
    </row>
    <row r="196" spans="1:17" x14ac:dyDescent="0.25">
      <c r="A196" s="76" t="s">
        <v>82</v>
      </c>
      <c r="B196" s="239">
        <f t="shared" ref="B196:Q196" si="37">IF(B$110=0,0,B$110/B$108)</f>
        <v>0</v>
      </c>
      <c r="C196" s="239">
        <f t="shared" si="37"/>
        <v>0</v>
      </c>
      <c r="D196" s="239">
        <f t="shared" si="37"/>
        <v>0</v>
      </c>
      <c r="E196" s="239">
        <f t="shared" si="37"/>
        <v>0</v>
      </c>
      <c r="F196" s="239">
        <f t="shared" si="37"/>
        <v>0</v>
      </c>
      <c r="G196" s="239">
        <f t="shared" si="37"/>
        <v>0</v>
      </c>
      <c r="H196" s="239">
        <f t="shared" si="37"/>
        <v>0</v>
      </c>
      <c r="I196" s="239">
        <f t="shared" si="37"/>
        <v>0</v>
      </c>
      <c r="J196" s="239">
        <f t="shared" si="37"/>
        <v>0</v>
      </c>
      <c r="K196" s="239">
        <f t="shared" si="37"/>
        <v>0</v>
      </c>
      <c r="L196" s="239">
        <f t="shared" si="37"/>
        <v>0</v>
      </c>
      <c r="M196" s="239">
        <f t="shared" si="37"/>
        <v>0</v>
      </c>
      <c r="N196" s="239">
        <f t="shared" si="37"/>
        <v>0</v>
      </c>
      <c r="O196" s="239">
        <f t="shared" si="37"/>
        <v>0</v>
      </c>
      <c r="P196" s="239">
        <f t="shared" si="37"/>
        <v>0</v>
      </c>
      <c r="Q196" s="239">
        <f t="shared" si="37"/>
        <v>0</v>
      </c>
    </row>
    <row r="197" spans="1:17" x14ac:dyDescent="0.25">
      <c r="A197" s="76" t="s">
        <v>81</v>
      </c>
      <c r="B197" s="239">
        <f t="shared" ref="B197:Q197" si="38">IF(B$111=0,0,B$111/B$108)</f>
        <v>0</v>
      </c>
      <c r="C197" s="239">
        <f t="shared" si="38"/>
        <v>0</v>
      </c>
      <c r="D197" s="239">
        <f t="shared" si="38"/>
        <v>0</v>
      </c>
      <c r="E197" s="239">
        <f t="shared" si="38"/>
        <v>0</v>
      </c>
      <c r="F197" s="239">
        <f t="shared" si="38"/>
        <v>0</v>
      </c>
      <c r="G197" s="239">
        <f t="shared" si="38"/>
        <v>0</v>
      </c>
      <c r="H197" s="239">
        <f t="shared" si="38"/>
        <v>0</v>
      </c>
      <c r="I197" s="239">
        <f t="shared" si="38"/>
        <v>0</v>
      </c>
      <c r="J197" s="239">
        <f t="shared" si="38"/>
        <v>0</v>
      </c>
      <c r="K197" s="239">
        <f t="shared" si="38"/>
        <v>0</v>
      </c>
      <c r="L197" s="239">
        <f t="shared" si="38"/>
        <v>0</v>
      </c>
      <c r="M197" s="239">
        <f t="shared" si="38"/>
        <v>0</v>
      </c>
      <c r="N197" s="239">
        <f t="shared" si="38"/>
        <v>0</v>
      </c>
      <c r="O197" s="239">
        <f t="shared" si="38"/>
        <v>0</v>
      </c>
      <c r="P197" s="239">
        <f t="shared" si="38"/>
        <v>0</v>
      </c>
      <c r="Q197" s="239">
        <f t="shared" si="38"/>
        <v>0</v>
      </c>
    </row>
    <row r="198" spans="1:17" x14ac:dyDescent="0.25">
      <c r="A198" s="76" t="s">
        <v>80</v>
      </c>
      <c r="B198" s="239">
        <f t="shared" ref="B198:Q198" si="39">IF(B$112=0,0,B$112/B$108)</f>
        <v>0</v>
      </c>
      <c r="C198" s="239">
        <f t="shared" si="39"/>
        <v>0</v>
      </c>
      <c r="D198" s="239">
        <f t="shared" si="39"/>
        <v>0</v>
      </c>
      <c r="E198" s="239">
        <f t="shared" si="39"/>
        <v>0</v>
      </c>
      <c r="F198" s="239">
        <f t="shared" si="39"/>
        <v>0</v>
      </c>
      <c r="G198" s="239">
        <f t="shared" si="39"/>
        <v>0</v>
      </c>
      <c r="H198" s="239">
        <f t="shared" si="39"/>
        <v>0</v>
      </c>
      <c r="I198" s="239">
        <f t="shared" si="39"/>
        <v>0</v>
      </c>
      <c r="J198" s="239">
        <f t="shared" si="39"/>
        <v>0</v>
      </c>
      <c r="K198" s="239">
        <f t="shared" si="39"/>
        <v>0</v>
      </c>
      <c r="L198" s="239">
        <f t="shared" si="39"/>
        <v>0</v>
      </c>
      <c r="M198" s="239">
        <f t="shared" si="39"/>
        <v>0</v>
      </c>
      <c r="N198" s="239">
        <f t="shared" si="39"/>
        <v>0</v>
      </c>
      <c r="O198" s="239">
        <f t="shared" si="39"/>
        <v>0</v>
      </c>
      <c r="P198" s="239">
        <f t="shared" si="39"/>
        <v>0</v>
      </c>
      <c r="Q198" s="239">
        <f t="shared" si="39"/>
        <v>0</v>
      </c>
    </row>
    <row r="199" spans="1:17" x14ac:dyDescent="0.25">
      <c r="A199" s="129" t="s">
        <v>79</v>
      </c>
      <c r="B199" s="238">
        <f t="shared" ref="B199:Q199" si="40">IF(B$113=0,0,B$113/B$108)</f>
        <v>2.5156617137611068E-2</v>
      </c>
      <c r="C199" s="238">
        <f t="shared" si="40"/>
        <v>2.4340387282589762E-2</v>
      </c>
      <c r="D199" s="238">
        <f t="shared" si="40"/>
        <v>2.4523871643057037E-2</v>
      </c>
      <c r="E199" s="238">
        <f t="shared" si="40"/>
        <v>2.3771940756518894E-2</v>
      </c>
      <c r="F199" s="238">
        <f t="shared" si="40"/>
        <v>2.4163750125901981E-2</v>
      </c>
      <c r="G199" s="238">
        <f t="shared" si="40"/>
        <v>2.4192658183815753E-2</v>
      </c>
      <c r="H199" s="238">
        <f t="shared" si="40"/>
        <v>2.4460490735927064E-2</v>
      </c>
      <c r="I199" s="238">
        <f t="shared" si="40"/>
        <v>2.8119409993170467E-2</v>
      </c>
      <c r="J199" s="238">
        <f t="shared" si="40"/>
        <v>3.1570609391001689E-2</v>
      </c>
      <c r="K199" s="238">
        <f t="shared" si="40"/>
        <v>3.2086361327397568E-2</v>
      </c>
      <c r="L199" s="238">
        <f t="shared" si="40"/>
        <v>3.7649670693313667E-2</v>
      </c>
      <c r="M199" s="238">
        <f t="shared" si="40"/>
        <v>5.2005290722346206E-2</v>
      </c>
      <c r="N199" s="238">
        <f t="shared" si="40"/>
        <v>5.362687390817604E-2</v>
      </c>
      <c r="O199" s="238">
        <f t="shared" si="40"/>
        <v>4.7428644189558479E-2</v>
      </c>
      <c r="P199" s="238">
        <f t="shared" si="40"/>
        <v>5.1889113680097874E-2</v>
      </c>
      <c r="Q199" s="238">
        <f t="shared" si="40"/>
        <v>5.0670281424472351E-2</v>
      </c>
    </row>
    <row r="200" spans="1:17" x14ac:dyDescent="0.25">
      <c r="A200" s="127" t="s">
        <v>183</v>
      </c>
      <c r="B200" s="237">
        <f t="shared" ref="B200:Q200" si="41">IF(B$118=0,0,B$118/B$108)</f>
        <v>0.26750595475521838</v>
      </c>
      <c r="C200" s="237">
        <f t="shared" si="41"/>
        <v>0.26159586998763951</v>
      </c>
      <c r="D200" s="237">
        <f t="shared" si="41"/>
        <v>0.26386816464624824</v>
      </c>
      <c r="E200" s="237">
        <f t="shared" si="41"/>
        <v>0.25601378478752324</v>
      </c>
      <c r="F200" s="237">
        <f t="shared" si="41"/>
        <v>0.26007472743380328</v>
      </c>
      <c r="G200" s="237">
        <f t="shared" si="41"/>
        <v>0.26045040319044621</v>
      </c>
      <c r="H200" s="237">
        <f t="shared" si="41"/>
        <v>0.26345829026349826</v>
      </c>
      <c r="I200" s="237">
        <f t="shared" si="41"/>
        <v>0.30232548062514192</v>
      </c>
      <c r="J200" s="237">
        <f t="shared" si="41"/>
        <v>0.2649909603519271</v>
      </c>
      <c r="K200" s="237">
        <f t="shared" si="41"/>
        <v>0.29360104379958918</v>
      </c>
      <c r="L200" s="237">
        <f t="shared" si="41"/>
        <v>0.31307294069881103</v>
      </c>
      <c r="M200" s="237">
        <f t="shared" si="41"/>
        <v>0.42632435652627709</v>
      </c>
      <c r="N200" s="237">
        <f t="shared" si="41"/>
        <v>0.44045799782910144</v>
      </c>
      <c r="O200" s="237">
        <f t="shared" si="41"/>
        <v>0.44730948661816727</v>
      </c>
      <c r="P200" s="237">
        <f t="shared" si="41"/>
        <v>0.4452252536538483</v>
      </c>
      <c r="Q200" s="237">
        <f t="shared" si="41"/>
        <v>0.41378225414365427</v>
      </c>
    </row>
    <row r="201" spans="1:17" x14ac:dyDescent="0.25">
      <c r="A201" s="142" t="s">
        <v>192</v>
      </c>
      <c r="B201" s="235">
        <f t="shared" ref="B201:Q201" si="42">IF(B$119=0,0,B$119/B$108)</f>
        <v>0.26750595475521838</v>
      </c>
      <c r="C201" s="235">
        <f t="shared" si="42"/>
        <v>0.26159586998763951</v>
      </c>
      <c r="D201" s="235">
        <f t="shared" si="42"/>
        <v>0.26386816464624824</v>
      </c>
      <c r="E201" s="235">
        <f t="shared" si="42"/>
        <v>0.25601378478752324</v>
      </c>
      <c r="F201" s="235">
        <f t="shared" si="42"/>
        <v>0.26007472743380328</v>
      </c>
      <c r="G201" s="235">
        <f t="shared" si="42"/>
        <v>0.26045040319044621</v>
      </c>
      <c r="H201" s="235">
        <f t="shared" si="42"/>
        <v>0.26345829026349826</v>
      </c>
      <c r="I201" s="235">
        <f t="shared" si="42"/>
        <v>0.30232548062514192</v>
      </c>
      <c r="J201" s="235">
        <f t="shared" si="42"/>
        <v>0.2649909603519271</v>
      </c>
      <c r="K201" s="235">
        <f t="shared" si="42"/>
        <v>0.29360104379958918</v>
      </c>
      <c r="L201" s="235">
        <f t="shared" si="42"/>
        <v>0.31307294069881103</v>
      </c>
      <c r="M201" s="235">
        <f t="shared" si="42"/>
        <v>0.42632435652627709</v>
      </c>
      <c r="N201" s="235">
        <f t="shared" si="42"/>
        <v>0.44045799782910144</v>
      </c>
      <c r="O201" s="235">
        <f t="shared" si="42"/>
        <v>0.44730948661816727</v>
      </c>
      <c r="P201" s="235">
        <f t="shared" si="42"/>
        <v>0.4452252536538483</v>
      </c>
      <c r="Q201" s="235">
        <f t="shared" si="42"/>
        <v>0.41378225414365427</v>
      </c>
    </row>
    <row r="202" spans="1:17" x14ac:dyDescent="0.25">
      <c r="A202" s="142" t="s">
        <v>191</v>
      </c>
      <c r="B202" s="235">
        <f t="shared" ref="B202:Q202" si="43">IF(B$130=0,0,B$130/B$108)</f>
        <v>0</v>
      </c>
      <c r="C202" s="235">
        <f t="shared" si="43"/>
        <v>0</v>
      </c>
      <c r="D202" s="235">
        <f t="shared" si="43"/>
        <v>0</v>
      </c>
      <c r="E202" s="235">
        <f t="shared" si="43"/>
        <v>0</v>
      </c>
      <c r="F202" s="235">
        <f t="shared" si="43"/>
        <v>0</v>
      </c>
      <c r="G202" s="235">
        <f t="shared" si="43"/>
        <v>0</v>
      </c>
      <c r="H202" s="235">
        <f t="shared" si="43"/>
        <v>0</v>
      </c>
      <c r="I202" s="235">
        <f t="shared" si="43"/>
        <v>0</v>
      </c>
      <c r="J202" s="235">
        <f t="shared" si="43"/>
        <v>0</v>
      </c>
      <c r="K202" s="235">
        <f t="shared" si="43"/>
        <v>0</v>
      </c>
      <c r="L202" s="235">
        <f t="shared" si="43"/>
        <v>0</v>
      </c>
      <c r="M202" s="235">
        <f t="shared" si="43"/>
        <v>0</v>
      </c>
      <c r="N202" s="235">
        <f t="shared" si="43"/>
        <v>0</v>
      </c>
      <c r="O202" s="235">
        <f t="shared" si="43"/>
        <v>0</v>
      </c>
      <c r="P202" s="235">
        <f t="shared" si="43"/>
        <v>0</v>
      </c>
      <c r="Q202" s="235">
        <f t="shared" si="43"/>
        <v>0</v>
      </c>
    </row>
    <row r="203" spans="1:17" x14ac:dyDescent="0.25">
      <c r="A203" s="127" t="s">
        <v>181</v>
      </c>
      <c r="B203" s="237">
        <f t="shared" ref="B203:Q203" si="44">IF(B$131=0,0,B$131/B$108)</f>
        <v>0.43082193643116451</v>
      </c>
      <c r="C203" s="237">
        <f t="shared" si="44"/>
        <v>0.44207666907253679</v>
      </c>
      <c r="D203" s="237">
        <f t="shared" si="44"/>
        <v>0.43767431752941421</v>
      </c>
      <c r="E203" s="237">
        <f t="shared" si="44"/>
        <v>0.45252658154118264</v>
      </c>
      <c r="F203" s="237">
        <f t="shared" si="44"/>
        <v>0.44470622082607841</v>
      </c>
      <c r="G203" s="237">
        <f t="shared" si="44"/>
        <v>0.44382974540469222</v>
      </c>
      <c r="H203" s="237">
        <f t="shared" si="44"/>
        <v>0.43947432771133726</v>
      </c>
      <c r="I203" s="237">
        <f t="shared" si="44"/>
        <v>0.36698239629992424</v>
      </c>
      <c r="J203" s="237">
        <f t="shared" si="44"/>
        <v>0.43003434199002377</v>
      </c>
      <c r="K203" s="237">
        <f t="shared" si="44"/>
        <v>0.37947756158564472</v>
      </c>
      <c r="L203" s="237">
        <f t="shared" si="44"/>
        <v>0.33908090215077941</v>
      </c>
      <c r="M203" s="237">
        <f t="shared" si="44"/>
        <v>0.12565632084110384</v>
      </c>
      <c r="N203" s="237">
        <f t="shared" si="44"/>
        <v>9.9168128901328104E-2</v>
      </c>
      <c r="O203" s="237">
        <f t="shared" si="44"/>
        <v>9.2967474312826329E-2</v>
      </c>
      <c r="P203" s="237">
        <f t="shared" si="44"/>
        <v>9.2379479708357137E-2</v>
      </c>
      <c r="Q203" s="237">
        <f t="shared" si="44"/>
        <v>0.14890092745167449</v>
      </c>
    </row>
    <row r="204" spans="1:17" x14ac:dyDescent="0.25">
      <c r="A204" s="142" t="s">
        <v>190</v>
      </c>
      <c r="B204" s="235">
        <f t="shared" ref="B204:Q204" si="45">IF(B$132=0,0,B$132/B$108)</f>
        <v>0.43082193643116451</v>
      </c>
      <c r="C204" s="235">
        <f t="shared" si="45"/>
        <v>0.44207666907253679</v>
      </c>
      <c r="D204" s="235">
        <f t="shared" si="45"/>
        <v>0.43767431752941421</v>
      </c>
      <c r="E204" s="235">
        <f t="shared" si="45"/>
        <v>0.45252658154118264</v>
      </c>
      <c r="F204" s="235">
        <f t="shared" si="45"/>
        <v>0.44470622082607841</v>
      </c>
      <c r="G204" s="235">
        <f t="shared" si="45"/>
        <v>0.44382974540469222</v>
      </c>
      <c r="H204" s="235">
        <f t="shared" si="45"/>
        <v>0.43947432771133726</v>
      </c>
      <c r="I204" s="235">
        <f t="shared" si="45"/>
        <v>0.36698239629992424</v>
      </c>
      <c r="J204" s="235">
        <f t="shared" si="45"/>
        <v>0.43003434199002377</v>
      </c>
      <c r="K204" s="235">
        <f t="shared" si="45"/>
        <v>0.37947756158564472</v>
      </c>
      <c r="L204" s="235">
        <f t="shared" si="45"/>
        <v>0.33908090215077941</v>
      </c>
      <c r="M204" s="235">
        <f t="shared" si="45"/>
        <v>0.12565632084110384</v>
      </c>
      <c r="N204" s="235">
        <f t="shared" si="45"/>
        <v>9.9168128901328104E-2</v>
      </c>
      <c r="O204" s="235">
        <f t="shared" si="45"/>
        <v>9.2967474312826329E-2</v>
      </c>
      <c r="P204" s="235">
        <f t="shared" si="45"/>
        <v>9.2379479708357137E-2</v>
      </c>
      <c r="Q204" s="235">
        <f t="shared" si="45"/>
        <v>0.14890092745167449</v>
      </c>
    </row>
    <row r="205" spans="1:17" x14ac:dyDescent="0.25">
      <c r="A205" s="142" t="s">
        <v>189</v>
      </c>
      <c r="B205" s="235">
        <f t="shared" ref="B205:Q205" si="46">IF(B$138=0,0,B$138/B$108)</f>
        <v>0</v>
      </c>
      <c r="C205" s="235">
        <f t="shared" si="46"/>
        <v>0</v>
      </c>
      <c r="D205" s="235">
        <f t="shared" si="46"/>
        <v>0</v>
      </c>
      <c r="E205" s="235">
        <f t="shared" si="46"/>
        <v>0</v>
      </c>
      <c r="F205" s="235">
        <f t="shared" si="46"/>
        <v>0</v>
      </c>
      <c r="G205" s="235">
        <f t="shared" si="46"/>
        <v>0</v>
      </c>
      <c r="H205" s="235">
        <f t="shared" si="46"/>
        <v>0</v>
      </c>
      <c r="I205" s="235">
        <f t="shared" si="46"/>
        <v>0</v>
      </c>
      <c r="J205" s="235">
        <f t="shared" si="46"/>
        <v>0</v>
      </c>
      <c r="K205" s="235">
        <f t="shared" si="46"/>
        <v>0</v>
      </c>
      <c r="L205" s="235">
        <f t="shared" si="46"/>
        <v>0</v>
      </c>
      <c r="M205" s="235">
        <f t="shared" si="46"/>
        <v>0</v>
      </c>
      <c r="N205" s="235">
        <f t="shared" si="46"/>
        <v>0</v>
      </c>
      <c r="O205" s="235">
        <f t="shared" si="46"/>
        <v>0</v>
      </c>
      <c r="P205" s="235">
        <f t="shared" si="46"/>
        <v>0</v>
      </c>
      <c r="Q205" s="235">
        <f t="shared" si="46"/>
        <v>0</v>
      </c>
    </row>
    <row r="206" spans="1:17" x14ac:dyDescent="0.25">
      <c r="A206" s="127" t="s">
        <v>180</v>
      </c>
      <c r="B206" s="236">
        <f t="shared" ref="B206:Q206" si="47">IF(B$139=0,0,B$139/B$108)</f>
        <v>0.27651549167600609</v>
      </c>
      <c r="C206" s="236">
        <f t="shared" si="47"/>
        <v>0.27198707365723401</v>
      </c>
      <c r="D206" s="236">
        <f t="shared" si="47"/>
        <v>0.27393364618128041</v>
      </c>
      <c r="E206" s="236">
        <f t="shared" si="47"/>
        <v>0.26768769291477529</v>
      </c>
      <c r="F206" s="236">
        <f t="shared" si="47"/>
        <v>0.27105530161421632</v>
      </c>
      <c r="G206" s="236">
        <f t="shared" si="47"/>
        <v>0.27152719322104574</v>
      </c>
      <c r="H206" s="236">
        <f t="shared" si="47"/>
        <v>0.27260689128923732</v>
      </c>
      <c r="I206" s="236">
        <f t="shared" si="47"/>
        <v>0.30257271308176337</v>
      </c>
      <c r="J206" s="236">
        <f t="shared" si="47"/>
        <v>0.27340408826704743</v>
      </c>
      <c r="K206" s="236">
        <f t="shared" si="47"/>
        <v>0.29483503328736838</v>
      </c>
      <c r="L206" s="236">
        <f t="shared" si="47"/>
        <v>0.31019648645709602</v>
      </c>
      <c r="M206" s="236">
        <f t="shared" si="47"/>
        <v>0.3960140319102729</v>
      </c>
      <c r="N206" s="236">
        <f t="shared" si="47"/>
        <v>0.40674699936139447</v>
      </c>
      <c r="O206" s="236">
        <f t="shared" si="47"/>
        <v>0.41229439487944808</v>
      </c>
      <c r="P206" s="236">
        <f t="shared" si="47"/>
        <v>0.41050615295769655</v>
      </c>
      <c r="Q206" s="236">
        <f t="shared" si="47"/>
        <v>0.38664653698019902</v>
      </c>
    </row>
    <row r="207" spans="1:17" x14ac:dyDescent="0.25">
      <c r="A207" s="142" t="s">
        <v>188</v>
      </c>
      <c r="B207" s="235">
        <f t="shared" ref="B207:Q207" si="48">IF(B$140=0,0,B$140/B$108)</f>
        <v>3.4178718458013096E-2</v>
      </c>
      <c r="C207" s="235">
        <f t="shared" si="48"/>
        <v>3.5004315355770449E-2</v>
      </c>
      <c r="D207" s="235">
        <f t="shared" si="48"/>
        <v>3.4892389571352496E-2</v>
      </c>
      <c r="E207" s="235">
        <f t="shared" si="48"/>
        <v>3.5761810885325679E-2</v>
      </c>
      <c r="F207" s="235">
        <f t="shared" si="48"/>
        <v>3.5450564143872258E-2</v>
      </c>
      <c r="G207" s="235">
        <f t="shared" si="48"/>
        <v>3.5582126688777194E-2</v>
      </c>
      <c r="H207" s="235">
        <f t="shared" si="48"/>
        <v>3.3936944676618654E-2</v>
      </c>
      <c r="I207" s="235">
        <f t="shared" si="48"/>
        <v>2.869252412179573E-2</v>
      </c>
      <c r="J207" s="235">
        <f t="shared" si="48"/>
        <v>3.3345677894893094E-2</v>
      </c>
      <c r="K207" s="235">
        <f t="shared" si="48"/>
        <v>2.8858413690495334E-2</v>
      </c>
      <c r="L207" s="235">
        <f t="shared" si="48"/>
        <v>2.6580047711864872E-2</v>
      </c>
      <c r="M207" s="235">
        <f t="shared" si="48"/>
        <v>9.8018109548445812E-3</v>
      </c>
      <c r="N207" s="235">
        <f t="shared" si="48"/>
        <v>7.7309474397316376E-3</v>
      </c>
      <c r="O207" s="235">
        <f t="shared" si="48"/>
        <v>7.0714991273335467E-3</v>
      </c>
      <c r="P207" s="235">
        <f t="shared" si="48"/>
        <v>7.1713882255806279E-3</v>
      </c>
      <c r="Q207" s="235">
        <f t="shared" si="48"/>
        <v>1.1796353268224553E-2</v>
      </c>
    </row>
    <row r="208" spans="1:17" x14ac:dyDescent="0.25">
      <c r="A208" s="142" t="s">
        <v>187</v>
      </c>
      <c r="B208" s="235">
        <f t="shared" ref="B208:Q208" si="49">IF(B$141=0,0,B$141/B$108)</f>
        <v>0.24233677321799299</v>
      </c>
      <c r="C208" s="235">
        <f t="shared" si="49"/>
        <v>0.23698275830146356</v>
      </c>
      <c r="D208" s="235">
        <f t="shared" si="49"/>
        <v>0.23904125660992792</v>
      </c>
      <c r="E208" s="235">
        <f t="shared" si="49"/>
        <v>0.23192588202944964</v>
      </c>
      <c r="F208" s="235">
        <f t="shared" si="49"/>
        <v>0.23560473747034405</v>
      </c>
      <c r="G208" s="235">
        <f t="shared" si="49"/>
        <v>0.23594506653226854</v>
      </c>
      <c r="H208" s="235">
        <f t="shared" si="49"/>
        <v>0.23866994661261864</v>
      </c>
      <c r="I208" s="235">
        <f t="shared" si="49"/>
        <v>0.27388018895996769</v>
      </c>
      <c r="J208" s="235">
        <f t="shared" si="49"/>
        <v>0.24005841037215428</v>
      </c>
      <c r="K208" s="235">
        <f t="shared" si="49"/>
        <v>0.26597661959687302</v>
      </c>
      <c r="L208" s="235">
        <f t="shared" si="49"/>
        <v>0.28361643874523113</v>
      </c>
      <c r="M208" s="235">
        <f t="shared" si="49"/>
        <v>0.38621222095542834</v>
      </c>
      <c r="N208" s="235">
        <f t="shared" si="49"/>
        <v>0.39901605192166284</v>
      </c>
      <c r="O208" s="235">
        <f t="shared" si="49"/>
        <v>0.40522289575211456</v>
      </c>
      <c r="P208" s="235">
        <f t="shared" si="49"/>
        <v>0.40333476473211594</v>
      </c>
      <c r="Q208" s="235">
        <f t="shared" si="49"/>
        <v>0.37485018371197443</v>
      </c>
    </row>
    <row r="209" spans="1:17" x14ac:dyDescent="0.25">
      <c r="A209" s="142" t="s">
        <v>186</v>
      </c>
      <c r="B209" s="235">
        <f t="shared" ref="B209:Q209" si="50">IF(B$152=0,0,B$152/B$108)</f>
        <v>0</v>
      </c>
      <c r="C209" s="235">
        <f t="shared" si="50"/>
        <v>0</v>
      </c>
      <c r="D209" s="235">
        <f t="shared" si="50"/>
        <v>0</v>
      </c>
      <c r="E209" s="235">
        <f t="shared" si="50"/>
        <v>0</v>
      </c>
      <c r="F209" s="235">
        <f t="shared" si="50"/>
        <v>0</v>
      </c>
      <c r="G209" s="235">
        <f t="shared" si="50"/>
        <v>0</v>
      </c>
      <c r="H209" s="235">
        <f t="shared" si="50"/>
        <v>0</v>
      </c>
      <c r="I209" s="235">
        <f t="shared" si="50"/>
        <v>0</v>
      </c>
      <c r="J209" s="235">
        <f t="shared" si="50"/>
        <v>0</v>
      </c>
      <c r="K209" s="235">
        <f t="shared" si="50"/>
        <v>0</v>
      </c>
      <c r="L209" s="235">
        <f t="shared" si="50"/>
        <v>0</v>
      </c>
      <c r="M209" s="235">
        <f t="shared" si="50"/>
        <v>0</v>
      </c>
      <c r="N209" s="235">
        <f t="shared" si="50"/>
        <v>0</v>
      </c>
      <c r="O209" s="235">
        <f t="shared" si="50"/>
        <v>0</v>
      </c>
      <c r="P209" s="235">
        <f t="shared" si="50"/>
        <v>0</v>
      </c>
      <c r="Q209" s="235">
        <f t="shared" si="50"/>
        <v>0</v>
      </c>
    </row>
    <row r="210" spans="1:17" x14ac:dyDescent="0.25">
      <c r="A210" s="72" t="s">
        <v>179</v>
      </c>
      <c r="B210" s="234">
        <f t="shared" ref="B210:Q210" si="51">IF(B$153=0,0,B$153/B$108)</f>
        <v>0</v>
      </c>
      <c r="C210" s="234">
        <f t="shared" si="51"/>
        <v>0</v>
      </c>
      <c r="D210" s="234">
        <f t="shared" si="51"/>
        <v>0</v>
      </c>
      <c r="E210" s="234">
        <f t="shared" si="51"/>
        <v>0</v>
      </c>
      <c r="F210" s="234">
        <f t="shared" si="51"/>
        <v>0</v>
      </c>
      <c r="G210" s="234">
        <f t="shared" si="51"/>
        <v>0</v>
      </c>
      <c r="H210" s="234">
        <f t="shared" si="51"/>
        <v>0</v>
      </c>
      <c r="I210" s="234">
        <f t="shared" si="51"/>
        <v>0</v>
      </c>
      <c r="J210" s="234">
        <f t="shared" si="51"/>
        <v>0</v>
      </c>
      <c r="K210" s="234">
        <f t="shared" si="51"/>
        <v>0</v>
      </c>
      <c r="L210" s="234">
        <f t="shared" si="51"/>
        <v>0</v>
      </c>
      <c r="M210" s="234">
        <f t="shared" si="51"/>
        <v>0</v>
      </c>
      <c r="N210" s="234">
        <f t="shared" si="51"/>
        <v>0</v>
      </c>
      <c r="O210" s="234">
        <f t="shared" si="51"/>
        <v>0</v>
      </c>
      <c r="P210" s="234">
        <f t="shared" si="51"/>
        <v>0</v>
      </c>
      <c r="Q210" s="234">
        <f t="shared" si="51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137" t="s">
        <v>133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196</v>
      </c>
      <c r="B214" s="230">
        <f>IF(B$5=0,0,(B$5-B$15-B$58)/(CHI_fec!B$5-CHI_fec!B$15))</f>
        <v>0</v>
      </c>
      <c r="C214" s="230">
        <f>IF(C$5=0,0,(C$5-C$15-C$58)/(CHI_fec!C$5-CHI_fec!C$15))</f>
        <v>0</v>
      </c>
      <c r="D214" s="230">
        <f>IF(D$5=0,0,(D$5-D$15-D$58)/(CHI_fec!D$5-CHI_fec!D$15))</f>
        <v>0</v>
      </c>
      <c r="E214" s="230">
        <f>IF(E$5=0,0,(E$5-E$15-E$58)/(CHI_fec!E$5-CHI_fec!E$15))</f>
        <v>0</v>
      </c>
      <c r="F214" s="230">
        <f>IF(F$5=0,0,(F$5-F$15-F$58)/(CHI_fec!F$5-CHI_fec!F$15))</f>
        <v>0</v>
      </c>
      <c r="G214" s="230">
        <f>IF(G$5=0,0,(G$5-G$15-G$58)/(CHI_fec!G$5-CHI_fec!G$15))</f>
        <v>0</v>
      </c>
      <c r="H214" s="230">
        <f>IF(H$5=0,0,(H$5-H$15-H$58)/(CHI_fec!H$5-CHI_fec!H$15))</f>
        <v>0</v>
      </c>
      <c r="I214" s="230">
        <f>IF(I$5=0,0,(I$5-I$15-I$58)/(CHI_fec!I$5-CHI_fec!I$15))</f>
        <v>0</v>
      </c>
      <c r="J214" s="230">
        <f>IF(J$5=0,0,(J$5-J$15-J$58)/(CHI_fec!J$5-CHI_fec!J$15))</f>
        <v>0</v>
      </c>
      <c r="K214" s="230">
        <f>IF(K$5=0,0,(K$5-K$15-K$58)/(CHI_fec!K$5-CHI_fec!K$15))</f>
        <v>0</v>
      </c>
      <c r="L214" s="230">
        <f>IF(L$5=0,0,(L$5-L$15-L$58)/(CHI_fec!L$5-CHI_fec!L$15))</f>
        <v>0</v>
      </c>
      <c r="M214" s="230">
        <f>IF(M$5=0,0,(M$5-M$15-M$58)/(CHI_fec!M$5-CHI_fec!M$15))</f>
        <v>0</v>
      </c>
      <c r="N214" s="230">
        <f>IF(N$5=0,0,(N$5-N$15-N$58)/(CHI_fec!N$5-CHI_fec!N$15))</f>
        <v>0</v>
      </c>
      <c r="O214" s="230">
        <f>IF(O$5=0,0,(O$5-O$15-O$58)/(CHI_fec!O$5-CHI_fec!O$15))</f>
        <v>0</v>
      </c>
      <c r="P214" s="230">
        <f>IF(P$5=0,0,(P$5-P$15-P$58)/(CHI_fec!P$5-CHI_fec!P$15))</f>
        <v>0</v>
      </c>
      <c r="Q214" s="230">
        <f>IF(Q$5=0,0,(Q$5-Q$15-Q$58)/(CHI_fec!Q$5-CHI_fec!Q$15))</f>
        <v>0</v>
      </c>
    </row>
    <row r="215" spans="1:17" x14ac:dyDescent="0.25">
      <c r="A215" s="132" t="s">
        <v>83</v>
      </c>
      <c r="B215" s="229">
        <f>IF(B$6=0,0,B$6/CHI_fec!B$6)</f>
        <v>0</v>
      </c>
      <c r="C215" s="229">
        <f>IF(C$6=0,0,C$6/CHI_fec!C$6)</f>
        <v>0</v>
      </c>
      <c r="D215" s="229">
        <f>IF(D$6=0,0,D$6/CHI_fec!D$6)</f>
        <v>0</v>
      </c>
      <c r="E215" s="229">
        <f>IF(E$6=0,0,E$6/CHI_fec!E$6)</f>
        <v>0</v>
      </c>
      <c r="F215" s="229">
        <f>IF(F$6=0,0,F$6/CHI_fec!F$6)</f>
        <v>0</v>
      </c>
      <c r="G215" s="229">
        <f>IF(G$6=0,0,G$6/CHI_fec!G$6)</f>
        <v>0</v>
      </c>
      <c r="H215" s="229">
        <f>IF(H$6=0,0,H$6/CHI_fec!H$6)</f>
        <v>0</v>
      </c>
      <c r="I215" s="229">
        <f>IF(I$6=0,0,I$6/CHI_fec!I$6)</f>
        <v>0</v>
      </c>
      <c r="J215" s="229">
        <f>IF(J$6=0,0,J$6/CHI_fec!J$6)</f>
        <v>0</v>
      </c>
      <c r="K215" s="229">
        <f>IF(K$6=0,0,K$6/CHI_fec!K$6)</f>
        <v>0</v>
      </c>
      <c r="L215" s="229">
        <f>IF(L$6=0,0,L$6/CHI_fec!L$6)</f>
        <v>0</v>
      </c>
      <c r="M215" s="229">
        <f>IF(M$6=0,0,M$6/CHI_fec!M$6)</f>
        <v>0</v>
      </c>
      <c r="N215" s="229">
        <f>IF(N$6=0,0,N$6/CHI_fec!N$6)</f>
        <v>0</v>
      </c>
      <c r="O215" s="229">
        <f>IF(O$6=0,0,O$6/CHI_fec!O$6)</f>
        <v>0</v>
      </c>
      <c r="P215" s="229">
        <f>IF(P$6=0,0,P$6/CHI_fec!P$6)</f>
        <v>0</v>
      </c>
      <c r="Q215" s="229">
        <f>IF(Q$6=0,0,Q$6/CHI_fec!Q$6)</f>
        <v>0</v>
      </c>
    </row>
    <row r="216" spans="1:17" x14ac:dyDescent="0.25">
      <c r="A216" s="76" t="s">
        <v>82</v>
      </c>
      <c r="B216" s="228">
        <f>IF(B$7=0,0,B$7/CHI_fec!B$7)</f>
        <v>0</v>
      </c>
      <c r="C216" s="228">
        <f>IF(C$7=0,0,C$7/CHI_fec!C$7)</f>
        <v>0</v>
      </c>
      <c r="D216" s="228">
        <f>IF(D$7=0,0,D$7/CHI_fec!D$7)</f>
        <v>0</v>
      </c>
      <c r="E216" s="228">
        <f>IF(E$7=0,0,E$7/CHI_fec!E$7)</f>
        <v>0</v>
      </c>
      <c r="F216" s="228">
        <f>IF(F$7=0,0,F$7/CHI_fec!F$7)</f>
        <v>0</v>
      </c>
      <c r="G216" s="228">
        <f>IF(G$7=0,0,G$7/CHI_fec!G$7)</f>
        <v>0</v>
      </c>
      <c r="H216" s="228">
        <f>IF(H$7=0,0,H$7/CHI_fec!H$7)</f>
        <v>0</v>
      </c>
      <c r="I216" s="228">
        <f>IF(I$7=0,0,I$7/CHI_fec!I$7)</f>
        <v>0</v>
      </c>
      <c r="J216" s="228">
        <f>IF(J$7=0,0,J$7/CHI_fec!J$7)</f>
        <v>0</v>
      </c>
      <c r="K216" s="228">
        <f>IF(K$7=0,0,K$7/CHI_fec!K$7)</f>
        <v>0</v>
      </c>
      <c r="L216" s="228">
        <f>IF(L$7=0,0,L$7/CHI_fec!L$7)</f>
        <v>0</v>
      </c>
      <c r="M216" s="228">
        <f>IF(M$7=0,0,M$7/CHI_fec!M$7)</f>
        <v>0</v>
      </c>
      <c r="N216" s="228">
        <f>IF(N$7=0,0,N$7/CHI_fec!N$7)</f>
        <v>0</v>
      </c>
      <c r="O216" s="228">
        <f>IF(O$7=0,0,O$7/CHI_fec!O$7)</f>
        <v>0</v>
      </c>
      <c r="P216" s="228">
        <f>IF(P$7=0,0,P$7/CHI_fec!P$7)</f>
        <v>0</v>
      </c>
      <c r="Q216" s="228">
        <f>IF(Q$7=0,0,Q$7/CHI_fec!Q$7)</f>
        <v>0</v>
      </c>
    </row>
    <row r="217" spans="1:17" x14ac:dyDescent="0.25">
      <c r="A217" s="76" t="s">
        <v>81</v>
      </c>
      <c r="B217" s="228">
        <f>IF(B$8=0,0,B$8/CHI_fec!B$8)</f>
        <v>0</v>
      </c>
      <c r="C217" s="228">
        <f>IF(C$8=0,0,C$8/CHI_fec!C$8)</f>
        <v>0</v>
      </c>
      <c r="D217" s="228">
        <f>IF(D$8=0,0,D$8/CHI_fec!D$8)</f>
        <v>0</v>
      </c>
      <c r="E217" s="228">
        <f>IF(E$8=0,0,E$8/CHI_fec!E$8)</f>
        <v>0</v>
      </c>
      <c r="F217" s="228">
        <f>IF(F$8=0,0,F$8/CHI_fec!F$8)</f>
        <v>0</v>
      </c>
      <c r="G217" s="228">
        <f>IF(G$8=0,0,G$8/CHI_fec!G$8)</f>
        <v>0</v>
      </c>
      <c r="H217" s="228">
        <f>IF(H$8=0,0,H$8/CHI_fec!H$8)</f>
        <v>0</v>
      </c>
      <c r="I217" s="228">
        <f>IF(I$8=0,0,I$8/CHI_fec!I$8)</f>
        <v>0</v>
      </c>
      <c r="J217" s="228">
        <f>IF(J$8=0,0,J$8/CHI_fec!J$8)</f>
        <v>0</v>
      </c>
      <c r="K217" s="228">
        <f>IF(K$8=0,0,K$8/CHI_fec!K$8)</f>
        <v>0</v>
      </c>
      <c r="L217" s="228">
        <f>IF(L$8=0,0,L$8/CHI_fec!L$8)</f>
        <v>0</v>
      </c>
      <c r="M217" s="228">
        <f>IF(M$8=0,0,M$8/CHI_fec!M$8)</f>
        <v>0</v>
      </c>
      <c r="N217" s="228">
        <f>IF(N$8=0,0,N$8/CHI_fec!N$8)</f>
        <v>0</v>
      </c>
      <c r="O217" s="228">
        <f>IF(O$8=0,0,O$8/CHI_fec!O$8)</f>
        <v>0</v>
      </c>
      <c r="P217" s="228">
        <f>IF(P$8=0,0,P$8/CHI_fec!P$8)</f>
        <v>0</v>
      </c>
      <c r="Q217" s="228">
        <f>IF(Q$8=0,0,Q$8/CHI_fec!Q$8)</f>
        <v>0</v>
      </c>
    </row>
    <row r="218" spans="1:17" x14ac:dyDescent="0.25">
      <c r="A218" s="76" t="s">
        <v>80</v>
      </c>
      <c r="B218" s="228">
        <f>IF(B$9=0,0,B$9/CHI_fec!B$9)</f>
        <v>0</v>
      </c>
      <c r="C218" s="228">
        <f>IF(C$9=0,0,C$9/CHI_fec!C$9)</f>
        <v>0</v>
      </c>
      <c r="D218" s="228">
        <f>IF(D$9=0,0,D$9/CHI_fec!D$9)</f>
        <v>0</v>
      </c>
      <c r="E218" s="228">
        <f>IF(E$9=0,0,E$9/CHI_fec!E$9)</f>
        <v>0</v>
      </c>
      <c r="F218" s="228">
        <f>IF(F$9=0,0,F$9/CHI_fec!F$9)</f>
        <v>0</v>
      </c>
      <c r="G218" s="228">
        <f>IF(G$9=0,0,G$9/CHI_fec!G$9)</f>
        <v>0</v>
      </c>
      <c r="H218" s="228">
        <f>IF(H$9=0,0,H$9/CHI_fec!H$9)</f>
        <v>0</v>
      </c>
      <c r="I218" s="228">
        <f>IF(I$9=0,0,I$9/CHI_fec!I$9)</f>
        <v>0</v>
      </c>
      <c r="J218" s="228">
        <f>IF(J$9=0,0,J$9/CHI_fec!J$9)</f>
        <v>0</v>
      </c>
      <c r="K218" s="228">
        <f>IF(K$9=0,0,K$9/CHI_fec!K$9)</f>
        <v>0</v>
      </c>
      <c r="L218" s="228">
        <f>IF(L$9=0,0,L$9/CHI_fec!L$9)</f>
        <v>0</v>
      </c>
      <c r="M218" s="228">
        <f>IF(M$9=0,0,M$9/CHI_fec!M$9)</f>
        <v>0</v>
      </c>
      <c r="N218" s="228">
        <f>IF(N$9=0,0,N$9/CHI_fec!N$9)</f>
        <v>0</v>
      </c>
      <c r="O218" s="228">
        <f>IF(O$9=0,0,O$9/CHI_fec!O$9)</f>
        <v>0</v>
      </c>
      <c r="P218" s="228">
        <f>IF(P$9=0,0,P$9/CHI_fec!P$9)</f>
        <v>0</v>
      </c>
      <c r="Q218" s="228">
        <f>IF(Q$9=0,0,Q$9/CHI_fec!Q$9)</f>
        <v>0</v>
      </c>
    </row>
    <row r="219" spans="1:17" x14ac:dyDescent="0.25">
      <c r="A219" s="129" t="s">
        <v>79</v>
      </c>
      <c r="B219" s="227">
        <f>IF(B$10=0,0,B$10/CHI_fec!B$10)</f>
        <v>0</v>
      </c>
      <c r="C219" s="227">
        <f>IF(C$10=0,0,C$10/CHI_fec!C$10)</f>
        <v>0</v>
      </c>
      <c r="D219" s="227">
        <f>IF(D$10=0,0,D$10/CHI_fec!D$10)</f>
        <v>0</v>
      </c>
      <c r="E219" s="227">
        <f>IF(E$10=0,0,E$10/CHI_fec!E$10)</f>
        <v>0</v>
      </c>
      <c r="F219" s="227">
        <f>IF(F$10=0,0,F$10/CHI_fec!F$10)</f>
        <v>0</v>
      </c>
      <c r="G219" s="227">
        <f>IF(G$10=0,0,G$10/CHI_fec!G$10)</f>
        <v>0</v>
      </c>
      <c r="H219" s="227">
        <f>IF(H$10=0,0,H$10/CHI_fec!H$10)</f>
        <v>0</v>
      </c>
      <c r="I219" s="227">
        <f>IF(I$10=0,0,I$10/CHI_fec!I$10)</f>
        <v>0</v>
      </c>
      <c r="J219" s="227">
        <f>IF(J$10=0,0,J$10/CHI_fec!J$10)</f>
        <v>0</v>
      </c>
      <c r="K219" s="227">
        <f>IF(K$10=0,0,K$10/CHI_fec!K$10)</f>
        <v>0</v>
      </c>
      <c r="L219" s="227">
        <f>IF(L$10=0,0,L$10/CHI_fec!L$10)</f>
        <v>0</v>
      </c>
      <c r="M219" s="227">
        <f>IF(M$10=0,0,M$10/CHI_fec!M$10)</f>
        <v>0</v>
      </c>
      <c r="N219" s="227">
        <f>IF(N$10=0,0,N$10/CHI_fec!N$10)</f>
        <v>0</v>
      </c>
      <c r="O219" s="227">
        <f>IF(O$10=0,0,O$10/CHI_fec!O$10)</f>
        <v>0</v>
      </c>
      <c r="P219" s="227">
        <f>IF(P$10=0,0,P$10/CHI_fec!P$10)</f>
        <v>0</v>
      </c>
      <c r="Q219" s="227">
        <f>IF(Q$10=0,0,Q$10/CHI_fec!Q$10)</f>
        <v>0</v>
      </c>
    </row>
    <row r="220" spans="1:17" x14ac:dyDescent="0.25">
      <c r="A220" s="232" t="s">
        <v>185</v>
      </c>
      <c r="B220" s="231">
        <f>IF(B$15=0,0,B$15/CHI_fec!B$15)</f>
        <v>0</v>
      </c>
      <c r="C220" s="231">
        <f>IF(C$15=0,0,C$15/CHI_fec!C$15)</f>
        <v>0</v>
      </c>
      <c r="D220" s="231">
        <f>IF(D$15=0,0,D$15/CHI_fec!D$15)</f>
        <v>0</v>
      </c>
      <c r="E220" s="231">
        <f>IF(E$15=0,0,E$15/CHI_fec!E$15)</f>
        <v>0</v>
      </c>
      <c r="F220" s="231">
        <f>IF(F$15=0,0,F$15/CHI_fec!F$15)</f>
        <v>0</v>
      </c>
      <c r="G220" s="231">
        <f>IF(G$15=0,0,G$15/CHI_fec!G$15)</f>
        <v>0</v>
      </c>
      <c r="H220" s="231">
        <f>IF(H$15=0,0,H$15/CHI_fec!H$15)</f>
        <v>0</v>
      </c>
      <c r="I220" s="231">
        <f>IF(I$15=0,0,I$15/CHI_fec!I$15)</f>
        <v>0</v>
      </c>
      <c r="J220" s="231">
        <f>IF(J$15=0,0,J$15/CHI_fec!J$15)</f>
        <v>0</v>
      </c>
      <c r="K220" s="231">
        <f>IF(K$15=0,0,K$15/CHI_fec!K$15)</f>
        <v>0</v>
      </c>
      <c r="L220" s="231">
        <f>IF(L$15=0,0,L$15/CHI_fec!L$15)</f>
        <v>0</v>
      </c>
      <c r="M220" s="231">
        <f>IF(M$15=0,0,M$15/CHI_fec!M$15)</f>
        <v>0</v>
      </c>
      <c r="N220" s="231">
        <f>IF(N$15=0,0,N$15/CHI_fec!N$15)</f>
        <v>0</v>
      </c>
      <c r="O220" s="231">
        <f>IF(O$15=0,0,O$15/CHI_fec!O$15)</f>
        <v>0</v>
      </c>
      <c r="P220" s="231">
        <f>IF(P$15=0,0,P$15/CHI_fec!P$15)</f>
        <v>0</v>
      </c>
      <c r="Q220" s="231">
        <f>IF(Q$15=0,0,Q$15/CHI_fec!Q$15)</f>
        <v>0</v>
      </c>
    </row>
    <row r="221" spans="1:17" x14ac:dyDescent="0.25">
      <c r="A221" s="127" t="s">
        <v>184</v>
      </c>
      <c r="B221" s="226">
        <f>IF(B$24=0,0,B$24/CHI_fec!B$24)</f>
        <v>0</v>
      </c>
      <c r="C221" s="226">
        <f>IF(C$24=0,0,C$24/CHI_fec!C$24)</f>
        <v>0</v>
      </c>
      <c r="D221" s="226">
        <f>IF(D$24=0,0,D$24/CHI_fec!D$24)</f>
        <v>0</v>
      </c>
      <c r="E221" s="226">
        <f>IF(E$24=0,0,E$24/CHI_fec!E$24)</f>
        <v>0</v>
      </c>
      <c r="F221" s="226">
        <f>IF(F$24=0,0,F$24/CHI_fec!F$24)</f>
        <v>0</v>
      </c>
      <c r="G221" s="226">
        <f>IF(G$24=0,0,G$24/CHI_fec!G$24)</f>
        <v>0</v>
      </c>
      <c r="H221" s="226">
        <f>IF(H$24=0,0,H$24/CHI_fec!H$24)</f>
        <v>0</v>
      </c>
      <c r="I221" s="226">
        <f>IF(I$24=0,0,I$24/CHI_fec!I$24)</f>
        <v>0</v>
      </c>
      <c r="J221" s="226">
        <f>IF(J$24=0,0,J$24/CHI_fec!J$24)</f>
        <v>0</v>
      </c>
      <c r="K221" s="226">
        <f>IF(K$24=0,0,K$24/CHI_fec!K$24)</f>
        <v>0</v>
      </c>
      <c r="L221" s="226">
        <f>IF(L$24=0,0,L$24/CHI_fec!L$24)</f>
        <v>0</v>
      </c>
      <c r="M221" s="226">
        <f>IF(M$24=0,0,M$24/CHI_fec!M$24)</f>
        <v>0</v>
      </c>
      <c r="N221" s="226">
        <f>IF(N$24=0,0,N$24/CHI_fec!N$24)</f>
        <v>0</v>
      </c>
      <c r="O221" s="226">
        <f>IF(O$24=0,0,O$24/CHI_fec!O$24)</f>
        <v>0</v>
      </c>
      <c r="P221" s="226">
        <f>IF(P$24=0,0,P$24/CHI_fec!P$24)</f>
        <v>0</v>
      </c>
      <c r="Q221" s="226">
        <f>IF(Q$24=0,0,Q$24/CHI_fec!Q$24)</f>
        <v>0</v>
      </c>
    </row>
    <row r="222" spans="1:17" x14ac:dyDescent="0.25">
      <c r="A222" s="127" t="s">
        <v>181</v>
      </c>
      <c r="B222" s="226">
        <f>IF(B$35=0,0,B$35/CHI_fec!B$35)</f>
        <v>0</v>
      </c>
      <c r="C222" s="226">
        <f>IF(C$35=0,0,C$35/CHI_fec!C$35)</f>
        <v>0</v>
      </c>
      <c r="D222" s="226">
        <f>IF(D$35=0,0,D$35/CHI_fec!D$35)</f>
        <v>0</v>
      </c>
      <c r="E222" s="226">
        <f>IF(E$35=0,0,E$35/CHI_fec!E$35)</f>
        <v>0</v>
      </c>
      <c r="F222" s="226">
        <f>IF(F$35=0,0,F$35/CHI_fec!F$35)</f>
        <v>0</v>
      </c>
      <c r="G222" s="226">
        <f>IF(G$35=0,0,G$35/CHI_fec!G$35)</f>
        <v>0</v>
      </c>
      <c r="H222" s="226">
        <f>IF(H$35=0,0,H$35/CHI_fec!H$35)</f>
        <v>0</v>
      </c>
      <c r="I222" s="226">
        <f>IF(I$35=0,0,I$35/CHI_fec!I$35)</f>
        <v>0</v>
      </c>
      <c r="J222" s="226">
        <f>IF(J$35=0,0,J$35/CHI_fec!J$35)</f>
        <v>0</v>
      </c>
      <c r="K222" s="226">
        <f>IF(K$35=0,0,K$35/CHI_fec!K$35)</f>
        <v>0</v>
      </c>
      <c r="L222" s="226">
        <f>IF(L$35=0,0,L$35/CHI_fec!L$35)</f>
        <v>0</v>
      </c>
      <c r="M222" s="226">
        <f>IF(M$35=0,0,M$35/CHI_fec!M$35)</f>
        <v>0</v>
      </c>
      <c r="N222" s="226">
        <f>IF(N$35=0,0,N$35/CHI_fec!N$35)</f>
        <v>0</v>
      </c>
      <c r="O222" s="226">
        <f>IF(O$35=0,0,O$35/CHI_fec!O$35)</f>
        <v>0</v>
      </c>
      <c r="P222" s="226">
        <f>IF(P$35=0,0,P$35/CHI_fec!P$35)</f>
        <v>0</v>
      </c>
      <c r="Q222" s="226">
        <f>IF(Q$35=0,0,Q$35/CHI_fec!Q$35)</f>
        <v>0</v>
      </c>
    </row>
    <row r="223" spans="1:17" x14ac:dyDescent="0.25">
      <c r="A223" s="127" t="s">
        <v>180</v>
      </c>
      <c r="B223" s="225">
        <f>IF(B$43=0,0,B$43/CHI_fec!B$43)</f>
        <v>0</v>
      </c>
      <c r="C223" s="225">
        <f>IF(C$43=0,0,C$43/CHI_fec!C$43)</f>
        <v>0</v>
      </c>
      <c r="D223" s="225">
        <f>IF(D$43=0,0,D$43/CHI_fec!D$43)</f>
        <v>0</v>
      </c>
      <c r="E223" s="225">
        <f>IF(E$43=0,0,E$43/CHI_fec!E$43)</f>
        <v>0</v>
      </c>
      <c r="F223" s="225">
        <f>IF(F$43=0,0,F$43/CHI_fec!F$43)</f>
        <v>0</v>
      </c>
      <c r="G223" s="225">
        <f>IF(G$43=0,0,G$43/CHI_fec!G$43)</f>
        <v>0</v>
      </c>
      <c r="H223" s="225">
        <f>IF(H$43=0,0,H$43/CHI_fec!H$43)</f>
        <v>0</v>
      </c>
      <c r="I223" s="225">
        <f>IF(I$43=0,0,I$43/CHI_fec!I$43)</f>
        <v>0</v>
      </c>
      <c r="J223" s="225">
        <f>IF(J$43=0,0,J$43/CHI_fec!J$43)</f>
        <v>0</v>
      </c>
      <c r="K223" s="225">
        <f>IF(K$43=0,0,K$43/CHI_fec!K$43)</f>
        <v>0</v>
      </c>
      <c r="L223" s="225">
        <f>IF(L$43=0,0,L$43/CHI_fec!L$43)</f>
        <v>0</v>
      </c>
      <c r="M223" s="225">
        <f>IF(M$43=0,0,M$43/CHI_fec!M$43)</f>
        <v>0</v>
      </c>
      <c r="N223" s="225">
        <f>IF(N$43=0,0,N$43/CHI_fec!N$43)</f>
        <v>0</v>
      </c>
      <c r="O223" s="225">
        <f>IF(O$43=0,0,O$43/CHI_fec!O$43)</f>
        <v>0</v>
      </c>
      <c r="P223" s="225">
        <f>IF(P$43=0,0,P$43/CHI_fec!P$43)</f>
        <v>0</v>
      </c>
      <c r="Q223" s="225">
        <f>IF(Q$43=0,0,Q$43/CHI_fec!Q$43)</f>
        <v>0</v>
      </c>
    </row>
    <row r="224" spans="1:17" x14ac:dyDescent="0.25">
      <c r="A224" s="72" t="s">
        <v>179</v>
      </c>
      <c r="B224" s="224">
        <f>IF(B$57=0,0,B$57/CHI_fec!B$57)</f>
        <v>0</v>
      </c>
      <c r="C224" s="224">
        <f>IF(C$57=0,0,C$57/CHI_fec!C$57)</f>
        <v>0</v>
      </c>
      <c r="D224" s="224">
        <f>IF(D$57=0,0,D$57/CHI_fec!D$57)</f>
        <v>0</v>
      </c>
      <c r="E224" s="224">
        <f>IF(E$57=0,0,E$57/CHI_fec!E$57)</f>
        <v>0</v>
      </c>
      <c r="F224" s="224">
        <f>IF(F$57=0,0,F$57/CHI_fec!F$57)</f>
        <v>0</v>
      </c>
      <c r="G224" s="224">
        <f>IF(G$57=0,0,G$57/CHI_fec!G$57)</f>
        <v>0</v>
      </c>
      <c r="H224" s="224">
        <f>IF(H$57=0,0,H$57/CHI_fec!H$57)</f>
        <v>0</v>
      </c>
      <c r="I224" s="224">
        <f>IF(I$57=0,0,I$57/CHI_fec!I$57)</f>
        <v>0</v>
      </c>
      <c r="J224" s="224">
        <f>IF(J$57=0,0,J$57/CHI_fec!J$57)</f>
        <v>0</v>
      </c>
      <c r="K224" s="224">
        <f>IF(K$57=0,0,K$57/CHI_fec!K$57)</f>
        <v>0</v>
      </c>
      <c r="L224" s="224">
        <f>IF(L$57=0,0,L$57/CHI_fec!L$57)</f>
        <v>0</v>
      </c>
      <c r="M224" s="224">
        <f>IF(M$57=0,0,M$57/CHI_fec!M$57)</f>
        <v>0</v>
      </c>
      <c r="N224" s="224">
        <f>IF(N$57=0,0,N$57/CHI_fec!N$57)</f>
        <v>0</v>
      </c>
      <c r="O224" s="224">
        <f>IF(O$57=0,0,O$57/CHI_fec!O$57)</f>
        <v>0</v>
      </c>
      <c r="P224" s="224">
        <f>IF(P$57=0,0,P$57/CHI_fec!P$57)</f>
        <v>0</v>
      </c>
      <c r="Q224" s="224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195</v>
      </c>
      <c r="B226" s="230">
        <f>IF(B$60=0,0,(B$60-B$106)/CHI_fec!B$60)</f>
        <v>1.8787809448066755</v>
      </c>
      <c r="C226" s="230">
        <f>IF(C$60=0,0,(C$60-C$106)/CHI_fec!C$60)</f>
        <v>1.9102954608068934</v>
      </c>
      <c r="D226" s="230">
        <f>IF(D$60=0,0,(D$60-D$106)/CHI_fec!D$60)</f>
        <v>1.8900555220389497</v>
      </c>
      <c r="E226" s="230">
        <f>IF(E$60=0,0,(E$60-E$106)/CHI_fec!E$60)</f>
        <v>1.9401375791651323</v>
      </c>
      <c r="F226" s="230">
        <f>IF(F$60=0,0,(F$60-F$106)/CHI_fec!F$60)</f>
        <v>1.981035473364374</v>
      </c>
      <c r="G226" s="230">
        <f>IF(G$60=0,0,(G$60-G$106)/CHI_fec!G$60)</f>
        <v>1.9256081120805462</v>
      </c>
      <c r="H226" s="230">
        <f>IF(H$60=0,0,(H$60-H$106)/CHI_fec!H$60)</f>
        <v>1.8877264736166186</v>
      </c>
      <c r="I226" s="230">
        <f>IF(I$60=0,0,(I$60-I$106)/CHI_fec!I$60)</f>
        <v>1.7817276683520087</v>
      </c>
      <c r="J226" s="230">
        <f>IF(J$60=0,0,(J$60-J$106)/CHI_fec!J$60)</f>
        <v>1.6664390392927424</v>
      </c>
      <c r="K226" s="230">
        <f>IF(K$60=0,0,(K$60-K$106)/CHI_fec!K$60)</f>
        <v>1.5868872802261753</v>
      </c>
      <c r="L226" s="230">
        <f>IF(L$60=0,0,(L$60-L$106)/CHI_fec!L$60)</f>
        <v>1.4511715212669269</v>
      </c>
      <c r="M226" s="230">
        <f>IF(M$60=0,0,(M$60-M$106)/CHI_fec!M$60)</f>
        <v>1.004123262005973</v>
      </c>
      <c r="N226" s="230">
        <f>IF(N$60=0,0,(N$60-N$106)/CHI_fec!N$60)</f>
        <v>0.9722263351693845</v>
      </c>
      <c r="O226" s="230">
        <f>IF(O$60=0,0,(O$60-O$106)/CHI_fec!O$60)</f>
        <v>0.95285162098909937</v>
      </c>
      <c r="P226" s="230">
        <f>IF(P$60=0,0,(P$60-P$106)/CHI_fec!P$60)</f>
        <v>0.96085792231415368</v>
      </c>
      <c r="Q226" s="230">
        <f>IF(Q$60=0,0,(Q$60-Q$106)/CHI_fec!Q$60)</f>
        <v>1.0286293166321676</v>
      </c>
    </row>
    <row r="227" spans="1:17" x14ac:dyDescent="0.25">
      <c r="A227" s="132" t="s">
        <v>83</v>
      </c>
      <c r="B227" s="229">
        <f>IF(B$61=0,0,B$61/CHI_fec!B$61)</f>
        <v>0</v>
      </c>
      <c r="C227" s="229">
        <f>IF(C$61=0,0,C$61/CHI_fec!C$61)</f>
        <v>0</v>
      </c>
      <c r="D227" s="229">
        <f>IF(D$61=0,0,D$61/CHI_fec!D$61)</f>
        <v>0</v>
      </c>
      <c r="E227" s="229">
        <f>IF(E$61=0,0,E$61/CHI_fec!E$61)</f>
        <v>0</v>
      </c>
      <c r="F227" s="229">
        <f>IF(F$61=0,0,F$61/CHI_fec!F$61)</f>
        <v>0</v>
      </c>
      <c r="G227" s="229">
        <f>IF(G$61=0,0,G$61/CHI_fec!G$61)</f>
        <v>0</v>
      </c>
      <c r="H227" s="229">
        <f>IF(H$61=0,0,H$61/CHI_fec!H$61)</f>
        <v>0</v>
      </c>
      <c r="I227" s="229">
        <f>IF(I$61=0,0,I$61/CHI_fec!I$61)</f>
        <v>0</v>
      </c>
      <c r="J227" s="229">
        <f>IF(J$61=0,0,J$61/CHI_fec!J$61)</f>
        <v>0</v>
      </c>
      <c r="K227" s="229">
        <f>IF(K$61=0,0,K$61/CHI_fec!K$61)</f>
        <v>0</v>
      </c>
      <c r="L227" s="229">
        <f>IF(L$61=0,0,L$61/CHI_fec!L$61)</f>
        <v>0</v>
      </c>
      <c r="M227" s="229">
        <f>IF(M$61=0,0,M$61/CHI_fec!M$61)</f>
        <v>0</v>
      </c>
      <c r="N227" s="229">
        <f>IF(N$61=0,0,N$61/CHI_fec!N$61)</f>
        <v>0</v>
      </c>
      <c r="O227" s="229">
        <f>IF(O$61=0,0,O$61/CHI_fec!O$61)</f>
        <v>0</v>
      </c>
      <c r="P227" s="229">
        <f>IF(P$61=0,0,P$61/CHI_fec!P$61)</f>
        <v>0</v>
      </c>
      <c r="Q227" s="229">
        <f>IF(Q$61=0,0,Q$61/CHI_fec!Q$61)</f>
        <v>0</v>
      </c>
    </row>
    <row r="228" spans="1:17" x14ac:dyDescent="0.25">
      <c r="A228" s="76" t="s">
        <v>82</v>
      </c>
      <c r="B228" s="228">
        <f>IF(B$62=0,0,B$62/CHI_fec!B$62)</f>
        <v>0</v>
      </c>
      <c r="C228" s="228">
        <f>IF(C$62=0,0,C$62/CHI_fec!C$62)</f>
        <v>0</v>
      </c>
      <c r="D228" s="228">
        <f>IF(D$62=0,0,D$62/CHI_fec!D$62)</f>
        <v>0</v>
      </c>
      <c r="E228" s="228">
        <f>IF(E$62=0,0,E$62/CHI_fec!E$62)</f>
        <v>0</v>
      </c>
      <c r="F228" s="228">
        <f>IF(F$62=0,0,F$62/CHI_fec!F$62)</f>
        <v>0</v>
      </c>
      <c r="G228" s="228">
        <f>IF(G$62=0,0,G$62/CHI_fec!G$62)</f>
        <v>0</v>
      </c>
      <c r="H228" s="228">
        <f>IF(H$62=0,0,H$62/CHI_fec!H$62)</f>
        <v>0</v>
      </c>
      <c r="I228" s="228">
        <f>IF(I$62=0,0,I$62/CHI_fec!I$62)</f>
        <v>0</v>
      </c>
      <c r="J228" s="228">
        <f>IF(J$62=0,0,J$62/CHI_fec!J$62)</f>
        <v>0</v>
      </c>
      <c r="K228" s="228">
        <f>IF(K$62=0,0,K$62/CHI_fec!K$62)</f>
        <v>0</v>
      </c>
      <c r="L228" s="228">
        <f>IF(L$62=0,0,L$62/CHI_fec!L$62)</f>
        <v>0</v>
      </c>
      <c r="M228" s="228">
        <f>IF(M$62=0,0,M$62/CHI_fec!M$62)</f>
        <v>0</v>
      </c>
      <c r="N228" s="228">
        <f>IF(N$62=0,0,N$62/CHI_fec!N$62)</f>
        <v>0</v>
      </c>
      <c r="O228" s="228">
        <f>IF(O$62=0,0,O$62/CHI_fec!O$62)</f>
        <v>0</v>
      </c>
      <c r="P228" s="228">
        <f>IF(P$62=0,0,P$62/CHI_fec!P$62)</f>
        <v>0</v>
      </c>
      <c r="Q228" s="228">
        <f>IF(Q$62=0,0,Q$62/CHI_fec!Q$62)</f>
        <v>0</v>
      </c>
    </row>
    <row r="229" spans="1:17" x14ac:dyDescent="0.25">
      <c r="A229" s="76" t="s">
        <v>81</v>
      </c>
      <c r="B229" s="228">
        <f>IF(B$63=0,0,B$63/CHI_fec!B$63)</f>
        <v>0</v>
      </c>
      <c r="C229" s="228">
        <f>IF(C$63=0,0,C$63/CHI_fec!C$63)</f>
        <v>0</v>
      </c>
      <c r="D229" s="228">
        <f>IF(D$63=0,0,D$63/CHI_fec!D$63)</f>
        <v>0</v>
      </c>
      <c r="E229" s="228">
        <f>IF(E$63=0,0,E$63/CHI_fec!E$63)</f>
        <v>0</v>
      </c>
      <c r="F229" s="228">
        <f>IF(F$63=0,0,F$63/CHI_fec!F$63)</f>
        <v>0</v>
      </c>
      <c r="G229" s="228">
        <f>IF(G$63=0,0,G$63/CHI_fec!G$63)</f>
        <v>0</v>
      </c>
      <c r="H229" s="228">
        <f>IF(H$63=0,0,H$63/CHI_fec!H$63)</f>
        <v>0</v>
      </c>
      <c r="I229" s="228">
        <f>IF(I$63=0,0,I$63/CHI_fec!I$63)</f>
        <v>0</v>
      </c>
      <c r="J229" s="228">
        <f>IF(J$63=0,0,J$63/CHI_fec!J$63)</f>
        <v>0</v>
      </c>
      <c r="K229" s="228">
        <f>IF(K$63=0,0,K$63/CHI_fec!K$63)</f>
        <v>0</v>
      </c>
      <c r="L229" s="228">
        <f>IF(L$63=0,0,L$63/CHI_fec!L$63)</f>
        <v>0</v>
      </c>
      <c r="M229" s="228">
        <f>IF(M$63=0,0,M$63/CHI_fec!M$63)</f>
        <v>0</v>
      </c>
      <c r="N229" s="228">
        <f>IF(N$63=0,0,N$63/CHI_fec!N$63)</f>
        <v>0</v>
      </c>
      <c r="O229" s="228">
        <f>IF(O$63=0,0,O$63/CHI_fec!O$63)</f>
        <v>0</v>
      </c>
      <c r="P229" s="228">
        <f>IF(P$63=0,0,P$63/CHI_fec!P$63)</f>
        <v>0</v>
      </c>
      <c r="Q229" s="228">
        <f>IF(Q$63=0,0,Q$63/CHI_fec!Q$63)</f>
        <v>0</v>
      </c>
    </row>
    <row r="230" spans="1:17" x14ac:dyDescent="0.25">
      <c r="A230" s="76" t="s">
        <v>80</v>
      </c>
      <c r="B230" s="228">
        <f>IF(B$64=0,0,B$64/CHI_fec!B$64)</f>
        <v>0</v>
      </c>
      <c r="C230" s="228">
        <f>IF(C$64=0,0,C$64/CHI_fec!C$64)</f>
        <v>0</v>
      </c>
      <c r="D230" s="228">
        <f>IF(D$64=0,0,D$64/CHI_fec!D$64)</f>
        <v>0</v>
      </c>
      <c r="E230" s="228">
        <f>IF(E$64=0,0,E$64/CHI_fec!E$64)</f>
        <v>0</v>
      </c>
      <c r="F230" s="228">
        <f>IF(F$64=0,0,F$64/CHI_fec!F$64)</f>
        <v>0</v>
      </c>
      <c r="G230" s="228">
        <f>IF(G$64=0,0,G$64/CHI_fec!G$64)</f>
        <v>0</v>
      </c>
      <c r="H230" s="228">
        <f>IF(H$64=0,0,H$64/CHI_fec!H$64)</f>
        <v>0</v>
      </c>
      <c r="I230" s="228">
        <f>IF(I$64=0,0,I$64/CHI_fec!I$64)</f>
        <v>0</v>
      </c>
      <c r="J230" s="228">
        <f>IF(J$64=0,0,J$64/CHI_fec!J$64)</f>
        <v>0</v>
      </c>
      <c r="K230" s="228">
        <f>IF(K$64=0,0,K$64/CHI_fec!K$64)</f>
        <v>0</v>
      </c>
      <c r="L230" s="228">
        <f>IF(L$64=0,0,L$64/CHI_fec!L$64)</f>
        <v>0</v>
      </c>
      <c r="M230" s="228">
        <f>IF(M$64=0,0,M$64/CHI_fec!M$64)</f>
        <v>0</v>
      </c>
      <c r="N230" s="228">
        <f>IF(N$64=0,0,N$64/CHI_fec!N$64)</f>
        <v>0</v>
      </c>
      <c r="O230" s="228">
        <f>IF(O$64=0,0,O$64/CHI_fec!O$64)</f>
        <v>0</v>
      </c>
      <c r="P230" s="228">
        <f>IF(P$64=0,0,P$64/CHI_fec!P$64)</f>
        <v>0</v>
      </c>
      <c r="Q230" s="228">
        <f>IF(Q$64=0,0,Q$64/CHI_fec!Q$64)</f>
        <v>0</v>
      </c>
    </row>
    <row r="231" spans="1:17" x14ac:dyDescent="0.25">
      <c r="A231" s="129" t="s">
        <v>79</v>
      </c>
      <c r="B231" s="227">
        <f>IF(B$65=0,0,B$65/CHI_fec!B$65)</f>
        <v>1.3251222</v>
      </c>
      <c r="C231" s="227">
        <f>IF(C$65=0,0,C$65/CHI_fec!C$65)</f>
        <v>1.3251222</v>
      </c>
      <c r="D231" s="227">
        <f>IF(D$65=0,0,D$65/CHI_fec!D$65)</f>
        <v>1.3251222</v>
      </c>
      <c r="E231" s="227">
        <f>IF(E$65=0,0,E$65/CHI_fec!E$65)</f>
        <v>1.3251221999999998</v>
      </c>
      <c r="F231" s="227">
        <f>IF(F$65=0,0,F$65/CHI_fec!F$65)</f>
        <v>1.3251222000000002</v>
      </c>
      <c r="G231" s="227">
        <f>IF(G$65=0,0,G$65/CHI_fec!G$65)</f>
        <v>1.3251222000000002</v>
      </c>
      <c r="H231" s="227">
        <f>IF(H$65=0,0,H$65/CHI_fec!H$65)</f>
        <v>1.3251222</v>
      </c>
      <c r="I231" s="227">
        <f>IF(I$65=0,0,I$65/CHI_fec!I$65)</f>
        <v>1.3251222</v>
      </c>
      <c r="J231" s="227">
        <f>IF(J$65=0,0,J$65/CHI_fec!J$65)</f>
        <v>1.3251222000000002</v>
      </c>
      <c r="K231" s="227">
        <f>IF(K$65=0,0,K$65/CHI_fec!K$65)</f>
        <v>1.3251222</v>
      </c>
      <c r="L231" s="227">
        <f>IF(L$65=0,0,L$65/CHI_fec!L$65)</f>
        <v>1.3251222</v>
      </c>
      <c r="M231" s="227">
        <f>IF(M$65=0,0,M$65/CHI_fec!M$65)</f>
        <v>1.3251222</v>
      </c>
      <c r="N231" s="227">
        <f>IF(N$65=0,0,N$65/CHI_fec!N$65)</f>
        <v>1.3251222</v>
      </c>
      <c r="O231" s="227">
        <f>IF(O$65=0,0,O$65/CHI_fec!O$65)</f>
        <v>1.1535697983113999</v>
      </c>
      <c r="P231" s="227">
        <f>IF(P$65=0,0,P$65/CHI_fec!P$65)</f>
        <v>1.2676708161970371</v>
      </c>
      <c r="Q231" s="227">
        <f>IF(Q$65=0,0,Q$65/CHI_fec!Q$65)</f>
        <v>1.3251222000000002</v>
      </c>
    </row>
    <row r="232" spans="1:17" x14ac:dyDescent="0.25">
      <c r="A232" s="127" t="s">
        <v>183</v>
      </c>
      <c r="B232" s="226">
        <f>IF(B$70=0,0,B$70/CHI_fec!B$70)</f>
        <v>2.9046674044997634</v>
      </c>
      <c r="C232" s="226">
        <f>IF(C$70=0,0,C$70/CHI_fec!C$70)</f>
        <v>2.8687852744395057</v>
      </c>
      <c r="D232" s="226">
        <f>IF(D$70=0,0,D$70/CHI_fec!D$70)</f>
        <v>2.853870368322629</v>
      </c>
      <c r="E232" s="226">
        <f>IF(E$70=0,0,E$70/CHI_fec!E$70)</f>
        <v>2.8336215275272272</v>
      </c>
      <c r="F232" s="226">
        <f>IF(F$70=0,0,F$70/CHI_fec!F$70)</f>
        <v>2.8403482792146835</v>
      </c>
      <c r="G232" s="226">
        <f>IF(G$70=0,0,G$70/CHI_fec!G$70)</f>
        <v>2.8380320622781485</v>
      </c>
      <c r="H232" s="226">
        <f>IF(H$70=0,0,H$70/CHI_fec!H$70)</f>
        <v>2.8327880088223458</v>
      </c>
      <c r="I232" s="226">
        <f>IF(I$70=0,0,I$70/CHI_fec!I$70)</f>
        <v>2.8685286282842442</v>
      </c>
      <c r="J232" s="226">
        <f>IF(J$70=0,0,J$70/CHI_fec!J$70)</f>
        <v>2.7984308597531924</v>
      </c>
      <c r="K232" s="226">
        <f>IF(K$70=0,0,K$70/CHI_fec!K$70)</f>
        <v>2.8192080712163259</v>
      </c>
      <c r="L232" s="226">
        <f>IF(L$70=0,0,L$70/CHI_fec!L$70)</f>
        <v>2.8185924536759903</v>
      </c>
      <c r="M232" s="226">
        <f>IF(M$70=0,0,M$70/CHI_fec!M$70)</f>
        <v>2.4472639501061648</v>
      </c>
      <c r="N232" s="226">
        <f>IF(N$70=0,0,N$70/CHI_fec!N$70)</f>
        <v>2.4341573205397173</v>
      </c>
      <c r="O232" s="226">
        <f>IF(O$70=0,0,O$70/CHI_fec!O$70)</f>
        <v>2.4115480759994492</v>
      </c>
      <c r="P232" s="226">
        <f>IF(P$70=0,0,P$70/CHI_fec!P$70)</f>
        <v>2.4261462574415082</v>
      </c>
      <c r="Q232" s="226">
        <f>IF(Q$70=0,0,Q$70/CHI_fec!Q$70)</f>
        <v>2.4451524683144248</v>
      </c>
    </row>
    <row r="233" spans="1:17" x14ac:dyDescent="0.25">
      <c r="A233" s="127" t="s">
        <v>181</v>
      </c>
      <c r="B233" s="226">
        <f>IF(B$83=0,0,B$83/CHI_fec!B$83)</f>
        <v>2.0056074037428089</v>
      </c>
      <c r="C233" s="226">
        <f>IF(C$83=0,0,C$83/CHI_fec!C$83)</f>
        <v>2.1270145815856556</v>
      </c>
      <c r="D233" s="226">
        <f>IF(D$83=0,0,D$83/CHI_fec!D$83)</f>
        <v>2.0900774747326327</v>
      </c>
      <c r="E233" s="226">
        <f>IF(E$83=0,0,E$83/CHI_fec!E$83)</f>
        <v>2.2293579824865448</v>
      </c>
      <c r="F233" s="226">
        <f>IF(F$83=0,0,F$83/CHI_fec!F$83)</f>
        <v>2.1553074223317203</v>
      </c>
      <c r="G233" s="226">
        <f>IF(G$83=0,0,G$83/CHI_fec!G$83)</f>
        <v>2.1484891845900878</v>
      </c>
      <c r="H233" s="226">
        <f>IF(H$83=0,0,H$83/CHI_fec!H$83)</f>
        <v>2.1041112607575068</v>
      </c>
      <c r="I233" s="226">
        <f>IF(I$83=0,0,I$83/CHI_fec!I$83)</f>
        <v>1.5284082882951455</v>
      </c>
      <c r="J233" s="226">
        <f>IF(J$83=0,0,J$83/CHI_fec!J$83)</f>
        <v>1.5952197951473799</v>
      </c>
      <c r="K233" s="226">
        <f>IF(K$83=0,0,K$83/CHI_fec!K$83)</f>
        <v>1.3850517086877228</v>
      </c>
      <c r="L233" s="226">
        <f>IF(L$83=0,0,L$83/CHI_fec!L$83)</f>
        <v>1.0547329264802241</v>
      </c>
      <c r="M233" s="226">
        <f>IF(M$83=0,0,M$83/CHI_fec!M$83)</f>
        <v>0.28296789692137464</v>
      </c>
      <c r="N233" s="226">
        <f>IF(N$83=0,0,N$83/CHI_fec!N$83)</f>
        <v>0.2165658597125785</v>
      </c>
      <c r="O233" s="226">
        <f>IF(O$83=0,0,O$83/CHI_fec!O$83)</f>
        <v>0.19983825365494132</v>
      </c>
      <c r="P233" s="226">
        <f>IF(P$83=0,0,P$83/CHI_fec!P$83)</f>
        <v>0.19945741111472562</v>
      </c>
      <c r="Q233" s="226">
        <f>IF(Q$83=0,0,Q$83/CHI_fec!Q$83)</f>
        <v>0.34414736001659285</v>
      </c>
    </row>
    <row r="234" spans="1:17" x14ac:dyDescent="0.25">
      <c r="A234" s="127" t="s">
        <v>180</v>
      </c>
      <c r="B234" s="225">
        <f>IF(B$91=0,0,B$91/CHI_fec!B$91)</f>
        <v>2.9163368516894517</v>
      </c>
      <c r="C234" s="225">
        <f>IF(C$91=0,0,C$91/CHI_fec!C$91)</f>
        <v>2.927297812095766</v>
      </c>
      <c r="D234" s="225">
        <f>IF(D$91=0,0,D$91/CHI_fec!D$91)</f>
        <v>2.9107602871592033</v>
      </c>
      <c r="E234" s="225">
        <f>IF(E$91=0,0,E$91/CHI_fec!E$91)</f>
        <v>2.9055102991157855</v>
      </c>
      <c r="F234" s="225">
        <f>IF(F$91=0,0,F$91/CHI_fec!F$91)</f>
        <v>2.6940305006466447</v>
      </c>
      <c r="G234" s="225">
        <f>IF(G$91=0,0,G$91/CHI_fec!G$91)</f>
        <v>2.8408239778452375</v>
      </c>
      <c r="H234" s="225">
        <f>IF(H$91=0,0,H$91/CHI_fec!H$91)</f>
        <v>2.8850802039536623</v>
      </c>
      <c r="I234" s="225">
        <f>IF(I$91=0,0,I$91/CHI_fec!I$91)</f>
        <v>2.832687867102671</v>
      </c>
      <c r="J234" s="225">
        <f>IF(J$91=0,0,J$91/CHI_fec!J$91)</f>
        <v>2.7972702908600473</v>
      </c>
      <c r="K234" s="225">
        <f>IF(K$91=0,0,K$91/CHI_fec!K$91)</f>
        <v>2.7903718290687816</v>
      </c>
      <c r="L234" s="225">
        <f>IF(L$91=0,0,L$91/CHI_fec!L$91)</f>
        <v>2.7572987732544498</v>
      </c>
      <c r="M234" s="225">
        <f>IF(M$91=0,0,M$91/CHI_fec!M$91)</f>
        <v>2.3227227816932179</v>
      </c>
      <c r="N234" s="225">
        <f>IF(N$91=0,0,N$91/CHI_fec!N$91)</f>
        <v>2.3030070570694083</v>
      </c>
      <c r="O234" s="225">
        <f>IF(O$91=0,0,O$91/CHI_fec!O$91)</f>
        <v>2.2794271407198918</v>
      </c>
      <c r="P234" s="225">
        <f>IF(P$91=0,0,P$91/CHI_fec!P$91)</f>
        <v>2.2934999204338116</v>
      </c>
      <c r="Q234" s="225">
        <f>IF(Q$91=0,0,Q$91/CHI_fec!Q$91)</f>
        <v>2.3281940472684561</v>
      </c>
    </row>
    <row r="235" spans="1:17" x14ac:dyDescent="0.25">
      <c r="A235" s="72" t="s">
        <v>179</v>
      </c>
      <c r="B235" s="224">
        <f>IF(B$105=0,0,B$105/CHI_fec!B$105)</f>
        <v>0</v>
      </c>
      <c r="C235" s="224">
        <f>IF(C$105=0,0,C$105/CHI_fec!C$105)</f>
        <v>0</v>
      </c>
      <c r="D235" s="224">
        <f>IF(D$105=0,0,D$105/CHI_fec!D$105)</f>
        <v>0</v>
      </c>
      <c r="E235" s="224">
        <f>IF(E$105=0,0,E$105/CHI_fec!E$105)</f>
        <v>0</v>
      </c>
      <c r="F235" s="224">
        <f>IF(F$105=0,0,F$105/CHI_fec!F$105)</f>
        <v>0</v>
      </c>
      <c r="G235" s="224">
        <f>IF(G$105=0,0,G$105/CHI_fec!G$105)</f>
        <v>0</v>
      </c>
      <c r="H235" s="224">
        <f>IF(H$105=0,0,H$105/CHI_fec!H$105)</f>
        <v>0</v>
      </c>
      <c r="I235" s="224">
        <f>IF(I$105=0,0,I$105/CHI_fec!I$105)</f>
        <v>0</v>
      </c>
      <c r="J235" s="224">
        <f>IF(J$105=0,0,J$105/CHI_fec!J$105)</f>
        <v>0</v>
      </c>
      <c r="K235" s="224">
        <f>IF(K$105=0,0,K$105/CHI_fec!K$105)</f>
        <v>0</v>
      </c>
      <c r="L235" s="224">
        <f>IF(L$105=0,0,L$105/CHI_fec!L$105)</f>
        <v>0</v>
      </c>
      <c r="M235" s="224">
        <f>IF(M$105=0,0,M$105/CHI_fec!M$105)</f>
        <v>0</v>
      </c>
      <c r="N235" s="224">
        <f>IF(N$105=0,0,N$105/CHI_fec!N$105)</f>
        <v>0</v>
      </c>
      <c r="O235" s="224">
        <f>IF(O$105=0,0,O$105/CHI_fec!O$105)</f>
        <v>0</v>
      </c>
      <c r="P235" s="224">
        <f>IF(P$105=0,0,P$105/CHI_fec!P$105)</f>
        <v>0</v>
      </c>
      <c r="Q235" s="224">
        <f>IF(Q$105=0,0,Q$105/CHI_fec!Q$105)</f>
        <v>0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>IF(B$108=0,0,B$108/CHI_fec!B$108)</f>
        <v>1.6192207890117654</v>
      </c>
      <c r="C237" s="230">
        <f>IF(C$108=0,0,C$108/CHI_fec!C$108)</f>
        <v>1.6735196929083318</v>
      </c>
      <c r="D237" s="230">
        <f>IF(D$108=0,0,D$108/CHI_fec!D$108)</f>
        <v>1.6609986401540209</v>
      </c>
      <c r="E237" s="230">
        <f>IF(E$108=0,0,E$108/CHI_fec!E$108)</f>
        <v>1.7135377320532454</v>
      </c>
      <c r="F237" s="230">
        <f>IF(F$108=0,0,F$108/CHI_fec!F$108)</f>
        <v>1.6857531317858288</v>
      </c>
      <c r="G237" s="230">
        <f>IF(G$108=0,0,G$108/CHI_fec!G$108)</f>
        <v>1.6837388079032809</v>
      </c>
      <c r="H237" s="230">
        <f>IF(H$108=0,0,H$108/CHI_fec!H$108)</f>
        <v>1.6653025440164229</v>
      </c>
      <c r="I237" s="230">
        <f>IF(I$108=0,0,I$108/CHI_fec!I$108)</f>
        <v>1.4486120960689721</v>
      </c>
      <c r="J237" s="230">
        <f>IF(J$108=0,0,J$108/CHI_fec!J$108)</f>
        <v>1.2902543928100294</v>
      </c>
      <c r="K237" s="230">
        <f>IF(K$108=0,0,K$108/CHI_fec!K$108)</f>
        <v>1.2695150140208595</v>
      </c>
      <c r="L237" s="230">
        <f>IF(L$108=0,0,L$108/CHI_fec!L$108)</f>
        <v>1.081924933214983</v>
      </c>
      <c r="M237" s="230">
        <f>IF(M$108=0,0,M$108/CHI_fec!M$108)</f>
        <v>0.78326871909835161</v>
      </c>
      <c r="N237" s="230">
        <f>IF(N$108=0,0,N$108/CHI_fec!N$108)</f>
        <v>0.75958403840912836</v>
      </c>
      <c r="O237" s="230">
        <f>IF(O$108=0,0,O$108/CHI_fec!O$108)</f>
        <v>0.74766241415315937</v>
      </c>
      <c r="P237" s="230">
        <f>IF(P$108=0,0,P$108/CHI_fec!P$108)</f>
        <v>0.75098734925433441</v>
      </c>
      <c r="Q237" s="230">
        <f>IF(Q$108=0,0,Q$108/CHI_fec!Q$108)</f>
        <v>0.80390549066017281</v>
      </c>
    </row>
    <row r="238" spans="1:17" x14ac:dyDescent="0.25">
      <c r="A238" s="132" t="s">
        <v>83</v>
      </c>
      <c r="B238" s="229">
        <f>IF(B$109=0,0,B$109/CHI_fec!B$109)</f>
        <v>0</v>
      </c>
      <c r="C238" s="229">
        <f>IF(C$109=0,0,C$109/CHI_fec!C$109)</f>
        <v>0</v>
      </c>
      <c r="D238" s="229">
        <f>IF(D$109=0,0,D$109/CHI_fec!D$109)</f>
        <v>0</v>
      </c>
      <c r="E238" s="229">
        <f>IF(E$109=0,0,E$109/CHI_fec!E$109)</f>
        <v>0</v>
      </c>
      <c r="F238" s="229">
        <f>IF(F$109=0,0,F$109/CHI_fec!F$109)</f>
        <v>0</v>
      </c>
      <c r="G238" s="229">
        <f>IF(G$109=0,0,G$109/CHI_fec!G$109)</f>
        <v>0</v>
      </c>
      <c r="H238" s="229">
        <f>IF(H$109=0,0,H$109/CHI_fec!H$109)</f>
        <v>0</v>
      </c>
      <c r="I238" s="229">
        <f>IF(I$109=0,0,I$109/CHI_fec!I$109)</f>
        <v>0</v>
      </c>
      <c r="J238" s="229">
        <f>IF(J$109=0,0,J$109/CHI_fec!J$109)</f>
        <v>0</v>
      </c>
      <c r="K238" s="229">
        <f>IF(K$109=0,0,K$109/CHI_fec!K$109)</f>
        <v>0</v>
      </c>
      <c r="L238" s="229">
        <f>IF(L$109=0,0,L$109/CHI_fec!L$109)</f>
        <v>0</v>
      </c>
      <c r="M238" s="229">
        <f>IF(M$109=0,0,M$109/CHI_fec!M$109)</f>
        <v>0</v>
      </c>
      <c r="N238" s="229">
        <f>IF(N$109=0,0,N$109/CHI_fec!N$109)</f>
        <v>0</v>
      </c>
      <c r="O238" s="229">
        <f>IF(O$109=0,0,O$109/CHI_fec!O$109)</f>
        <v>0</v>
      </c>
      <c r="P238" s="229">
        <f>IF(P$109=0,0,P$109/CHI_fec!P$109)</f>
        <v>0</v>
      </c>
      <c r="Q238" s="229">
        <f>IF(Q$109=0,0,Q$109/CHI_fec!Q$109)</f>
        <v>0</v>
      </c>
    </row>
    <row r="239" spans="1:17" x14ac:dyDescent="0.25">
      <c r="A239" s="76" t="s">
        <v>82</v>
      </c>
      <c r="B239" s="228">
        <f>IF(B$110=0,0,B$110/CHI_fec!B$110)</f>
        <v>0</v>
      </c>
      <c r="C239" s="228">
        <f>IF(C$110=0,0,C$110/CHI_fec!C$110)</f>
        <v>0</v>
      </c>
      <c r="D239" s="228">
        <f>IF(D$110=0,0,D$110/CHI_fec!D$110)</f>
        <v>0</v>
      </c>
      <c r="E239" s="228">
        <f>IF(E$110=0,0,E$110/CHI_fec!E$110)</f>
        <v>0</v>
      </c>
      <c r="F239" s="228">
        <f>IF(F$110=0,0,F$110/CHI_fec!F$110)</f>
        <v>0</v>
      </c>
      <c r="G239" s="228">
        <f>IF(G$110=0,0,G$110/CHI_fec!G$110)</f>
        <v>0</v>
      </c>
      <c r="H239" s="228">
        <f>IF(H$110=0,0,H$110/CHI_fec!H$110)</f>
        <v>0</v>
      </c>
      <c r="I239" s="228">
        <f>IF(I$110=0,0,I$110/CHI_fec!I$110)</f>
        <v>0</v>
      </c>
      <c r="J239" s="228">
        <f>IF(J$110=0,0,J$110/CHI_fec!J$110)</f>
        <v>0</v>
      </c>
      <c r="K239" s="228">
        <f>IF(K$110=0,0,K$110/CHI_fec!K$110)</f>
        <v>0</v>
      </c>
      <c r="L239" s="228">
        <f>IF(L$110=0,0,L$110/CHI_fec!L$110)</f>
        <v>0</v>
      </c>
      <c r="M239" s="228">
        <f>IF(M$110=0,0,M$110/CHI_fec!M$110)</f>
        <v>0</v>
      </c>
      <c r="N239" s="228">
        <f>IF(N$110=0,0,N$110/CHI_fec!N$110)</f>
        <v>0</v>
      </c>
      <c r="O239" s="228">
        <f>IF(O$110=0,0,O$110/CHI_fec!O$110)</f>
        <v>0</v>
      </c>
      <c r="P239" s="228">
        <f>IF(P$110=0,0,P$110/CHI_fec!P$110)</f>
        <v>0</v>
      </c>
      <c r="Q239" s="228">
        <f>IF(Q$110=0,0,Q$110/CHI_fec!Q$110)</f>
        <v>0</v>
      </c>
    </row>
    <row r="240" spans="1:17" x14ac:dyDescent="0.25">
      <c r="A240" s="76" t="s">
        <v>81</v>
      </c>
      <c r="B240" s="228">
        <f>IF(B$111=0,0,B$111/CHI_fec!B$111)</f>
        <v>0</v>
      </c>
      <c r="C240" s="228">
        <f>IF(C$111=0,0,C$111/CHI_fec!C$111)</f>
        <v>0</v>
      </c>
      <c r="D240" s="228">
        <f>IF(D$111=0,0,D$111/CHI_fec!D$111)</f>
        <v>0</v>
      </c>
      <c r="E240" s="228">
        <f>IF(E$111=0,0,E$111/CHI_fec!E$111)</f>
        <v>0</v>
      </c>
      <c r="F240" s="228">
        <f>IF(F$111=0,0,F$111/CHI_fec!F$111)</f>
        <v>0</v>
      </c>
      <c r="G240" s="228">
        <f>IF(G$111=0,0,G$111/CHI_fec!G$111)</f>
        <v>0</v>
      </c>
      <c r="H240" s="228">
        <f>IF(H$111=0,0,H$111/CHI_fec!H$111)</f>
        <v>0</v>
      </c>
      <c r="I240" s="228">
        <f>IF(I$111=0,0,I$111/CHI_fec!I$111)</f>
        <v>0</v>
      </c>
      <c r="J240" s="228">
        <f>IF(J$111=0,0,J$111/CHI_fec!J$111)</f>
        <v>0</v>
      </c>
      <c r="K240" s="228">
        <f>IF(K$111=0,0,K$111/CHI_fec!K$111)</f>
        <v>0</v>
      </c>
      <c r="L240" s="228">
        <f>IF(L$111=0,0,L$111/CHI_fec!L$111)</f>
        <v>0</v>
      </c>
      <c r="M240" s="228">
        <f>IF(M$111=0,0,M$111/CHI_fec!M$111)</f>
        <v>0</v>
      </c>
      <c r="N240" s="228">
        <f>IF(N$111=0,0,N$111/CHI_fec!N$111)</f>
        <v>0</v>
      </c>
      <c r="O240" s="228">
        <f>IF(O$111=0,0,O$111/CHI_fec!O$111)</f>
        <v>0</v>
      </c>
      <c r="P240" s="228">
        <f>IF(P$111=0,0,P$111/CHI_fec!P$111)</f>
        <v>0</v>
      </c>
      <c r="Q240" s="228">
        <f>IF(Q$111=0,0,Q$111/CHI_fec!Q$111)</f>
        <v>0</v>
      </c>
    </row>
    <row r="241" spans="1:17" x14ac:dyDescent="0.25">
      <c r="A241" s="76" t="s">
        <v>80</v>
      </c>
      <c r="B241" s="228">
        <f>IF(B$112=0,0,B$112/CHI_fec!B$112)</f>
        <v>0</v>
      </c>
      <c r="C241" s="228">
        <f>IF(C$112=0,0,C$112/CHI_fec!C$112)</f>
        <v>0</v>
      </c>
      <c r="D241" s="228">
        <f>IF(D$112=0,0,D$112/CHI_fec!D$112)</f>
        <v>0</v>
      </c>
      <c r="E241" s="228">
        <f>IF(E$112=0,0,E$112/CHI_fec!E$112)</f>
        <v>0</v>
      </c>
      <c r="F241" s="228">
        <f>IF(F$112=0,0,F$112/CHI_fec!F$112)</f>
        <v>0</v>
      </c>
      <c r="G241" s="228">
        <f>IF(G$112=0,0,G$112/CHI_fec!G$112)</f>
        <v>0</v>
      </c>
      <c r="H241" s="228">
        <f>IF(H$112=0,0,H$112/CHI_fec!H$112)</f>
        <v>0</v>
      </c>
      <c r="I241" s="228">
        <f>IF(I$112=0,0,I$112/CHI_fec!I$112)</f>
        <v>0</v>
      </c>
      <c r="J241" s="228">
        <f>IF(J$112=0,0,J$112/CHI_fec!J$112)</f>
        <v>0</v>
      </c>
      <c r="K241" s="228">
        <f>IF(K$112=0,0,K$112/CHI_fec!K$112)</f>
        <v>0</v>
      </c>
      <c r="L241" s="228">
        <f>IF(L$112=0,0,L$112/CHI_fec!L$112)</f>
        <v>0</v>
      </c>
      <c r="M241" s="228">
        <f>IF(M$112=0,0,M$112/CHI_fec!M$112)</f>
        <v>0</v>
      </c>
      <c r="N241" s="228">
        <f>IF(N$112=0,0,N$112/CHI_fec!N$112)</f>
        <v>0</v>
      </c>
      <c r="O241" s="228">
        <f>IF(O$112=0,0,O$112/CHI_fec!O$112)</f>
        <v>0</v>
      </c>
      <c r="P241" s="228">
        <f>IF(P$112=0,0,P$112/CHI_fec!P$112)</f>
        <v>0</v>
      </c>
      <c r="Q241" s="228">
        <f>IF(Q$112=0,0,Q$112/CHI_fec!Q$112)</f>
        <v>0</v>
      </c>
    </row>
    <row r="242" spans="1:17" x14ac:dyDescent="0.25">
      <c r="A242" s="129" t="s">
        <v>79</v>
      </c>
      <c r="B242" s="227">
        <f>IF(B$113=0,0,B$113/CHI_fec!B$113)</f>
        <v>1.3251222000000002</v>
      </c>
      <c r="C242" s="227">
        <f>IF(C$113=0,0,C$113/CHI_fec!C$113)</f>
        <v>1.3251222000000002</v>
      </c>
      <c r="D242" s="227">
        <f>IF(D$113=0,0,D$113/CHI_fec!D$113)</f>
        <v>1.3251222</v>
      </c>
      <c r="E242" s="227">
        <f>IF(E$113=0,0,E$113/CHI_fec!E$113)</f>
        <v>1.3251222</v>
      </c>
      <c r="F242" s="227">
        <f>IF(F$113=0,0,F$113/CHI_fec!F$113)</f>
        <v>1.3251222000000002</v>
      </c>
      <c r="G242" s="227">
        <f>IF(G$113=0,0,G$113/CHI_fec!G$113)</f>
        <v>1.3251222000000002</v>
      </c>
      <c r="H242" s="227">
        <f>IF(H$113=0,0,H$113/CHI_fec!H$113)</f>
        <v>1.3251222</v>
      </c>
      <c r="I242" s="227">
        <f>IF(I$113=0,0,I$113/CHI_fec!I$113)</f>
        <v>1.3251222</v>
      </c>
      <c r="J242" s="227">
        <f>IF(J$113=0,0,J$113/CHI_fec!J$113)</f>
        <v>1.3251222000000002</v>
      </c>
      <c r="K242" s="227">
        <f>IF(K$113=0,0,K$113/CHI_fec!K$113)</f>
        <v>1.3251222</v>
      </c>
      <c r="L242" s="227">
        <f>IF(L$113=0,0,L$113/CHI_fec!L$113)</f>
        <v>1.3251222000000002</v>
      </c>
      <c r="M242" s="227">
        <f>IF(M$113=0,0,M$113/CHI_fec!M$113)</f>
        <v>1.3251222</v>
      </c>
      <c r="N242" s="227">
        <f>IF(N$113=0,0,N$113/CHI_fec!N$113)</f>
        <v>1.3251222</v>
      </c>
      <c r="O242" s="227">
        <f>IF(O$113=0,0,O$113/CHI_fec!O$113)</f>
        <v>1.1535697983113999</v>
      </c>
      <c r="P242" s="227">
        <f>IF(P$113=0,0,P$113/CHI_fec!P$113)</f>
        <v>1.2676708161970371</v>
      </c>
      <c r="Q242" s="227">
        <f>IF(Q$113=0,0,Q$113/CHI_fec!Q$113)</f>
        <v>1.3251222000000002</v>
      </c>
    </row>
    <row r="243" spans="1:17" x14ac:dyDescent="0.25">
      <c r="A243" s="127" t="s">
        <v>182</v>
      </c>
      <c r="B243" s="226">
        <f>IF(B$118=0,0,B$118/CHI_fec!B$118)</f>
        <v>2.8721021608073305</v>
      </c>
      <c r="C243" s="226">
        <f>IF(C$118=0,0,C$118/CHI_fec!C$118)</f>
        <v>2.90283311690825</v>
      </c>
      <c r="D243" s="226">
        <f>IF(D$118=0,0,D$118/CHI_fec!D$118)</f>
        <v>2.9061406677110844</v>
      </c>
      <c r="E243" s="226">
        <f>IF(E$118=0,0,E$118/CHI_fec!E$118)</f>
        <v>2.908823571031931</v>
      </c>
      <c r="F243" s="226">
        <f>IF(F$118=0,0,F$118/CHI_fec!F$118)</f>
        <v>2.9070498952994819</v>
      </c>
      <c r="G243" s="226">
        <f>IF(G$118=0,0,G$118/CHI_fec!G$118)</f>
        <v>2.907770422708893</v>
      </c>
      <c r="H243" s="226">
        <f>IF(H$118=0,0,H$118/CHI_fec!H$118)</f>
        <v>2.90914503378773</v>
      </c>
      <c r="I243" s="226">
        <f>IF(I$118=0,0,I$118/CHI_fec!I$118)</f>
        <v>2.9039371851588043</v>
      </c>
      <c r="J243" s="226">
        <f>IF(J$118=0,0,J$118/CHI_fec!J$118)</f>
        <v>2.2670795744048449</v>
      </c>
      <c r="K243" s="226">
        <f>IF(K$118=0,0,K$118/CHI_fec!K$118)</f>
        <v>2.4714725736073158</v>
      </c>
      <c r="L243" s="226">
        <f>IF(L$118=0,0,L$118/CHI_fec!L$118)</f>
        <v>2.2459651885753078</v>
      </c>
      <c r="M243" s="226">
        <f>IF(M$118=0,0,M$118/CHI_fec!M$118)</f>
        <v>2.2141716543256136</v>
      </c>
      <c r="N243" s="226">
        <f>IF(N$118=0,0,N$118/CHI_fec!N$118)</f>
        <v>2.2184042524210361</v>
      </c>
      <c r="O243" s="226">
        <f>IF(O$118=0,0,O$118/CHI_fec!O$118)</f>
        <v>2.2175530403424082</v>
      </c>
      <c r="P243" s="226">
        <f>IF(P$118=0,0,P$118/CHI_fec!P$118)</f>
        <v>2.2170361258775677</v>
      </c>
      <c r="Q243" s="226">
        <f>IF(Q$118=0,0,Q$118/CHI_fec!Q$118)</f>
        <v>2.2056531309729985</v>
      </c>
    </row>
    <row r="244" spans="1:17" x14ac:dyDescent="0.25">
      <c r="A244" s="127" t="s">
        <v>181</v>
      </c>
      <c r="B244" s="226">
        <f>IF(B$131=0,0,B$131/CHI_fec!B$131)</f>
        <v>2.0056074037428084</v>
      </c>
      <c r="C244" s="226">
        <f>IF(C$131=0,0,C$131/CHI_fec!C$131)</f>
        <v>2.1270145815856547</v>
      </c>
      <c r="D244" s="226">
        <f>IF(D$131=0,0,D$131/CHI_fec!D$131)</f>
        <v>2.0900774747326327</v>
      </c>
      <c r="E244" s="226">
        <f>IF(E$131=0,0,E$131/CHI_fec!E$131)</f>
        <v>2.2293579824865448</v>
      </c>
      <c r="F244" s="226">
        <f>IF(F$131=0,0,F$131/CHI_fec!F$131)</f>
        <v>2.1553074223317203</v>
      </c>
      <c r="G244" s="226">
        <f>IF(G$131=0,0,G$131/CHI_fec!G$131)</f>
        <v>2.1484891845900878</v>
      </c>
      <c r="H244" s="226">
        <f>IF(H$131=0,0,H$131/CHI_fec!H$131)</f>
        <v>2.1041112607575068</v>
      </c>
      <c r="I244" s="226">
        <f>IF(I$131=0,0,I$131/CHI_fec!I$131)</f>
        <v>1.5284082882951455</v>
      </c>
      <c r="J244" s="226">
        <f>IF(J$131=0,0,J$131/CHI_fec!J$131)</f>
        <v>1.5952197951473801</v>
      </c>
      <c r="K244" s="226">
        <f>IF(K$131=0,0,K$131/CHI_fec!K$131)</f>
        <v>1.3850517086877228</v>
      </c>
      <c r="L244" s="226">
        <f>IF(L$131=0,0,L$131/CHI_fec!L$131)</f>
        <v>1.0547329264802241</v>
      </c>
      <c r="M244" s="226">
        <f>IF(M$131=0,0,M$131/CHI_fec!M$131)</f>
        <v>0.28296789692137464</v>
      </c>
      <c r="N244" s="226">
        <f>IF(N$131=0,0,N$131/CHI_fec!N$131)</f>
        <v>0.21656585971257852</v>
      </c>
      <c r="O244" s="226">
        <f>IF(O$131=0,0,O$131/CHI_fec!O$131)</f>
        <v>0.19983825365494132</v>
      </c>
      <c r="P244" s="226">
        <f>IF(P$131=0,0,P$131/CHI_fec!P$131)</f>
        <v>0.19945741111472567</v>
      </c>
      <c r="Q244" s="226">
        <f>IF(Q$131=0,0,Q$131/CHI_fec!Q$131)</f>
        <v>0.34414736001659285</v>
      </c>
    </row>
    <row r="245" spans="1:17" x14ac:dyDescent="0.25">
      <c r="A245" s="127" t="s">
        <v>180</v>
      </c>
      <c r="B245" s="225">
        <f>IF(B$139=0,0,B$139/CHI_fec!B$139)</f>
        <v>2.9446051191024649</v>
      </c>
      <c r="C245" s="225">
        <f>IF(C$139=0,0,C$139/CHI_fec!C$139)</f>
        <v>2.9935093284647607</v>
      </c>
      <c r="D245" s="225">
        <f>IF(D$139=0,0,D$139/CHI_fec!D$139)</f>
        <v>2.9923761130688598</v>
      </c>
      <c r="E245" s="225">
        <f>IF(E$139=0,0,E$139/CHI_fec!E$139)</f>
        <v>3.0166408025499436</v>
      </c>
      <c r="F245" s="225">
        <f>IF(F$139=0,0,F$139/CHI_fec!F$139)</f>
        <v>3.0050617839587614</v>
      </c>
      <c r="G245" s="225">
        <f>IF(G$139=0,0,G$139/CHI_fec!G$139)</f>
        <v>3.0066963919631502</v>
      </c>
      <c r="H245" s="225">
        <f>IF(H$139=0,0,H$139/CHI_fec!H$139)</f>
        <v>2.9855991605861307</v>
      </c>
      <c r="I245" s="225">
        <f>IF(I$139=0,0,I$139/CHI_fec!I$139)</f>
        <v>2.8825934200071948</v>
      </c>
      <c r="J245" s="225">
        <f>IF(J$139=0,0,J$139/CHI_fec!J$139)</f>
        <v>2.3199673607526177</v>
      </c>
      <c r="K245" s="225">
        <f>IF(K$139=0,0,K$139/CHI_fec!K$139)</f>
        <v>2.4616054922985713</v>
      </c>
      <c r="L245" s="225">
        <f>IF(L$139=0,0,L$139/CHI_fec!L$139)</f>
        <v>2.2071686953732605</v>
      </c>
      <c r="M245" s="225">
        <f>IF(M$139=0,0,M$139/CHI_fec!M$139)</f>
        <v>2.0399657759992333</v>
      </c>
      <c r="N245" s="225">
        <f>IF(N$139=0,0,N$139/CHI_fec!N$139)</f>
        <v>2.0318971072108503</v>
      </c>
      <c r="O245" s="225">
        <f>IF(O$139=0,0,O$139/CHI_fec!O$139)</f>
        <v>2.0272835833543397</v>
      </c>
      <c r="P245" s="225">
        <f>IF(P$139=0,0,P$139/CHI_fec!P$139)</f>
        <v>2.0274671037132919</v>
      </c>
      <c r="Q245" s="225">
        <f>IF(Q$139=0,0,Q$139/CHI_fec!Q$139)</f>
        <v>2.0441871024881642</v>
      </c>
    </row>
    <row r="246" spans="1:17" x14ac:dyDescent="0.25">
      <c r="A246" s="72" t="s">
        <v>179</v>
      </c>
      <c r="B246" s="224">
        <f>IF(B$153=0,0,B$153/CHI_fec!B$153)</f>
        <v>0</v>
      </c>
      <c r="C246" s="224">
        <f>IF(C$153=0,0,C$153/CHI_fec!C$153)</f>
        <v>0</v>
      </c>
      <c r="D246" s="224">
        <f>IF(D$153=0,0,D$153/CHI_fec!D$153)</f>
        <v>0</v>
      </c>
      <c r="E246" s="224">
        <f>IF(E$153=0,0,E$153/CHI_fec!E$153)</f>
        <v>0</v>
      </c>
      <c r="F246" s="224">
        <f>IF(F$153=0,0,F$153/CHI_fec!F$153)</f>
        <v>0</v>
      </c>
      <c r="G246" s="224">
        <f>IF(G$153=0,0,G$153/CHI_fec!G$153)</f>
        <v>0</v>
      </c>
      <c r="H246" s="224">
        <f>IF(H$153=0,0,H$153/CHI_fec!H$153)</f>
        <v>0</v>
      </c>
      <c r="I246" s="224">
        <f>IF(I$153=0,0,I$153/CHI_fec!I$153)</f>
        <v>0</v>
      </c>
      <c r="J246" s="224">
        <f>IF(J$153=0,0,J$153/CHI_fec!J$153)</f>
        <v>0</v>
      </c>
      <c r="K246" s="224">
        <f>IF(K$153=0,0,K$153/CHI_fec!K$153)</f>
        <v>0</v>
      </c>
      <c r="L246" s="224">
        <f>IF(L$153=0,0,L$153/CHI_fec!L$153)</f>
        <v>0</v>
      </c>
      <c r="M246" s="224">
        <f>IF(M$153=0,0,M$153/CHI_fec!M$153)</f>
        <v>0</v>
      </c>
      <c r="N246" s="224">
        <f>IF(N$153=0,0,N$153/CHI_fec!N$153)</f>
        <v>0</v>
      </c>
      <c r="O246" s="224">
        <f>IF(O$153=0,0,O$153/CHI_fec!O$153)</f>
        <v>0</v>
      </c>
      <c r="P246" s="224">
        <f>IF(P$153=0,0,P$153/CHI_fec!P$153)</f>
        <v>0</v>
      </c>
      <c r="Q246" s="224">
        <f>IF(Q$153=0,0,Q$153/CHI_fec!Q$153)</f>
        <v>0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Q78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31" t="s">
        <v>78</v>
      </c>
      <c r="B3" s="46">
        <f>SUM(B4:B6)</f>
        <v>906.42843358723167</v>
      </c>
      <c r="C3" s="46">
        <f t="shared" ref="C3:Q3" si="0">SUM(C4:C6)</f>
        <v>855.92404018164302</v>
      </c>
      <c r="D3" s="46">
        <f t="shared" si="0"/>
        <v>804.81661239786195</v>
      </c>
      <c r="E3" s="46">
        <f t="shared" si="0"/>
        <v>817.33625517409303</v>
      </c>
      <c r="F3" s="46">
        <f t="shared" si="0"/>
        <v>863.9652677279305</v>
      </c>
      <c r="G3" s="46">
        <f t="shared" si="0"/>
        <v>959.36976261942391</v>
      </c>
      <c r="H3" s="46">
        <f t="shared" si="0"/>
        <v>1007.2894739261124</v>
      </c>
      <c r="I3" s="46">
        <f t="shared" si="0"/>
        <v>1084.5507669831993</v>
      </c>
      <c r="J3" s="46">
        <f t="shared" si="0"/>
        <v>804.05209298841874</v>
      </c>
      <c r="K3" s="46">
        <f t="shared" si="0"/>
        <v>522.02681865204067</v>
      </c>
      <c r="L3" s="46">
        <f t="shared" si="0"/>
        <v>378.19999999999993</v>
      </c>
      <c r="M3" s="46">
        <f t="shared" si="0"/>
        <v>449.63714035719801</v>
      </c>
      <c r="N3" s="46">
        <f t="shared" si="0"/>
        <v>409.59130452093245</v>
      </c>
      <c r="O3" s="46">
        <f t="shared" si="0"/>
        <v>515.17227877838695</v>
      </c>
      <c r="P3" s="46">
        <f t="shared" si="0"/>
        <v>499.3854018301368</v>
      </c>
      <c r="Q3" s="46">
        <f t="shared" si="0"/>
        <v>489.40793047256943</v>
      </c>
    </row>
    <row r="4" spans="1:17" x14ac:dyDescent="0.25">
      <c r="A4" s="257" t="s">
        <v>38</v>
      </c>
      <c r="B4" s="215">
        <v>434.29120786766981</v>
      </c>
      <c r="C4" s="215">
        <v>423.47957408931444</v>
      </c>
      <c r="D4" s="215">
        <v>376.32755823218758</v>
      </c>
      <c r="E4" s="215">
        <v>349.5137565092561</v>
      </c>
      <c r="F4" s="215">
        <v>520.5324297322378</v>
      </c>
      <c r="G4" s="215">
        <v>506.6083503212285</v>
      </c>
      <c r="H4" s="215">
        <v>447.44769847578857</v>
      </c>
      <c r="I4" s="215">
        <v>437.35407327505959</v>
      </c>
      <c r="J4" s="215">
        <v>343.4055180707557</v>
      </c>
      <c r="K4" s="215">
        <v>277.61370885626121</v>
      </c>
      <c r="L4" s="215">
        <v>261.94190342217155</v>
      </c>
      <c r="M4" s="215">
        <v>249.24720028491896</v>
      </c>
      <c r="N4" s="215">
        <v>137.57633253350298</v>
      </c>
      <c r="O4" s="215">
        <v>173.03959326030011</v>
      </c>
      <c r="P4" s="215">
        <v>167.73698891122032</v>
      </c>
      <c r="Q4" s="215">
        <v>152.57284302402985</v>
      </c>
    </row>
    <row r="5" spans="1:17" x14ac:dyDescent="0.25">
      <c r="A5" s="256" t="s">
        <v>37</v>
      </c>
      <c r="B5" s="214">
        <v>173.94090059718434</v>
      </c>
      <c r="C5" s="214">
        <v>212.59686060270622</v>
      </c>
      <c r="D5" s="214">
        <v>253.5354970341356</v>
      </c>
      <c r="E5" s="214">
        <v>349.24147565011356</v>
      </c>
      <c r="F5" s="214">
        <v>208.05842618188305</v>
      </c>
      <c r="G5" s="214">
        <v>323.39916099195176</v>
      </c>
      <c r="H5" s="214">
        <v>443.26039383826031</v>
      </c>
      <c r="I5" s="214">
        <v>526.51468082693339</v>
      </c>
      <c r="J5" s="214">
        <v>361.77883910542619</v>
      </c>
      <c r="K5" s="214">
        <v>197.25770052014758</v>
      </c>
      <c r="L5" s="214">
        <v>51.24819746155336</v>
      </c>
      <c r="M5" s="214">
        <v>123.99280701882837</v>
      </c>
      <c r="N5" s="214">
        <v>224.48621922930403</v>
      </c>
      <c r="O5" s="214">
        <v>282.3523737887233</v>
      </c>
      <c r="P5" s="214">
        <v>273.70000182566122</v>
      </c>
      <c r="Q5" s="214">
        <v>280.0813002801051</v>
      </c>
    </row>
    <row r="6" spans="1:17" x14ac:dyDescent="0.25">
      <c r="A6" s="223" t="s">
        <v>57</v>
      </c>
      <c r="B6" s="213">
        <v>298.19632512237752</v>
      </c>
      <c r="C6" s="213">
        <v>219.84760548962237</v>
      </c>
      <c r="D6" s="213">
        <v>174.95355713153876</v>
      </c>
      <c r="E6" s="213">
        <v>118.5810230147234</v>
      </c>
      <c r="F6" s="213">
        <v>135.37441181380964</v>
      </c>
      <c r="G6" s="213">
        <v>129.36225130624365</v>
      </c>
      <c r="H6" s="213">
        <v>116.58138161206358</v>
      </c>
      <c r="I6" s="213">
        <v>120.68201288120636</v>
      </c>
      <c r="J6" s="213">
        <v>98.867735812236816</v>
      </c>
      <c r="K6" s="213">
        <v>47.155409275631897</v>
      </c>
      <c r="L6" s="213">
        <v>65.009899116275079</v>
      </c>
      <c r="M6" s="213">
        <v>76.397133053450673</v>
      </c>
      <c r="N6" s="213">
        <v>47.528752758125449</v>
      </c>
      <c r="O6" s="213">
        <v>59.780311729363603</v>
      </c>
      <c r="P6" s="213">
        <v>57.948411093255288</v>
      </c>
      <c r="Q6" s="213">
        <v>56.753787168434485</v>
      </c>
    </row>
    <row r="7" spans="1:17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31" t="s">
        <v>143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25">
      <c r="A9" s="257" t="s">
        <v>202</v>
      </c>
      <c r="B9" s="215">
        <v>2620</v>
      </c>
      <c r="C9" s="215">
        <v>3450</v>
      </c>
      <c r="D9" s="215">
        <v>3320</v>
      </c>
      <c r="E9" s="215">
        <v>3830</v>
      </c>
      <c r="F9" s="215">
        <v>5000</v>
      </c>
      <c r="G9" s="215">
        <v>5083</v>
      </c>
      <c r="H9" s="215">
        <v>4981</v>
      </c>
      <c r="I9" s="215">
        <v>4700</v>
      </c>
      <c r="J9" s="215">
        <v>4493</v>
      </c>
      <c r="K9" s="215">
        <v>2797</v>
      </c>
      <c r="L9" s="215">
        <v>2379</v>
      </c>
      <c r="M9" s="215">
        <v>2103</v>
      </c>
      <c r="N9" s="215">
        <v>1198</v>
      </c>
      <c r="O9" s="215">
        <v>2000</v>
      </c>
      <c r="P9" s="215">
        <v>2000</v>
      </c>
      <c r="Q9" s="215">
        <v>1810.4494065940914</v>
      </c>
    </row>
    <row r="10" spans="1:17" x14ac:dyDescent="0.25">
      <c r="A10" s="256" t="s">
        <v>201</v>
      </c>
      <c r="B10" s="214">
        <v>281.7959699999999</v>
      </c>
      <c r="C10" s="214">
        <v>465.11064999999991</v>
      </c>
      <c r="D10" s="214">
        <v>600.65299000000005</v>
      </c>
      <c r="E10" s="214">
        <v>1027.716015</v>
      </c>
      <c r="F10" s="214">
        <v>536.68607999999995</v>
      </c>
      <c r="G10" s="214">
        <v>871.36370079000005</v>
      </c>
      <c r="H10" s="214">
        <v>1325.0919043700003</v>
      </c>
      <c r="I10" s="214">
        <v>1519.4554699500002</v>
      </c>
      <c r="J10" s="214">
        <v>1271.1158072400001</v>
      </c>
      <c r="K10" s="214">
        <v>1478.8222244999999</v>
      </c>
      <c r="L10" s="214">
        <v>1060.3286000000001</v>
      </c>
      <c r="M10" s="214">
        <v>1509.9890500000001</v>
      </c>
      <c r="N10" s="214">
        <v>2669.9258799999998</v>
      </c>
      <c r="O10" s="214">
        <v>1993.8235199999999</v>
      </c>
      <c r="P10" s="214">
        <v>2750</v>
      </c>
      <c r="Q10" s="214">
        <v>3170.3282566089201</v>
      </c>
    </row>
    <row r="11" spans="1:17" x14ac:dyDescent="0.25">
      <c r="A11" s="223" t="s">
        <v>200</v>
      </c>
      <c r="B11" s="213">
        <v>223.74164508063717</v>
      </c>
      <c r="C11" s="213">
        <v>222.75766305762374</v>
      </c>
      <c r="D11" s="213">
        <v>191.9637051835206</v>
      </c>
      <c r="E11" s="213">
        <v>161.612139140111</v>
      </c>
      <c r="F11" s="213">
        <v>161.72720503461036</v>
      </c>
      <c r="G11" s="213">
        <v>161.42827897740435</v>
      </c>
      <c r="H11" s="213">
        <v>161.40899999999999</v>
      </c>
      <c r="I11" s="213">
        <v>161.29893999999999</v>
      </c>
      <c r="J11" s="213">
        <v>160.88220999999999</v>
      </c>
      <c r="K11" s="213">
        <v>100.06317</v>
      </c>
      <c r="L11" s="213">
        <v>70</v>
      </c>
      <c r="M11" s="213">
        <v>73</v>
      </c>
      <c r="N11" s="213">
        <v>72</v>
      </c>
      <c r="O11" s="213">
        <v>70</v>
      </c>
      <c r="P11" s="213">
        <v>68</v>
      </c>
      <c r="Q11" s="213">
        <v>67</v>
      </c>
    </row>
    <row r="12" spans="1:17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1" t="s">
        <v>142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5">
      <c r="A14" s="110" t="s">
        <v>202</v>
      </c>
      <c r="B14" s="120">
        <v>2911.1111111111109</v>
      </c>
      <c r="C14" s="120">
        <v>3638.646830066602</v>
      </c>
      <c r="D14" s="120">
        <v>3638.6468300666015</v>
      </c>
      <c r="E14" s="120">
        <v>4123.6706427035951</v>
      </c>
      <c r="F14" s="120">
        <v>5336.2301742960799</v>
      </c>
      <c r="G14" s="120">
        <v>5578.7420806145765</v>
      </c>
      <c r="H14" s="120">
        <v>5578.7420806145765</v>
      </c>
      <c r="I14" s="120">
        <v>5336.2301742960799</v>
      </c>
      <c r="J14" s="120">
        <v>5336.2301742960799</v>
      </c>
      <c r="K14" s="120">
        <v>5093.7182679775833</v>
      </c>
      <c r="L14" s="120">
        <v>4851.2063616590867</v>
      </c>
      <c r="M14" s="120">
        <v>4851.2063616590867</v>
      </c>
      <c r="N14" s="120">
        <v>4608.6944553405901</v>
      </c>
      <c r="O14" s="120">
        <v>4608.6944553405901</v>
      </c>
      <c r="P14" s="120">
        <v>4366.1825490220936</v>
      </c>
      <c r="Q14" s="120">
        <v>4123.670642703597</v>
      </c>
    </row>
    <row r="15" spans="1:17" x14ac:dyDescent="0.25">
      <c r="A15" s="180" t="s">
        <v>201</v>
      </c>
      <c r="B15" s="189">
        <v>313.10663333333321</v>
      </c>
      <c r="C15" s="189">
        <v>508.29639256433308</v>
      </c>
      <c r="D15" s="189">
        <v>654.68871198758291</v>
      </c>
      <c r="E15" s="189">
        <v>1093.8656702573326</v>
      </c>
      <c r="F15" s="189">
        <v>1093.8656702573326</v>
      </c>
      <c r="G15" s="189">
        <v>1069.4669503534576</v>
      </c>
      <c r="H15" s="189">
        <v>1411.0490290077073</v>
      </c>
      <c r="I15" s="189">
        <v>1606.238788238707</v>
      </c>
      <c r="J15" s="189">
        <v>1581.840068334832</v>
      </c>
      <c r="K15" s="189">
        <v>1581.840068334832</v>
      </c>
      <c r="L15" s="189">
        <v>1557.4413484309571</v>
      </c>
      <c r="M15" s="189">
        <v>1606.238788238707</v>
      </c>
      <c r="N15" s="189">
        <v>2826.174783432456</v>
      </c>
      <c r="O15" s="189">
        <v>2801.7760635285808</v>
      </c>
      <c r="P15" s="189">
        <v>2899.3709431440807</v>
      </c>
      <c r="Q15" s="189">
        <v>3338.54790141383</v>
      </c>
    </row>
    <row r="16" spans="1:17" x14ac:dyDescent="0.25">
      <c r="A16" s="108" t="s">
        <v>200</v>
      </c>
      <c r="B16" s="118">
        <v>264.22914867830872</v>
      </c>
      <c r="C16" s="118">
        <v>258.19745983785481</v>
      </c>
      <c r="D16" s="118">
        <v>243.79736914040302</v>
      </c>
      <c r="E16" s="118">
        <v>223.36558960249732</v>
      </c>
      <c r="F16" s="118">
        <v>217.33390076204344</v>
      </c>
      <c r="G16" s="118">
        <v>208.96549890504548</v>
      </c>
      <c r="H16" s="118">
        <v>194.56540820759369</v>
      </c>
      <c r="I16" s="118">
        <v>200.59709704804757</v>
      </c>
      <c r="J16" s="118">
        <v>186.19700635059576</v>
      </c>
      <c r="K16" s="118">
        <v>180.1653175101419</v>
      </c>
      <c r="L16" s="118">
        <v>159.73353797223618</v>
      </c>
      <c r="M16" s="118">
        <v>151.36513611523824</v>
      </c>
      <c r="N16" s="118">
        <v>151.36513611523824</v>
      </c>
      <c r="O16" s="118">
        <v>149.02842309869419</v>
      </c>
      <c r="P16" s="118">
        <v>128.59664356078849</v>
      </c>
      <c r="Q16" s="118">
        <v>128.59664356078849</v>
      </c>
    </row>
    <row r="17" spans="1:17" x14ac:dyDescent="0.25">
      <c r="A17" s="124" t="s">
        <v>141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 spans="1:17" x14ac:dyDescent="0.25">
      <c r="A18" s="121" t="s">
        <v>202</v>
      </c>
      <c r="B18" s="120"/>
      <c r="C18" s="120">
        <v>727.53571895549112</v>
      </c>
      <c r="D18" s="120">
        <v>242.51190631849693</v>
      </c>
      <c r="E18" s="120">
        <v>485.02381263699385</v>
      </c>
      <c r="F18" s="120">
        <v>1455.0714379109818</v>
      </c>
      <c r="G18" s="120">
        <v>485.02381263699385</v>
      </c>
      <c r="H18" s="120">
        <v>0</v>
      </c>
      <c r="I18" s="120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</row>
    <row r="19" spans="1:17" x14ac:dyDescent="0.25">
      <c r="A19" s="179" t="s">
        <v>201</v>
      </c>
      <c r="B19" s="189"/>
      <c r="C19" s="189">
        <v>195.18975923099987</v>
      </c>
      <c r="D19" s="189">
        <v>170.79103932712488</v>
      </c>
      <c r="E19" s="189">
        <v>463.57567817362451</v>
      </c>
      <c r="F19" s="189">
        <v>0</v>
      </c>
      <c r="G19" s="189">
        <v>0</v>
      </c>
      <c r="H19" s="189">
        <v>341.5820786542497</v>
      </c>
      <c r="I19" s="189">
        <v>219.5884791348748</v>
      </c>
      <c r="J19" s="189">
        <v>0</v>
      </c>
      <c r="K19" s="189">
        <v>0</v>
      </c>
      <c r="L19" s="189">
        <v>0</v>
      </c>
      <c r="M19" s="189">
        <v>73.196159711624929</v>
      </c>
      <c r="N19" s="189">
        <v>1219.935995193749</v>
      </c>
      <c r="O19" s="189">
        <v>0</v>
      </c>
      <c r="P19" s="189">
        <v>121.99359951937488</v>
      </c>
      <c r="Q19" s="189">
        <v>439.17695826974955</v>
      </c>
    </row>
    <row r="20" spans="1:17" x14ac:dyDescent="0.25">
      <c r="A20" s="119" t="s">
        <v>200</v>
      </c>
      <c r="B20" s="118"/>
      <c r="C20" s="118">
        <v>0</v>
      </c>
      <c r="D20" s="118">
        <v>0</v>
      </c>
      <c r="E20" s="118">
        <v>0</v>
      </c>
      <c r="F20" s="118">
        <v>0</v>
      </c>
      <c r="G20" s="118">
        <v>6.0316888404538771</v>
      </c>
      <c r="H20" s="118">
        <v>6.031688840453878</v>
      </c>
      <c r="I20" s="118">
        <v>12.063377680907756</v>
      </c>
      <c r="J20" s="118">
        <v>0</v>
      </c>
      <c r="K20" s="118">
        <v>0</v>
      </c>
      <c r="L20" s="118">
        <v>0</v>
      </c>
      <c r="M20" s="118">
        <v>6.031688840453878</v>
      </c>
      <c r="N20" s="118">
        <v>6.031688840453878</v>
      </c>
      <c r="O20" s="118">
        <v>12.063377680907756</v>
      </c>
      <c r="P20" s="118">
        <v>0</v>
      </c>
      <c r="Q20" s="118">
        <v>6.031688840453878</v>
      </c>
    </row>
    <row r="21" spans="1:17" x14ac:dyDescent="0.25">
      <c r="A21" s="124" t="s">
        <v>140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25">
      <c r="A22" s="121" t="s">
        <v>202</v>
      </c>
      <c r="B22" s="120"/>
      <c r="C22" s="120">
        <f>B14+C18-C14</f>
        <v>0</v>
      </c>
      <c r="D22" s="120">
        <f t="shared" ref="D22:Q22" si="1">C14+D18-D14</f>
        <v>242.51190631849749</v>
      </c>
      <c r="E22" s="120">
        <f t="shared" si="1"/>
        <v>0</v>
      </c>
      <c r="F22" s="120">
        <f t="shared" si="1"/>
        <v>242.51190631849659</v>
      </c>
      <c r="G22" s="120">
        <f t="shared" si="1"/>
        <v>242.51190631849749</v>
      </c>
      <c r="H22" s="120">
        <f t="shared" si="1"/>
        <v>0</v>
      </c>
      <c r="I22" s="120">
        <f t="shared" si="1"/>
        <v>242.51190631849659</v>
      </c>
      <c r="J22" s="120">
        <f t="shared" si="1"/>
        <v>0</v>
      </c>
      <c r="K22" s="120">
        <f t="shared" si="1"/>
        <v>242.51190631849659</v>
      </c>
      <c r="L22" s="120">
        <f t="shared" si="1"/>
        <v>242.51190631849659</v>
      </c>
      <c r="M22" s="120">
        <f t="shared" si="1"/>
        <v>0</v>
      </c>
      <c r="N22" s="120">
        <f t="shared" si="1"/>
        <v>242.51190631849659</v>
      </c>
      <c r="O22" s="120">
        <f t="shared" si="1"/>
        <v>0</v>
      </c>
      <c r="P22" s="120">
        <f t="shared" si="1"/>
        <v>242.51190631849659</v>
      </c>
      <c r="Q22" s="120">
        <f t="shared" si="1"/>
        <v>242.51190631849659</v>
      </c>
    </row>
    <row r="23" spans="1:17" x14ac:dyDescent="0.25">
      <c r="A23" s="179" t="s">
        <v>201</v>
      </c>
      <c r="B23" s="189"/>
      <c r="C23" s="189">
        <f t="shared" ref="C23:Q24" si="2">B15+C19-C15</f>
        <v>0</v>
      </c>
      <c r="D23" s="189">
        <f t="shared" si="2"/>
        <v>24.398719903875076</v>
      </c>
      <c r="E23" s="189">
        <f t="shared" si="2"/>
        <v>24.398719903874735</v>
      </c>
      <c r="F23" s="189">
        <f t="shared" si="2"/>
        <v>0</v>
      </c>
      <c r="G23" s="189">
        <f t="shared" si="2"/>
        <v>24.398719903874962</v>
      </c>
      <c r="H23" s="189">
        <f t="shared" si="2"/>
        <v>0</v>
      </c>
      <c r="I23" s="189">
        <f t="shared" si="2"/>
        <v>24.39871990387519</v>
      </c>
      <c r="J23" s="189">
        <f t="shared" si="2"/>
        <v>24.398719903874962</v>
      </c>
      <c r="K23" s="189">
        <f t="shared" si="2"/>
        <v>0</v>
      </c>
      <c r="L23" s="189">
        <f t="shared" si="2"/>
        <v>24.398719903874962</v>
      </c>
      <c r="M23" s="189">
        <f t="shared" si="2"/>
        <v>24.398719903874962</v>
      </c>
      <c r="N23" s="189">
        <f t="shared" si="2"/>
        <v>0</v>
      </c>
      <c r="O23" s="189">
        <f t="shared" si="2"/>
        <v>24.39871990387519</v>
      </c>
      <c r="P23" s="189">
        <f t="shared" si="2"/>
        <v>24.39871990387519</v>
      </c>
      <c r="Q23" s="189">
        <f t="shared" si="2"/>
        <v>0</v>
      </c>
    </row>
    <row r="24" spans="1:17" x14ac:dyDescent="0.25">
      <c r="A24" s="119" t="s">
        <v>200</v>
      </c>
      <c r="B24" s="118"/>
      <c r="C24" s="118">
        <f t="shared" si="2"/>
        <v>6.03168884045391</v>
      </c>
      <c r="D24" s="118">
        <f t="shared" si="2"/>
        <v>14.400090697451787</v>
      </c>
      <c r="E24" s="118">
        <f t="shared" si="2"/>
        <v>20.431779537905697</v>
      </c>
      <c r="F24" s="118">
        <f t="shared" si="2"/>
        <v>6.0316888404538815</v>
      </c>
      <c r="G24" s="118">
        <f t="shared" si="2"/>
        <v>14.400090697451844</v>
      </c>
      <c r="H24" s="118">
        <f t="shared" si="2"/>
        <v>20.431779537905669</v>
      </c>
      <c r="I24" s="118">
        <f t="shared" si="2"/>
        <v>6.0316888404538815</v>
      </c>
      <c r="J24" s="118">
        <f t="shared" si="2"/>
        <v>14.400090697451816</v>
      </c>
      <c r="K24" s="118">
        <f t="shared" si="2"/>
        <v>6.0316888404538531</v>
      </c>
      <c r="L24" s="118">
        <f t="shared" si="2"/>
        <v>20.431779537905726</v>
      </c>
      <c r="M24" s="118">
        <f t="shared" si="2"/>
        <v>14.400090697451816</v>
      </c>
      <c r="N24" s="118">
        <f t="shared" si="2"/>
        <v>6.0316888404538815</v>
      </c>
      <c r="O24" s="118">
        <f t="shared" si="2"/>
        <v>14.400090697451816</v>
      </c>
      <c r="P24" s="118">
        <f t="shared" si="2"/>
        <v>20.431779537905697</v>
      </c>
      <c r="Q24" s="118">
        <f t="shared" si="2"/>
        <v>6.0316888404538815</v>
      </c>
    </row>
    <row r="25" spans="1:17" x14ac:dyDescent="0.25">
      <c r="A25" s="31" t="s">
        <v>138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5">
      <c r="A26" s="110" t="s">
        <v>202</v>
      </c>
      <c r="B26" s="120">
        <f>B14-B9</f>
        <v>291.11111111111086</v>
      </c>
      <c r="C26" s="120">
        <f t="shared" ref="C26:Q26" si="3">C14-C9</f>
        <v>188.64683006660198</v>
      </c>
      <c r="D26" s="120">
        <f t="shared" si="3"/>
        <v>318.64683006660152</v>
      </c>
      <c r="E26" s="120">
        <f t="shared" si="3"/>
        <v>293.67064270359515</v>
      </c>
      <c r="F26" s="120">
        <f t="shared" si="3"/>
        <v>336.23017429607989</v>
      </c>
      <c r="G26" s="120">
        <f t="shared" si="3"/>
        <v>495.74208061457648</v>
      </c>
      <c r="H26" s="120">
        <f t="shared" si="3"/>
        <v>597.74208061457648</v>
      </c>
      <c r="I26" s="120">
        <f t="shared" si="3"/>
        <v>636.23017429607989</v>
      </c>
      <c r="J26" s="120">
        <f t="shared" si="3"/>
        <v>843.23017429607989</v>
      </c>
      <c r="K26" s="120">
        <f t="shared" si="3"/>
        <v>2296.7182679775833</v>
      </c>
      <c r="L26" s="120">
        <f t="shared" si="3"/>
        <v>2472.2063616590867</v>
      </c>
      <c r="M26" s="120">
        <f t="shared" si="3"/>
        <v>2748.2063616590867</v>
      </c>
      <c r="N26" s="120">
        <f t="shared" si="3"/>
        <v>3410.6944553405901</v>
      </c>
      <c r="O26" s="120">
        <f t="shared" si="3"/>
        <v>2608.6944553405901</v>
      </c>
      <c r="P26" s="120">
        <f t="shared" si="3"/>
        <v>2366.1825490220936</v>
      </c>
      <c r="Q26" s="120">
        <f t="shared" si="3"/>
        <v>2313.2212361095053</v>
      </c>
    </row>
    <row r="27" spans="1:17" x14ac:dyDescent="0.25">
      <c r="A27" s="180" t="s">
        <v>201</v>
      </c>
      <c r="B27" s="189">
        <f t="shared" ref="B27:Q27" si="4">B15-B10</f>
        <v>31.310663333333309</v>
      </c>
      <c r="C27" s="189">
        <f t="shared" si="4"/>
        <v>43.185742564333168</v>
      </c>
      <c r="D27" s="189">
        <f t="shared" si="4"/>
        <v>54.03572198758286</v>
      </c>
      <c r="E27" s="189">
        <f t="shared" si="4"/>
        <v>66.149655257332597</v>
      </c>
      <c r="F27" s="189">
        <f t="shared" si="4"/>
        <v>557.17959025733262</v>
      </c>
      <c r="G27" s="189">
        <f t="shared" si="4"/>
        <v>198.10324956345755</v>
      </c>
      <c r="H27" s="189">
        <f t="shared" si="4"/>
        <v>85.957124637707011</v>
      </c>
      <c r="I27" s="189">
        <f t="shared" si="4"/>
        <v>86.783318288706823</v>
      </c>
      <c r="J27" s="189">
        <f t="shared" si="4"/>
        <v>310.72426109483195</v>
      </c>
      <c r="K27" s="189">
        <f t="shared" si="4"/>
        <v>103.01784383483209</v>
      </c>
      <c r="L27" s="189">
        <f t="shared" si="4"/>
        <v>497.11274843095703</v>
      </c>
      <c r="M27" s="189">
        <f t="shared" si="4"/>
        <v>96.249738238706868</v>
      </c>
      <c r="N27" s="189">
        <f t="shared" si="4"/>
        <v>156.24890343245625</v>
      </c>
      <c r="O27" s="189">
        <f t="shared" si="4"/>
        <v>807.95254352858092</v>
      </c>
      <c r="P27" s="189">
        <f t="shared" si="4"/>
        <v>149.37094314408068</v>
      </c>
      <c r="Q27" s="189">
        <f t="shared" si="4"/>
        <v>168.21964480490988</v>
      </c>
    </row>
    <row r="28" spans="1:17" x14ac:dyDescent="0.25">
      <c r="A28" s="108" t="s">
        <v>200</v>
      </c>
      <c r="B28" s="118">
        <f t="shared" ref="B28:Q28" si="5">B16-B11</f>
        <v>40.487503597671548</v>
      </c>
      <c r="C28" s="118">
        <f t="shared" si="5"/>
        <v>35.439796780231063</v>
      </c>
      <c r="D28" s="118">
        <f t="shared" si="5"/>
        <v>51.833663956882418</v>
      </c>
      <c r="E28" s="118">
        <f t="shared" si="5"/>
        <v>61.753450462386326</v>
      </c>
      <c r="F28" s="118">
        <f t="shared" si="5"/>
        <v>55.606695727433078</v>
      </c>
      <c r="G28" s="118">
        <f t="shared" si="5"/>
        <v>47.537219927641132</v>
      </c>
      <c r="H28" s="118">
        <f t="shared" si="5"/>
        <v>33.156408207593699</v>
      </c>
      <c r="I28" s="118">
        <f t="shared" si="5"/>
        <v>39.298157048047585</v>
      </c>
      <c r="J28" s="118">
        <f t="shared" si="5"/>
        <v>25.31479635059577</v>
      </c>
      <c r="K28" s="118">
        <f t="shared" si="5"/>
        <v>80.102147510141904</v>
      </c>
      <c r="L28" s="118">
        <f t="shared" si="5"/>
        <v>89.733537972236178</v>
      </c>
      <c r="M28" s="118">
        <f t="shared" si="5"/>
        <v>78.365136115238244</v>
      </c>
      <c r="N28" s="118">
        <f t="shared" si="5"/>
        <v>79.365136115238244</v>
      </c>
      <c r="O28" s="118">
        <f t="shared" si="5"/>
        <v>79.028423098694191</v>
      </c>
      <c r="P28" s="118">
        <f t="shared" si="5"/>
        <v>60.596643560788493</v>
      </c>
      <c r="Q28" s="118">
        <f t="shared" si="5"/>
        <v>61.596643560788493</v>
      </c>
    </row>
    <row r="29" spans="1:17" x14ac:dyDescent="0.25">
      <c r="A29" s="123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1:17" x14ac:dyDescent="0.25">
      <c r="A30" s="31" t="s">
        <v>77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spans="1:17" x14ac:dyDescent="0.25">
      <c r="A31" s="50" t="s">
        <v>69</v>
      </c>
      <c r="B31" s="38">
        <v>377.30577868991514</v>
      </c>
      <c r="C31" s="38">
        <v>452.84017999999998</v>
      </c>
      <c r="D31" s="38">
        <v>430.71457999999996</v>
      </c>
      <c r="E31" s="38">
        <v>484.15070000000009</v>
      </c>
      <c r="F31" s="38">
        <v>511.97104000000002</v>
      </c>
      <c r="G31" s="38">
        <v>534.84584363790168</v>
      </c>
      <c r="H31" s="38">
        <v>563.73466000000008</v>
      </c>
      <c r="I31" s="38">
        <v>557.23208999999997</v>
      </c>
      <c r="J31" s="38">
        <v>514.21987000000001</v>
      </c>
      <c r="K31" s="38">
        <v>376.87954999999994</v>
      </c>
      <c r="L31" s="38">
        <v>287.14860799272941</v>
      </c>
      <c r="M31" s="38">
        <v>301.59122267770596</v>
      </c>
      <c r="N31" s="38">
        <v>320.8208513722015</v>
      </c>
      <c r="O31" s="38">
        <v>314.64397928977502</v>
      </c>
      <c r="P31" s="38">
        <v>373.69167981678993</v>
      </c>
      <c r="Q31" s="38">
        <v>390.82087453811789</v>
      </c>
    </row>
    <row r="32" spans="1:17" x14ac:dyDescent="0.25">
      <c r="A32" s="55" t="s">
        <v>33</v>
      </c>
      <c r="B32" s="54">
        <v>64.617131910815644</v>
      </c>
      <c r="C32" s="54">
        <v>88.606689999999986</v>
      </c>
      <c r="D32" s="54">
        <v>89.514559999999975</v>
      </c>
      <c r="E32" s="54">
        <v>134.74986000000004</v>
      </c>
      <c r="F32" s="54">
        <v>158.25452999999999</v>
      </c>
      <c r="G32" s="54">
        <v>147.60655865938932</v>
      </c>
      <c r="H32" s="54">
        <v>149.57173</v>
      </c>
      <c r="I32" s="54">
        <v>152.30809999999997</v>
      </c>
      <c r="J32" s="54">
        <v>135.65987000000001</v>
      </c>
      <c r="K32" s="54">
        <v>87.74455999999995</v>
      </c>
      <c r="L32" s="54">
        <v>92.409665096210745</v>
      </c>
      <c r="M32" s="54">
        <v>79.79644575467313</v>
      </c>
      <c r="N32" s="54">
        <v>69.147138814862188</v>
      </c>
      <c r="O32" s="54">
        <v>61.173482441063456</v>
      </c>
      <c r="P32" s="54">
        <v>85.768498881628148</v>
      </c>
      <c r="Q32" s="54">
        <v>83.771222577802831</v>
      </c>
    </row>
    <row r="33" spans="1:17" x14ac:dyDescent="0.25">
      <c r="A33" s="52" t="s">
        <v>32</v>
      </c>
      <c r="B33" s="51">
        <v>214.16890290932849</v>
      </c>
      <c r="C33" s="51">
        <v>267.89362999999997</v>
      </c>
      <c r="D33" s="51">
        <v>244.76902999999999</v>
      </c>
      <c r="E33" s="51">
        <v>254.99948000000001</v>
      </c>
      <c r="F33" s="51">
        <v>256.60509999999999</v>
      </c>
      <c r="G33" s="51">
        <v>279.23445482153613</v>
      </c>
      <c r="H33" s="51">
        <v>282.57042999999999</v>
      </c>
      <c r="I33" s="51">
        <v>289.60835000000003</v>
      </c>
      <c r="J33" s="51">
        <v>281.66152999999997</v>
      </c>
      <c r="K33" s="51">
        <v>171.23058</v>
      </c>
      <c r="L33" s="51">
        <v>111.56119105904187</v>
      </c>
      <c r="M33" s="51">
        <v>124.96828974995543</v>
      </c>
      <c r="N33" s="51">
        <v>140.2461280223373</v>
      </c>
      <c r="O33" s="51">
        <v>128.67512799738606</v>
      </c>
      <c r="P33" s="51">
        <v>155.2918691162844</v>
      </c>
      <c r="Q33" s="51">
        <v>170.5544905012774</v>
      </c>
    </row>
    <row r="34" spans="1:17" x14ac:dyDescent="0.25">
      <c r="A34" s="53" t="s">
        <v>31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30</v>
      </c>
      <c r="B35" s="51">
        <v>7.878031100257668</v>
      </c>
      <c r="C35" s="51">
        <v>7.8901399999999997</v>
      </c>
      <c r="D35" s="51">
        <v>7.8866699999999996</v>
      </c>
      <c r="E35" s="51">
        <v>8.9970099999999995</v>
      </c>
      <c r="F35" s="51">
        <v>9.0026499999999992</v>
      </c>
      <c r="G35" s="51">
        <v>9.0028940541487312</v>
      </c>
      <c r="H35" s="51">
        <v>0</v>
      </c>
      <c r="I35" s="51">
        <v>2.29474</v>
      </c>
      <c r="J35" s="51">
        <v>4.5087099999999998</v>
      </c>
      <c r="K35" s="51">
        <v>2.3015300000000001</v>
      </c>
      <c r="L35" s="51">
        <v>1.1228575813180235</v>
      </c>
      <c r="M35" s="51">
        <v>1.1228669564512894</v>
      </c>
      <c r="N35" s="51">
        <v>1.1229610516266784</v>
      </c>
      <c r="O35" s="51">
        <v>2.2455038964841165</v>
      </c>
      <c r="P35" s="51">
        <v>2.2462031583188269</v>
      </c>
      <c r="Q35" s="51">
        <v>4.5113276165766525</v>
      </c>
    </row>
    <row r="36" spans="1:17" x14ac:dyDescent="0.25">
      <c r="A36" s="53" t="s">
        <v>76</v>
      </c>
      <c r="B36" s="51">
        <v>22.762996724299143</v>
      </c>
      <c r="C36" s="51">
        <v>22.8079</v>
      </c>
      <c r="D36" s="51">
        <v>22.788080000000001</v>
      </c>
      <c r="E36" s="51">
        <v>22.803940000000001</v>
      </c>
      <c r="F36" s="51">
        <v>21.709579999999999</v>
      </c>
      <c r="G36" s="51">
        <v>22.762776018234252</v>
      </c>
      <c r="H36" s="51">
        <v>35.173139999999997</v>
      </c>
      <c r="I36" s="51">
        <v>39.30742</v>
      </c>
      <c r="J36" s="51">
        <v>43.446730000000002</v>
      </c>
      <c r="K36" s="51">
        <v>39.335419999999999</v>
      </c>
      <c r="L36" s="51">
        <v>25.863632114260454</v>
      </c>
      <c r="M36" s="51">
        <v>46.555727158634411</v>
      </c>
      <c r="N36" s="51">
        <v>41.363394757463944</v>
      </c>
      <c r="O36" s="51">
        <v>31.034996337776793</v>
      </c>
      <c r="P36" s="51">
        <v>33.099512445301364</v>
      </c>
      <c r="Q36" s="51">
        <v>32.073727350173144</v>
      </c>
    </row>
    <row r="37" spans="1:17" x14ac:dyDescent="0.25">
      <c r="A37" s="53" t="s">
        <v>29</v>
      </c>
      <c r="B37" s="51">
        <v>22.927847846593444</v>
      </c>
      <c r="C37" s="51">
        <v>20.992999999999999</v>
      </c>
      <c r="D37" s="51">
        <v>17.193380000000001</v>
      </c>
      <c r="E37" s="51">
        <v>12.39988</v>
      </c>
      <c r="F37" s="51">
        <v>10.501849999999999</v>
      </c>
      <c r="G37" s="51">
        <v>10.509402013523601</v>
      </c>
      <c r="H37" s="51">
        <v>12.405329999999999</v>
      </c>
      <c r="I37" s="51">
        <v>7.5972099999999996</v>
      </c>
      <c r="J37" s="51">
        <v>9.5946700000000007</v>
      </c>
      <c r="K37" s="51">
        <v>10.49208</v>
      </c>
      <c r="L37" s="51">
        <v>8.5975415409954792</v>
      </c>
      <c r="M37" s="51">
        <v>6.6873330648691347</v>
      </c>
      <c r="N37" s="51">
        <v>4.7767718211944228</v>
      </c>
      <c r="O37" s="51">
        <v>4.7778163122968067</v>
      </c>
      <c r="P37" s="51">
        <v>4.7772784694121313</v>
      </c>
      <c r="Q37" s="51">
        <v>4.7770783922062998</v>
      </c>
    </row>
    <row r="38" spans="1:17" x14ac:dyDescent="0.25">
      <c r="A38" s="53" t="s">
        <v>28</v>
      </c>
      <c r="B38" s="51">
        <v>160.60002723817823</v>
      </c>
      <c r="C38" s="51">
        <v>216.20258999999999</v>
      </c>
      <c r="D38" s="51">
        <v>196.90089999999998</v>
      </c>
      <c r="E38" s="51">
        <v>210.79865000000001</v>
      </c>
      <c r="F38" s="51">
        <v>215.39102</v>
      </c>
      <c r="G38" s="51">
        <v>236.95938273562956</v>
      </c>
      <c r="H38" s="51">
        <v>234.99196000000001</v>
      </c>
      <c r="I38" s="51">
        <v>240.40898000000001</v>
      </c>
      <c r="J38" s="51">
        <v>224.11141999999998</v>
      </c>
      <c r="K38" s="51">
        <v>119.10155</v>
      </c>
      <c r="L38" s="51">
        <v>75.977159822467925</v>
      </c>
      <c r="M38" s="51">
        <v>70.602362570000594</v>
      </c>
      <c r="N38" s="51">
        <v>92.983000392052261</v>
      </c>
      <c r="O38" s="51">
        <v>90.616811450828337</v>
      </c>
      <c r="P38" s="51">
        <v>115.16887504325207</v>
      </c>
      <c r="Q38" s="51">
        <v>129.1923571423213</v>
      </c>
    </row>
    <row r="39" spans="1:17" x14ac:dyDescent="0.25">
      <c r="A39" s="52" t="s">
        <v>27</v>
      </c>
      <c r="B39" s="51">
        <v>48.053014287965702</v>
      </c>
      <c r="C39" s="51">
        <v>46.618470000000002</v>
      </c>
      <c r="D39" s="51">
        <v>46.407989999999998</v>
      </c>
      <c r="E39" s="51">
        <v>47.791490000000003</v>
      </c>
      <c r="F39" s="51">
        <v>53.003929999999997</v>
      </c>
      <c r="G39" s="51">
        <v>58.899292246038847</v>
      </c>
      <c r="H39" s="51">
        <v>49.298349999999999</v>
      </c>
      <c r="I39" s="51">
        <v>34.012920000000001</v>
      </c>
      <c r="J39" s="51">
        <v>16.893799999999999</v>
      </c>
      <c r="K39" s="51">
        <v>12.8002</v>
      </c>
      <c r="L39" s="51">
        <v>13.066941590645746</v>
      </c>
      <c r="M39" s="51">
        <v>15.144064291992295</v>
      </c>
      <c r="N39" s="51">
        <v>14.450148373122799</v>
      </c>
      <c r="O39" s="51">
        <v>14.569635532125456</v>
      </c>
      <c r="P39" s="51">
        <v>14.664723078282575</v>
      </c>
      <c r="Q39" s="51">
        <v>16.814074434332277</v>
      </c>
    </row>
    <row r="40" spans="1:17" x14ac:dyDescent="0.25">
      <c r="A40" s="53" t="s">
        <v>66</v>
      </c>
      <c r="B40" s="51">
        <v>48.053014287965702</v>
      </c>
      <c r="C40" s="51">
        <v>46.618470000000002</v>
      </c>
      <c r="D40" s="51">
        <v>46.407989999999998</v>
      </c>
      <c r="E40" s="51">
        <v>47.791490000000003</v>
      </c>
      <c r="F40" s="51">
        <v>53.003929999999997</v>
      </c>
      <c r="G40" s="51">
        <v>58.899292246038847</v>
      </c>
      <c r="H40" s="51">
        <v>49.298349999999999</v>
      </c>
      <c r="I40" s="51">
        <v>34.012920000000001</v>
      </c>
      <c r="J40" s="51">
        <v>16.893799999999999</v>
      </c>
      <c r="K40" s="51">
        <v>12.8002</v>
      </c>
      <c r="L40" s="51">
        <v>13.066941590645746</v>
      </c>
      <c r="M40" s="51">
        <v>15.144064291992295</v>
      </c>
      <c r="N40" s="51">
        <v>14.450148373122799</v>
      </c>
      <c r="O40" s="51">
        <v>14.569635532125456</v>
      </c>
      <c r="P40" s="51">
        <v>14.664723078282575</v>
      </c>
      <c r="Q40" s="51">
        <v>16.814074434332277</v>
      </c>
    </row>
    <row r="41" spans="1:17" x14ac:dyDescent="0.25">
      <c r="A41" s="53" t="s">
        <v>25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2" t="s">
        <v>24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9.5990099999999927</v>
      </c>
      <c r="K42" s="51">
        <v>28.095489999999998</v>
      </c>
      <c r="L42" s="51">
        <v>20.327304365115769</v>
      </c>
      <c r="M42" s="51">
        <v>29.760180112641336</v>
      </c>
      <c r="N42" s="51">
        <v>46.933453159082845</v>
      </c>
      <c r="O42" s="51">
        <v>59.401232548416246</v>
      </c>
      <c r="P42" s="51">
        <v>66.544767591447552</v>
      </c>
      <c r="Q42" s="51">
        <v>65.850145305860508</v>
      </c>
    </row>
    <row r="43" spans="1:17" x14ac:dyDescent="0.25">
      <c r="A43" s="53" t="s">
        <v>23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9.5990099999999927</v>
      </c>
      <c r="K43" s="51">
        <v>28.095489999999998</v>
      </c>
      <c r="L43" s="51">
        <v>20.327304365115769</v>
      </c>
      <c r="M43" s="51">
        <v>29.760180112641336</v>
      </c>
      <c r="N43" s="51">
        <v>46.933453159082845</v>
      </c>
      <c r="O43" s="51">
        <v>59.401232548416246</v>
      </c>
      <c r="P43" s="51">
        <v>66.544767591447552</v>
      </c>
      <c r="Q43" s="51">
        <v>65.850145305860508</v>
      </c>
    </row>
    <row r="44" spans="1:17" x14ac:dyDescent="0.25">
      <c r="A44" s="53" t="s">
        <v>74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73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72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71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2" t="s">
        <v>22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63" t="s">
        <v>21</v>
      </c>
      <c r="B49" s="62">
        <v>50.466729581805268</v>
      </c>
      <c r="C49" s="62">
        <v>49.72139</v>
      </c>
      <c r="D49" s="62">
        <v>50.023000000000003</v>
      </c>
      <c r="E49" s="62">
        <v>46.609870000000001</v>
      </c>
      <c r="F49" s="62">
        <v>44.107480000000002</v>
      </c>
      <c r="G49" s="62">
        <v>49.105537910937421</v>
      </c>
      <c r="H49" s="62">
        <v>82.294150000000002</v>
      </c>
      <c r="I49" s="62">
        <v>81.302719999999994</v>
      </c>
      <c r="J49" s="62">
        <v>70.405659999999997</v>
      </c>
      <c r="K49" s="62">
        <v>77.008719999999997</v>
      </c>
      <c r="L49" s="62">
        <v>49.783505881715264</v>
      </c>
      <c r="M49" s="62">
        <v>51.922242768443731</v>
      </c>
      <c r="N49" s="62">
        <v>50.043983002796367</v>
      </c>
      <c r="O49" s="62">
        <v>50.824500770783757</v>
      </c>
      <c r="P49" s="62">
        <v>51.421821149147242</v>
      </c>
      <c r="Q49" s="62">
        <v>53.830941718844855</v>
      </c>
    </row>
    <row r="50" spans="1:17" x14ac:dyDescent="0.25">
      <c r="A50" s="191" t="s">
        <v>105</v>
      </c>
      <c r="B50" s="190">
        <f t="shared" ref="B50:Q50" si="6">SUM(B51:B53)</f>
        <v>377.30577868991514</v>
      </c>
      <c r="C50" s="190">
        <f t="shared" si="6"/>
        <v>452.84017999999998</v>
      </c>
      <c r="D50" s="190">
        <f t="shared" si="6"/>
        <v>430.7145799999999</v>
      </c>
      <c r="E50" s="190">
        <f t="shared" si="6"/>
        <v>484.15070000000003</v>
      </c>
      <c r="F50" s="190">
        <f t="shared" si="6"/>
        <v>511.97104000000002</v>
      </c>
      <c r="G50" s="190">
        <f t="shared" si="6"/>
        <v>534.84584363790179</v>
      </c>
      <c r="H50" s="190">
        <f t="shared" si="6"/>
        <v>563.73465999999996</v>
      </c>
      <c r="I50" s="190">
        <f t="shared" si="6"/>
        <v>557.23208999999997</v>
      </c>
      <c r="J50" s="190">
        <f t="shared" si="6"/>
        <v>514.2198699999999</v>
      </c>
      <c r="K50" s="190">
        <f t="shared" si="6"/>
        <v>376.87954999999988</v>
      </c>
      <c r="L50" s="190">
        <f t="shared" si="6"/>
        <v>287.14860799272941</v>
      </c>
      <c r="M50" s="190">
        <f t="shared" si="6"/>
        <v>301.59122267770596</v>
      </c>
      <c r="N50" s="190">
        <f t="shared" si="6"/>
        <v>320.82085137220145</v>
      </c>
      <c r="O50" s="190">
        <f t="shared" si="6"/>
        <v>314.64397928977502</v>
      </c>
      <c r="P50" s="190">
        <f t="shared" si="6"/>
        <v>373.69167981678987</v>
      </c>
      <c r="Q50" s="190">
        <f t="shared" si="6"/>
        <v>390.82087453811789</v>
      </c>
    </row>
    <row r="51" spans="1:17" x14ac:dyDescent="0.25">
      <c r="A51" s="216" t="s">
        <v>38</v>
      </c>
      <c r="B51" s="215">
        <v>201.87099999999998</v>
      </c>
      <c r="C51" s="215">
        <v>260.73861030586642</v>
      </c>
      <c r="D51" s="215">
        <v>249.18799116595457</v>
      </c>
      <c r="E51" s="215">
        <v>286.81359843920012</v>
      </c>
      <c r="F51" s="215">
        <v>355.88164619531437</v>
      </c>
      <c r="G51" s="215">
        <v>352.68591659770209</v>
      </c>
      <c r="H51" s="215">
        <v>347.37431556906807</v>
      </c>
      <c r="I51" s="215">
        <v>328.69673978727883</v>
      </c>
      <c r="J51" s="215">
        <v>309.77526688613403</v>
      </c>
      <c r="K51" s="215">
        <v>197.04111664292714</v>
      </c>
      <c r="L51" s="215">
        <v>167.01035640141595</v>
      </c>
      <c r="M51" s="215">
        <v>146.29460927260484</v>
      </c>
      <c r="N51" s="215">
        <v>86.180010913232309</v>
      </c>
      <c r="O51" s="215">
        <v>141.31548591685012</v>
      </c>
      <c r="P51" s="215">
        <v>142.38745335992482</v>
      </c>
      <c r="Q51" s="215">
        <v>131.70645426280279</v>
      </c>
    </row>
    <row r="52" spans="1:17" x14ac:dyDescent="0.25">
      <c r="A52" s="179" t="s">
        <v>37</v>
      </c>
      <c r="B52" s="214">
        <v>28.52851935044929</v>
      </c>
      <c r="C52" s="214">
        <v>44.118194556204166</v>
      </c>
      <c r="D52" s="214">
        <v>54.65421572342796</v>
      </c>
      <c r="E52" s="214">
        <v>89.251590987107591</v>
      </c>
      <c r="F52" s="214">
        <v>47.458605608726451</v>
      </c>
      <c r="G52" s="214">
        <v>76.62354296333335</v>
      </c>
      <c r="H52" s="214">
        <v>111.83688394841739</v>
      </c>
      <c r="I52" s="214">
        <v>125.65331102062379</v>
      </c>
      <c r="J52" s="214">
        <v>103.62960963110001</v>
      </c>
      <c r="K52" s="214">
        <v>123.18810763863713</v>
      </c>
      <c r="L52" s="214">
        <v>88.019289366004529</v>
      </c>
      <c r="M52" s="214">
        <v>122.95719255715085</v>
      </c>
      <c r="N52" s="214">
        <v>203.40081431323588</v>
      </c>
      <c r="O52" s="214">
        <v>149.19361284515216</v>
      </c>
      <c r="P52" s="214">
        <v>205.72735126304002</v>
      </c>
      <c r="Q52" s="214">
        <v>235.95788246585116</v>
      </c>
    </row>
    <row r="53" spans="1:17" x14ac:dyDescent="0.25">
      <c r="A53" s="119" t="s">
        <v>36</v>
      </c>
      <c r="B53" s="213">
        <v>146.90625933946586</v>
      </c>
      <c r="C53" s="213">
        <v>147.98337513792939</v>
      </c>
      <c r="D53" s="213">
        <v>126.8723731106174</v>
      </c>
      <c r="E53" s="213">
        <v>108.08551057369235</v>
      </c>
      <c r="F53" s="213">
        <v>108.6307881959592</v>
      </c>
      <c r="G53" s="213">
        <v>105.53638407686633</v>
      </c>
      <c r="H53" s="213">
        <v>104.52346048251455</v>
      </c>
      <c r="I53" s="213">
        <v>102.88203919209738</v>
      </c>
      <c r="J53" s="213">
        <v>100.81499348276589</v>
      </c>
      <c r="K53" s="213">
        <v>56.650325718435653</v>
      </c>
      <c r="L53" s="213">
        <v>32.118962225308934</v>
      </c>
      <c r="M53" s="213">
        <v>32.339420847950279</v>
      </c>
      <c r="N53" s="213">
        <v>31.24002614573326</v>
      </c>
      <c r="O53" s="213">
        <v>24.134880527772715</v>
      </c>
      <c r="P53" s="213">
        <v>25.576875193825078</v>
      </c>
      <c r="Q53" s="213">
        <v>23.156537809463938</v>
      </c>
    </row>
    <row r="54" spans="1:17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5">
      <c r="A55" s="31" t="s">
        <v>63</v>
      </c>
      <c r="B55" s="70">
        <f t="shared" ref="B55:Q55" si="7">SUM(B56:B57)</f>
        <v>3098.9035785830338</v>
      </c>
      <c r="C55" s="70">
        <f t="shared" si="7"/>
        <v>3564.0810912253201</v>
      </c>
      <c r="D55" s="70">
        <f t="shared" si="7"/>
        <v>3477.9488094551762</v>
      </c>
      <c r="E55" s="70">
        <f t="shared" si="7"/>
        <v>3983.4826646073561</v>
      </c>
      <c r="F55" s="70">
        <f t="shared" si="7"/>
        <v>4262.7810682337922</v>
      </c>
      <c r="G55" s="70">
        <f t="shared" si="7"/>
        <v>4371.5246314273445</v>
      </c>
      <c r="H55" s="70">
        <f t="shared" si="7"/>
        <v>4355.5358281120116</v>
      </c>
      <c r="I55" s="70">
        <f t="shared" si="7"/>
        <v>4398.7758941851516</v>
      </c>
      <c r="J55" s="70">
        <f t="shared" si="7"/>
        <v>3968.2369436088484</v>
      </c>
      <c r="K55" s="70">
        <f t="shared" si="7"/>
        <v>2557.0669541024081</v>
      </c>
      <c r="L55" s="70">
        <f t="shared" si="7"/>
        <v>2147.3507371967621</v>
      </c>
      <c r="M55" s="70">
        <f t="shared" si="7"/>
        <v>2028.7159472460698</v>
      </c>
      <c r="N55" s="70">
        <f t="shared" si="7"/>
        <v>2323.8503207114445</v>
      </c>
      <c r="O55" s="70">
        <f t="shared" si="7"/>
        <v>2197.7405433039517</v>
      </c>
      <c r="P55" s="70">
        <f t="shared" si="7"/>
        <v>2764.4066171073719</v>
      </c>
      <c r="Q55" s="70">
        <f t="shared" si="7"/>
        <v>2996.550701582285</v>
      </c>
    </row>
    <row r="56" spans="1:17" x14ac:dyDescent="0.25">
      <c r="A56" s="55" t="s">
        <v>343</v>
      </c>
      <c r="B56" s="54">
        <v>1190.1194485830338</v>
      </c>
      <c r="C56" s="54">
        <v>1502.6439012253202</v>
      </c>
      <c r="D56" s="54">
        <v>1414.5696894551761</v>
      </c>
      <c r="E56" s="54">
        <v>1641.1645446073564</v>
      </c>
      <c r="F56" s="54">
        <v>1755.7184082337919</v>
      </c>
      <c r="G56" s="54">
        <v>1818.7292814273449</v>
      </c>
      <c r="H56" s="54">
        <v>1816.792418112012</v>
      </c>
      <c r="I56" s="54">
        <v>1815.9721341851518</v>
      </c>
      <c r="J56" s="54">
        <v>1665.1278836088482</v>
      </c>
      <c r="K56" s="54">
        <v>1070.9260141024079</v>
      </c>
      <c r="L56" s="54">
        <v>847.33949719676207</v>
      </c>
      <c r="M56" s="54">
        <v>859.96699724606992</v>
      </c>
      <c r="N56" s="54">
        <v>930.41154071144456</v>
      </c>
      <c r="O56" s="54">
        <v>896.04554330395172</v>
      </c>
      <c r="P56" s="54">
        <v>1113.9534671073716</v>
      </c>
      <c r="Q56" s="54">
        <v>1166.1871815822847</v>
      </c>
    </row>
    <row r="57" spans="1:17" x14ac:dyDescent="0.25">
      <c r="A57" s="52" t="s">
        <v>106</v>
      </c>
      <c r="B57" s="51">
        <v>1908.78413</v>
      </c>
      <c r="C57" s="51">
        <v>2061.4371900000001</v>
      </c>
      <c r="D57" s="51">
        <v>2063.3791200000001</v>
      </c>
      <c r="E57" s="51">
        <v>2342.3181199999999</v>
      </c>
      <c r="F57" s="51">
        <v>2507.0626600000001</v>
      </c>
      <c r="G57" s="51">
        <v>2552.7953499999999</v>
      </c>
      <c r="H57" s="51">
        <v>2538.74341</v>
      </c>
      <c r="I57" s="51">
        <v>2582.8037599999998</v>
      </c>
      <c r="J57" s="51">
        <v>2303.1090600000002</v>
      </c>
      <c r="K57" s="51">
        <v>1486.14094</v>
      </c>
      <c r="L57" s="51">
        <v>1300.01124</v>
      </c>
      <c r="M57" s="51">
        <v>1168.7489499999999</v>
      </c>
      <c r="N57" s="51">
        <v>1393.43878</v>
      </c>
      <c r="O57" s="51">
        <v>1301.6949999999999</v>
      </c>
      <c r="P57" s="51">
        <v>1650.4531500000001</v>
      </c>
      <c r="Q57" s="51">
        <v>1830.3635200000001</v>
      </c>
    </row>
    <row r="58" spans="1:17" x14ac:dyDescent="0.25">
      <c r="A58" s="50" t="s">
        <v>105</v>
      </c>
      <c r="B58" s="38">
        <f t="shared" ref="B58:Q58" si="8">SUM(B59:B61)</f>
        <v>3098.9035785830338</v>
      </c>
      <c r="C58" s="38">
        <f t="shared" si="8"/>
        <v>3564.0810912253205</v>
      </c>
      <c r="D58" s="38">
        <f t="shared" si="8"/>
        <v>3477.9488094551757</v>
      </c>
      <c r="E58" s="38">
        <f t="shared" si="8"/>
        <v>3983.4826646073557</v>
      </c>
      <c r="F58" s="38">
        <f t="shared" si="8"/>
        <v>4262.7810682337922</v>
      </c>
      <c r="G58" s="38">
        <f t="shared" si="8"/>
        <v>4371.5246314273445</v>
      </c>
      <c r="H58" s="38">
        <f t="shared" si="8"/>
        <v>4355.5358281120125</v>
      </c>
      <c r="I58" s="38">
        <f t="shared" si="8"/>
        <v>4398.7758941851525</v>
      </c>
      <c r="J58" s="38">
        <f t="shared" si="8"/>
        <v>3968.2369436088484</v>
      </c>
      <c r="K58" s="38">
        <f t="shared" si="8"/>
        <v>2557.0669541024076</v>
      </c>
      <c r="L58" s="38">
        <f t="shared" si="8"/>
        <v>2147.3507371967617</v>
      </c>
      <c r="M58" s="38">
        <f t="shared" si="8"/>
        <v>2028.7159472460698</v>
      </c>
      <c r="N58" s="38">
        <f t="shared" si="8"/>
        <v>2323.8503207114445</v>
      </c>
      <c r="O58" s="38">
        <f t="shared" si="8"/>
        <v>2197.7405433039517</v>
      </c>
      <c r="P58" s="38">
        <f t="shared" si="8"/>
        <v>2764.4066171073719</v>
      </c>
      <c r="Q58" s="38">
        <f t="shared" si="8"/>
        <v>2996.5507015822845</v>
      </c>
    </row>
    <row r="59" spans="1:17" x14ac:dyDescent="0.25">
      <c r="A59" s="121" t="s">
        <v>38</v>
      </c>
      <c r="B59" s="120">
        <f>NMM_emi!B$5</f>
        <v>2639.3920224098833</v>
      </c>
      <c r="C59" s="120">
        <f>NMM_emi!C$5</f>
        <v>3008.2633398537955</v>
      </c>
      <c r="D59" s="120">
        <f>NMM_emi!D$5</f>
        <v>2974.0107296442047</v>
      </c>
      <c r="E59" s="120">
        <f>NMM_emi!E$5</f>
        <v>3394.6866190372202</v>
      </c>
      <c r="F59" s="120">
        <f>NMM_emi!F$5</f>
        <v>3808.1102574097554</v>
      </c>
      <c r="G59" s="120">
        <f>NMM_emi!G$5</f>
        <v>3843.099336981506</v>
      </c>
      <c r="H59" s="120">
        <f>NMM_emi!H$5</f>
        <v>3811.2996918509853</v>
      </c>
      <c r="I59" s="120">
        <f>NMM_emi!I$5</f>
        <v>3788.3084844509517</v>
      </c>
      <c r="J59" s="120">
        <f>NMM_emi!J$5</f>
        <v>3399.5544154478966</v>
      </c>
      <c r="K59" s="120">
        <f>NMM_emi!K$5</f>
        <v>2143.8607297802819</v>
      </c>
      <c r="L59" s="120">
        <f>NMM_emi!L$5</f>
        <v>1859.8159494987044</v>
      </c>
      <c r="M59" s="120">
        <f>NMM_emi!M$5</f>
        <v>1636.950820281158</v>
      </c>
      <c r="N59" s="120">
        <f>NMM_emi!N$5</f>
        <v>1711.5864640711843</v>
      </c>
      <c r="O59" s="120">
        <f>NMM_emi!O$5</f>
        <v>1760.9149399584348</v>
      </c>
      <c r="P59" s="120">
        <f>NMM_emi!P$5</f>
        <v>2156.2208930596034</v>
      </c>
      <c r="Q59" s="120">
        <f>NMM_emi!Q$5</f>
        <v>2317.2217834094467</v>
      </c>
    </row>
    <row r="60" spans="1:17" x14ac:dyDescent="0.25">
      <c r="A60" s="179" t="s">
        <v>37</v>
      </c>
      <c r="B60" s="189">
        <f>NMM_emi!B$47</f>
        <v>104.22023059414546</v>
      </c>
      <c r="C60" s="189">
        <f>NMM_emi!C$47</f>
        <v>164.00110970704549</v>
      </c>
      <c r="D60" s="189">
        <f>NMM_emi!D$47</f>
        <v>196.69204102650994</v>
      </c>
      <c r="E60" s="189">
        <f>NMM_emi!E$47</f>
        <v>323.14494500564217</v>
      </c>
      <c r="F60" s="189">
        <f>NMM_emi!F$47</f>
        <v>178.79480786913484</v>
      </c>
      <c r="G60" s="189">
        <f>NMM_emi!G$47</f>
        <v>279.66946826491773</v>
      </c>
      <c r="H60" s="189">
        <f>NMM_emi!H$47</f>
        <v>359.23178899764525</v>
      </c>
      <c r="I60" s="189">
        <f>NMM_emi!I$47</f>
        <v>415.87858250375393</v>
      </c>
      <c r="J60" s="189">
        <f>NMM_emi!J$47</f>
        <v>353.37155036593708</v>
      </c>
      <c r="K60" s="189">
        <f>NMM_emi!K$47</f>
        <v>335.2718037404004</v>
      </c>
      <c r="L60" s="189">
        <f>NMM_emi!L$47</f>
        <v>239.30676308242269</v>
      </c>
      <c r="M60" s="189">
        <f>NMM_emi!M$47</f>
        <v>336.33479286005263</v>
      </c>
      <c r="N60" s="189">
        <f>NMM_emi!N$47</f>
        <v>555.77269455631313</v>
      </c>
      <c r="O60" s="189">
        <f>NMM_emi!O$47</f>
        <v>398.09506498633914</v>
      </c>
      <c r="P60" s="189">
        <f>NMM_emi!P$47</f>
        <v>562.50582399383961</v>
      </c>
      <c r="Q60" s="189">
        <f>NMM_emi!Q$47</f>
        <v>639.34243516119909</v>
      </c>
    </row>
    <row r="61" spans="1:17" x14ac:dyDescent="0.25">
      <c r="A61" s="119" t="s">
        <v>36</v>
      </c>
      <c r="B61" s="118">
        <f>NMM_emi!B$97</f>
        <v>355.29132557900505</v>
      </c>
      <c r="C61" s="118">
        <f>NMM_emi!C$97</f>
        <v>391.81664166447939</v>
      </c>
      <c r="D61" s="118">
        <f>NMM_emi!D$97</f>
        <v>307.24603878446129</v>
      </c>
      <c r="E61" s="118">
        <f>NMM_emi!E$97</f>
        <v>265.65110056449356</v>
      </c>
      <c r="F61" s="118">
        <f>NMM_emi!F$97</f>
        <v>275.87600295490182</v>
      </c>
      <c r="G61" s="118">
        <f>NMM_emi!G$97</f>
        <v>248.75582618092082</v>
      </c>
      <c r="H61" s="118">
        <f>NMM_emi!H$97</f>
        <v>185.00434726338176</v>
      </c>
      <c r="I61" s="118">
        <f>NMM_emi!I$97</f>
        <v>194.58882723044619</v>
      </c>
      <c r="J61" s="118">
        <f>NMM_emi!J$97</f>
        <v>215.31097779501471</v>
      </c>
      <c r="K61" s="118">
        <f>NMM_emi!K$97</f>
        <v>77.934420581725803</v>
      </c>
      <c r="L61" s="118">
        <f>NMM_emi!L$97</f>
        <v>48.228024615634837</v>
      </c>
      <c r="M61" s="118">
        <f>NMM_emi!M$97</f>
        <v>55.430334104859078</v>
      </c>
      <c r="N61" s="118">
        <f>NMM_emi!N$97</f>
        <v>56.491162083947074</v>
      </c>
      <c r="O61" s="118">
        <f>NMM_emi!O$97</f>
        <v>38.730538359177785</v>
      </c>
      <c r="P61" s="118">
        <f>NMM_emi!P$97</f>
        <v>45.679900053928449</v>
      </c>
      <c r="Q61" s="118">
        <f>NMM_emi!Q$97</f>
        <v>39.986483011638839</v>
      </c>
    </row>
    <row r="62" spans="1:17" x14ac:dyDescent="0.25">
      <c r="A62" s="117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25">
      <c r="A63" s="184" t="s">
        <v>104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</row>
    <row r="64" spans="1:17" x14ac:dyDescent="0.25">
      <c r="A64" s="110" t="s">
        <v>38</v>
      </c>
      <c r="B64" s="187">
        <f t="shared" ref="B64:Q64" si="9">IF(B$9=0,"",B$4/B$9*1000)</f>
        <v>165.76000300292739</v>
      </c>
      <c r="C64" s="187">
        <f t="shared" si="9"/>
        <v>122.7477026345839</v>
      </c>
      <c r="D64" s="187">
        <f t="shared" si="9"/>
        <v>113.35167416632157</v>
      </c>
      <c r="E64" s="187">
        <f t="shared" si="9"/>
        <v>91.256855485445456</v>
      </c>
      <c r="F64" s="187">
        <f t="shared" si="9"/>
        <v>104.10648594644756</v>
      </c>
      <c r="G64" s="187">
        <f t="shared" si="9"/>
        <v>99.667194633332386</v>
      </c>
      <c r="H64" s="187">
        <f t="shared" si="9"/>
        <v>89.830897104153493</v>
      </c>
      <c r="I64" s="187">
        <f t="shared" si="9"/>
        <v>93.054058143629703</v>
      </c>
      <c r="J64" s="187">
        <f t="shared" si="9"/>
        <v>76.431230374083171</v>
      </c>
      <c r="K64" s="187">
        <f t="shared" si="9"/>
        <v>99.254096838134146</v>
      </c>
      <c r="L64" s="187">
        <f t="shared" si="9"/>
        <v>110.10588626404858</v>
      </c>
      <c r="M64" s="187">
        <f t="shared" si="9"/>
        <v>118.51982895145932</v>
      </c>
      <c r="N64" s="187">
        <f t="shared" si="9"/>
        <v>114.83834101294072</v>
      </c>
      <c r="O64" s="187">
        <f t="shared" si="9"/>
        <v>86.519796630150054</v>
      </c>
      <c r="P64" s="187">
        <f t="shared" si="9"/>
        <v>83.868494455610161</v>
      </c>
      <c r="Q64" s="187">
        <f t="shared" si="9"/>
        <v>84.273464073794557</v>
      </c>
    </row>
    <row r="65" spans="1:17" x14ac:dyDescent="0.25">
      <c r="A65" s="180" t="s">
        <v>37</v>
      </c>
      <c r="B65" s="186">
        <f t="shared" ref="B65:Q65" si="10">IF(B$10=0,"",B$5/B$10*1000)</f>
        <v>617.25829718992929</v>
      </c>
      <c r="C65" s="186">
        <f t="shared" si="10"/>
        <v>457.0887822128052</v>
      </c>
      <c r="D65" s="186">
        <f t="shared" si="10"/>
        <v>422.09978349418623</v>
      </c>
      <c r="E65" s="186">
        <f t="shared" si="10"/>
        <v>339.82293800307622</v>
      </c>
      <c r="F65" s="186">
        <f t="shared" si="10"/>
        <v>387.67248478269283</v>
      </c>
      <c r="G65" s="186">
        <f t="shared" si="10"/>
        <v>371.14141970654737</v>
      </c>
      <c r="H65" s="186">
        <f t="shared" si="10"/>
        <v>334.51294387690291</v>
      </c>
      <c r="I65" s="186">
        <f t="shared" si="10"/>
        <v>346.51537425065777</v>
      </c>
      <c r="J65" s="186">
        <f t="shared" si="10"/>
        <v>284.61516806321839</v>
      </c>
      <c r="K65" s="186">
        <f t="shared" si="10"/>
        <v>133.38837978773395</v>
      </c>
      <c r="L65" s="186">
        <f t="shared" si="10"/>
        <v>48.332373060156407</v>
      </c>
      <c r="M65" s="186">
        <f t="shared" si="10"/>
        <v>82.115037204295191</v>
      </c>
      <c r="N65" s="186">
        <f t="shared" si="10"/>
        <v>84.079569740454389</v>
      </c>
      <c r="O65" s="186">
        <f t="shared" si="10"/>
        <v>141.61352344199616</v>
      </c>
      <c r="P65" s="186">
        <f t="shared" si="10"/>
        <v>99.527273391149535</v>
      </c>
      <c r="Q65" s="186">
        <f t="shared" si="10"/>
        <v>88.34457431852455</v>
      </c>
    </row>
    <row r="66" spans="1:17" x14ac:dyDescent="0.25">
      <c r="A66" s="108" t="s">
        <v>57</v>
      </c>
      <c r="B66" s="185">
        <f t="shared" ref="B66:Q66" si="11">IF(B$11=0,"",B$6/B$11*1000)</f>
        <v>1332.7707723562446</v>
      </c>
      <c r="C66" s="185">
        <f t="shared" si="11"/>
        <v>986.93621791476323</v>
      </c>
      <c r="D66" s="185">
        <f t="shared" si="11"/>
        <v>911.38872821964003</v>
      </c>
      <c r="E66" s="185">
        <f t="shared" si="11"/>
        <v>733.73834196896928</v>
      </c>
      <c r="F66" s="185">
        <f t="shared" si="11"/>
        <v>837.05404903793954</v>
      </c>
      <c r="G66" s="185">
        <f t="shared" si="11"/>
        <v>801.36053066855106</v>
      </c>
      <c r="H66" s="185">
        <f t="shared" si="11"/>
        <v>722.27311743498558</v>
      </c>
      <c r="I66" s="185">
        <f t="shared" si="11"/>
        <v>748.18850564799982</v>
      </c>
      <c r="J66" s="185">
        <f t="shared" si="11"/>
        <v>614.53491851110709</v>
      </c>
      <c r="K66" s="185">
        <f t="shared" si="11"/>
        <v>471.25640008838315</v>
      </c>
      <c r="L66" s="185">
        <f t="shared" si="11"/>
        <v>928.71284451821543</v>
      </c>
      <c r="M66" s="185">
        <f t="shared" si="11"/>
        <v>1046.5360692253516</v>
      </c>
      <c r="N66" s="185">
        <f t="shared" si="11"/>
        <v>660.12156608507564</v>
      </c>
      <c r="O66" s="185">
        <f t="shared" si="11"/>
        <v>854.00445327662294</v>
      </c>
      <c r="P66" s="185">
        <f t="shared" si="11"/>
        <v>852.18251607728371</v>
      </c>
      <c r="Q66" s="185">
        <f t="shared" si="11"/>
        <v>847.0714502751415</v>
      </c>
    </row>
    <row r="67" spans="1:17" x14ac:dyDescent="0.25">
      <c r="A67" s="184" t="s">
        <v>103</v>
      </c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</row>
    <row r="68" spans="1:17" x14ac:dyDescent="0.25">
      <c r="A68" s="110" t="s">
        <v>38</v>
      </c>
      <c r="B68" s="113">
        <f t="shared" ref="B68:Q68" si="12">IF(B$51=0,"",B$51/B$9)</f>
        <v>7.7049999999999993E-2</v>
      </c>
      <c r="C68" s="113">
        <f t="shared" si="12"/>
        <v>7.5576408784309101E-2</v>
      </c>
      <c r="D68" s="113">
        <f t="shared" si="12"/>
        <v>7.5056623845167036E-2</v>
      </c>
      <c r="E68" s="113">
        <f t="shared" si="12"/>
        <v>7.4886057033733716E-2</v>
      </c>
      <c r="F68" s="113">
        <f t="shared" si="12"/>
        <v>7.1176329239062877E-2</v>
      </c>
      <c r="G68" s="113">
        <f t="shared" si="12"/>
        <v>6.9385385913378339E-2</v>
      </c>
      <c r="H68" s="113">
        <f t="shared" si="12"/>
        <v>6.9739874637435875E-2</v>
      </c>
      <c r="I68" s="113">
        <f t="shared" si="12"/>
        <v>6.9935476550484862E-2</v>
      </c>
      <c r="J68" s="113">
        <f t="shared" si="12"/>
        <v>6.8946197838000003E-2</v>
      </c>
      <c r="K68" s="113">
        <f t="shared" si="12"/>
        <v>7.04473066295771E-2</v>
      </c>
      <c r="L68" s="113">
        <f t="shared" si="12"/>
        <v>7.020191525910717E-2</v>
      </c>
      <c r="M68" s="113">
        <f t="shared" si="12"/>
        <v>6.956472148007839E-2</v>
      </c>
      <c r="N68" s="113">
        <f t="shared" si="12"/>
        <v>7.1936570044434309E-2</v>
      </c>
      <c r="O68" s="113">
        <f t="shared" si="12"/>
        <v>7.0657742958425057E-2</v>
      </c>
      <c r="P68" s="113">
        <f t="shared" si="12"/>
        <v>7.1193726679962405E-2</v>
      </c>
      <c r="Q68" s="113">
        <f t="shared" si="12"/>
        <v>7.2747934177611523E-2</v>
      </c>
    </row>
    <row r="69" spans="1:17" x14ac:dyDescent="0.25">
      <c r="A69" s="180" t="s">
        <v>37</v>
      </c>
      <c r="B69" s="182">
        <f t="shared" ref="B69:Q69" si="13">IF(B$52=0,"",B$52/B$10)</f>
        <v>0.1012382091569631</v>
      </c>
      <c r="C69" s="182">
        <f t="shared" si="13"/>
        <v>9.4855266281699144E-2</v>
      </c>
      <c r="D69" s="182">
        <f t="shared" si="13"/>
        <v>9.0991332155739305E-2</v>
      </c>
      <c r="E69" s="182">
        <f t="shared" si="13"/>
        <v>8.6844604622715343E-2</v>
      </c>
      <c r="F69" s="182">
        <f t="shared" si="13"/>
        <v>8.8428985541653057E-2</v>
      </c>
      <c r="G69" s="182">
        <f t="shared" si="13"/>
        <v>8.7935201906924207E-2</v>
      </c>
      <c r="H69" s="182">
        <f t="shared" si="13"/>
        <v>8.4399341343488893E-2</v>
      </c>
      <c r="I69" s="182">
        <f t="shared" si="13"/>
        <v>8.2696277387292294E-2</v>
      </c>
      <c r="J69" s="182">
        <f t="shared" si="13"/>
        <v>8.1526489593511636E-2</v>
      </c>
      <c r="K69" s="182">
        <f t="shared" si="13"/>
        <v>8.3301498718203193E-2</v>
      </c>
      <c r="L69" s="182">
        <f t="shared" si="13"/>
        <v>8.3011331926729617E-2</v>
      </c>
      <c r="M69" s="182">
        <f t="shared" si="13"/>
        <v>8.1429194838963131E-2</v>
      </c>
      <c r="N69" s="182">
        <f t="shared" si="13"/>
        <v>7.6182195107691864E-2</v>
      </c>
      <c r="O69" s="182">
        <f t="shared" si="13"/>
        <v>7.4827892914590632E-2</v>
      </c>
      <c r="P69" s="182">
        <f t="shared" si="13"/>
        <v>7.4809945913832734E-2</v>
      </c>
      <c r="Q69" s="182">
        <f t="shared" si="13"/>
        <v>7.4426956254125848E-2</v>
      </c>
    </row>
    <row r="70" spans="1:17" x14ac:dyDescent="0.25">
      <c r="A70" s="108" t="s">
        <v>36</v>
      </c>
      <c r="B70" s="112">
        <f t="shared" ref="B70:Q70" si="14">IF(B$53=0,"",B$53/B$11)</f>
        <v>0.65658880485356408</v>
      </c>
      <c r="C70" s="112">
        <f t="shared" si="14"/>
        <v>0.66432450900532436</v>
      </c>
      <c r="D70" s="112">
        <f t="shared" si="14"/>
        <v>0.6609185470207779</v>
      </c>
      <c r="E70" s="112">
        <f t="shared" si="14"/>
        <v>0.66879574237914585</v>
      </c>
      <c r="F70" s="112">
        <f t="shared" si="14"/>
        <v>0.67169149539628603</v>
      </c>
      <c r="G70" s="112">
        <f t="shared" si="14"/>
        <v>0.65376639548785997</v>
      </c>
      <c r="H70" s="112">
        <f t="shared" si="14"/>
        <v>0.64756897374071187</v>
      </c>
      <c r="I70" s="112">
        <f t="shared" si="14"/>
        <v>0.63783456476587752</v>
      </c>
      <c r="J70" s="112">
        <f t="shared" si="14"/>
        <v>0.62663854184229506</v>
      </c>
      <c r="K70" s="112">
        <f t="shared" si="14"/>
        <v>0.56614562299431104</v>
      </c>
      <c r="L70" s="112">
        <f t="shared" si="14"/>
        <v>0.45884231750441334</v>
      </c>
      <c r="M70" s="112">
        <f t="shared" si="14"/>
        <v>0.44300576504041478</v>
      </c>
      <c r="N70" s="112">
        <f t="shared" si="14"/>
        <v>0.43388925202407308</v>
      </c>
      <c r="O70" s="112">
        <f t="shared" si="14"/>
        <v>0.34478400753961019</v>
      </c>
      <c r="P70" s="112">
        <f t="shared" si="14"/>
        <v>0.37613051755625115</v>
      </c>
      <c r="Q70" s="112">
        <f t="shared" si="14"/>
        <v>0.34561996730543193</v>
      </c>
    </row>
    <row r="71" spans="1:17" x14ac:dyDescent="0.25">
      <c r="A71" s="184" t="s">
        <v>102</v>
      </c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</row>
    <row r="72" spans="1:17" x14ac:dyDescent="0.25">
      <c r="A72" s="110" t="s">
        <v>38</v>
      </c>
      <c r="B72" s="113">
        <f>IF(NMM_ued!B$5=0,"",NMM_ued!B$5/B$9)</f>
        <v>4.7077506818894083E-2</v>
      </c>
      <c r="C72" s="113">
        <f>IF(NMM_ued!C$5=0,"",NMM_ued!C$5/C$9)</f>
        <v>4.6278418696075158E-2</v>
      </c>
      <c r="D72" s="113">
        <f>IF(NMM_ued!D$5=0,"",NMM_ued!D$5/D$9)</f>
        <v>4.6200089660402212E-2</v>
      </c>
      <c r="E72" s="113">
        <f>IF(NMM_ued!E$5=0,"",NMM_ued!E$5/E$9)</f>
        <v>4.6993354821793343E-2</v>
      </c>
      <c r="F72" s="113">
        <f>IF(NMM_ued!F$5=0,"",NMM_ued!F$5/F$9)</f>
        <v>4.6647155158516647E-2</v>
      </c>
      <c r="G72" s="113">
        <f>IF(NMM_ued!G$5=0,"",NMM_ued!G$5/G$9)</f>
        <v>4.5265601567465737E-2</v>
      </c>
      <c r="H72" s="113">
        <f>IF(NMM_ued!H$5=0,"",NMM_ued!H$5/H$9)</f>
        <v>4.5469132352782077E-2</v>
      </c>
      <c r="I72" s="113">
        <f>IF(NMM_ued!I$5=0,"",NMM_ued!I$5/I$9)</f>
        <v>4.5265353550265675E-2</v>
      </c>
      <c r="J72" s="113">
        <f>IF(NMM_ued!J$5=0,"",NMM_ued!J$5/J$9)</f>
        <v>4.4625681537763473E-2</v>
      </c>
      <c r="K72" s="113">
        <f>IF(NMM_ued!K$5=0,"",NMM_ued!K$5/K$9)</f>
        <v>4.614914174275813E-2</v>
      </c>
      <c r="L72" s="113">
        <f>IF(NMM_ued!L$5=0,"",NMM_ued!L$5/L$9)</f>
        <v>4.6925783162485822E-2</v>
      </c>
      <c r="M72" s="113">
        <f>IF(NMM_ued!M$5=0,"",NMM_ued!M$5/M$9)</f>
        <v>4.6209874575886323E-2</v>
      </c>
      <c r="N72" s="113">
        <f>IF(NMM_ued!N$5=0,"",NMM_ued!N$5/N$9)</f>
        <v>4.5582067958062578E-2</v>
      </c>
      <c r="O72" s="113">
        <f>IF(NMM_ued!O$5=0,"",NMM_ued!O$5/O$9)</f>
        <v>4.5900675027286349E-2</v>
      </c>
      <c r="P72" s="113">
        <f>IF(NMM_ued!P$5=0,"",NMM_ued!P$5/P$9)</f>
        <v>4.5479659487920786E-2</v>
      </c>
      <c r="Q72" s="113">
        <f>IF(NMM_ued!Q$5=0,"",NMM_ued!Q$5/Q$9)</f>
        <v>4.6096182754394588E-2</v>
      </c>
    </row>
    <row r="73" spans="1:17" x14ac:dyDescent="0.25">
      <c r="A73" s="180" t="s">
        <v>37</v>
      </c>
      <c r="B73" s="182">
        <f>IF(NMM_ued!B$47=0,"",NMM_ued!B$47/B$10)</f>
        <v>3.5984888323210312E-2</v>
      </c>
      <c r="C73" s="182">
        <f>IF(NMM_ued!C$47=0,"",NMM_ued!C$47/C$10)</f>
        <v>3.3750925121641823E-2</v>
      </c>
      <c r="D73" s="182">
        <f>IF(NMM_ued!D$47=0,"",NMM_ued!D$47/D$10)</f>
        <v>3.2719744973844465E-2</v>
      </c>
      <c r="E73" s="182">
        <f>IF(NMM_ued!E$47=0,"",NMM_ued!E$47/E$10)</f>
        <v>3.1594104898037816E-2</v>
      </c>
      <c r="F73" s="182">
        <f>IF(NMM_ued!F$47=0,"",NMM_ued!F$47/F$10)</f>
        <v>3.2043855397543383E-2</v>
      </c>
      <c r="G73" s="182">
        <f>IF(NMM_ued!G$47=0,"",NMM_ued!G$47/G$10)</f>
        <v>3.1987107366616196E-2</v>
      </c>
      <c r="H73" s="182">
        <f>IF(NMM_ued!H$47=0,"",NMM_ued!H$47/H$10)</f>
        <v>3.2473818040643566E-2</v>
      </c>
      <c r="I73" s="182">
        <f>IF(NMM_ued!I$47=0,"",NMM_ued!I$47/I$10)</f>
        <v>3.2052759247402474E-2</v>
      </c>
      <c r="J73" s="182">
        <f>IF(NMM_ued!J$47=0,"",NMM_ued!J$47/J$10)</f>
        <v>3.1347300972555045E-2</v>
      </c>
      <c r="K73" s="182">
        <f>IF(NMM_ued!K$47=0,"",NMM_ued!K$47/K$10)</f>
        <v>3.2994597407844807E-2</v>
      </c>
      <c r="L73" s="182">
        <f>IF(NMM_ued!L$47=0,"",NMM_ued!L$47/L$10)</f>
        <v>3.263039904140886E-2</v>
      </c>
      <c r="M73" s="182">
        <f>IF(NMM_ued!M$47=0,"",NMM_ued!M$47/M$10)</f>
        <v>3.2225620114303993E-2</v>
      </c>
      <c r="N73" s="182">
        <f>IF(NMM_ued!N$47=0,"",NMM_ued!N$47/N$10)</f>
        <v>3.1829447799291657E-2</v>
      </c>
      <c r="O73" s="182">
        <f>IF(NMM_ued!O$47=0,"",NMM_ued!O$47/O$10)</f>
        <v>3.1809327696963992E-2</v>
      </c>
      <c r="P73" s="182">
        <f>IF(NMM_ued!P$47=0,"",NMM_ued!P$47/P$10)</f>
        <v>3.1686443366853605E-2</v>
      </c>
      <c r="Q73" s="182">
        <f>IF(NMM_ued!Q$47=0,"",NMM_ued!Q$47/Q$10)</f>
        <v>3.1784178360762194E-2</v>
      </c>
    </row>
    <row r="74" spans="1:17" x14ac:dyDescent="0.25">
      <c r="A74" s="108" t="s">
        <v>36</v>
      </c>
      <c r="B74" s="112">
        <f>IF(NMM_ued!B$97=0,"",NMM_ued!B$97/B$11)</f>
        <v>0.23820738673002018</v>
      </c>
      <c r="C74" s="112">
        <f>IF(NMM_ued!C$97=0,"",NMM_ued!C$97/C$11)</f>
        <v>0.23530633002740237</v>
      </c>
      <c r="D74" s="112">
        <f>IF(NMM_ued!D$97=0,"",NMM_ued!D$97/D$11)</f>
        <v>0.2390500024011992</v>
      </c>
      <c r="E74" s="112">
        <f>IF(NMM_ued!E$97=0,"",NMM_ued!E$97/E$11)</f>
        <v>0.24013100968961265</v>
      </c>
      <c r="F74" s="112">
        <f>IF(NMM_ued!F$97=0,"",NMM_ued!F$97/F$11)</f>
        <v>0.23930753644016145</v>
      </c>
      <c r="G74" s="112">
        <f>IF(NMM_ued!G$97=0,"",NMM_ued!G$97/G$11)</f>
        <v>0.23786827010635073</v>
      </c>
      <c r="H74" s="112">
        <f>IF(NMM_ued!H$97=0,"",NMM_ued!H$97/H$11)</f>
        <v>0.25137839262519063</v>
      </c>
      <c r="I74" s="112">
        <f>IF(NMM_ued!I$97=0,"",NMM_ued!I$97/I$11)</f>
        <v>0.24446311039902388</v>
      </c>
      <c r="J74" s="112">
        <f>IF(NMM_ued!J$97=0,"",NMM_ued!J$97/J$11)</f>
        <v>0.23318453652868476</v>
      </c>
      <c r="K74" s="112">
        <f>IF(NMM_ued!K$97=0,"",NMM_ued!K$97/K$11)</f>
        <v>0.2276511959956963</v>
      </c>
      <c r="L74" s="112">
        <f>IF(NMM_ued!L$97=0,"",NMM_ued!L$97/L$11)</f>
        <v>0.18239016684582277</v>
      </c>
      <c r="M74" s="112">
        <f>IF(NMM_ued!M$97=0,"",NMM_ued!M$97/M$11)</f>
        <v>0.17256648830907481</v>
      </c>
      <c r="N74" s="112">
        <f>IF(NMM_ued!N$97=0,"",NMM_ued!N$97/N$11)</f>
        <v>0.16746513773621652</v>
      </c>
      <c r="O74" s="112">
        <f>IF(NMM_ued!O$97=0,"",NMM_ued!O$97/O$11)</f>
        <v>0.13536756868932909</v>
      </c>
      <c r="P74" s="112">
        <f>IF(NMM_ued!P$97=0,"",NMM_ued!P$97/P$11)</f>
        <v>0.14514544954670255</v>
      </c>
      <c r="Q74" s="112">
        <f>IF(NMM_ued!Q$97=0,"",NMM_ued!Q$97/Q$11)</f>
        <v>0.13452951211155667</v>
      </c>
    </row>
    <row r="75" spans="1:17" x14ac:dyDescent="0.25">
      <c r="A75" s="39" t="s">
        <v>60</v>
      </c>
      <c r="B75" s="111">
        <f t="shared" ref="B75:Q75" si="15">IF(B$50=0,"",B$58/B$50)</f>
        <v>8.213241762008197</v>
      </c>
      <c r="C75" s="111">
        <f t="shared" si="15"/>
        <v>7.8705054203125719</v>
      </c>
      <c r="D75" s="111">
        <f t="shared" si="15"/>
        <v>8.0748341731435627</v>
      </c>
      <c r="E75" s="111">
        <f t="shared" si="15"/>
        <v>8.2277742541885317</v>
      </c>
      <c r="F75" s="111">
        <f t="shared" si="15"/>
        <v>8.3262152254428141</v>
      </c>
      <c r="G75" s="111">
        <f t="shared" si="15"/>
        <v>8.1734291916586876</v>
      </c>
      <c r="H75" s="111">
        <f t="shared" si="15"/>
        <v>7.7262161388338493</v>
      </c>
      <c r="I75" s="111">
        <f t="shared" si="15"/>
        <v>7.8939744733386634</v>
      </c>
      <c r="J75" s="111">
        <f t="shared" si="15"/>
        <v>7.7170042915861057</v>
      </c>
      <c r="K75" s="111">
        <f t="shared" si="15"/>
        <v>6.7848386947564769</v>
      </c>
      <c r="L75" s="111">
        <f t="shared" si="15"/>
        <v>7.4781861288045404</v>
      </c>
      <c r="M75" s="111">
        <f t="shared" si="15"/>
        <v>6.7267075256167104</v>
      </c>
      <c r="N75" s="111">
        <f t="shared" si="15"/>
        <v>7.2434516359269345</v>
      </c>
      <c r="O75" s="111">
        <f t="shared" si="15"/>
        <v>6.984848552528371</v>
      </c>
      <c r="P75" s="111">
        <f t="shared" si="15"/>
        <v>7.3975599843771738</v>
      </c>
      <c r="Q75" s="111">
        <f t="shared" si="15"/>
        <v>7.6673251016176778</v>
      </c>
    </row>
    <row r="76" spans="1:17" x14ac:dyDescent="0.25">
      <c r="A76" s="110" t="s">
        <v>199</v>
      </c>
      <c r="B76" s="109">
        <f t="shared" ref="B76:Q76" si="16">IF(B$51=0,"",B$59/B$51)</f>
        <v>13.074646791316651</v>
      </c>
      <c r="C76" s="109">
        <f t="shared" si="16"/>
        <v>11.537467873763964</v>
      </c>
      <c r="D76" s="109">
        <f t="shared" si="16"/>
        <v>11.934807595377134</v>
      </c>
      <c r="E76" s="109">
        <f t="shared" si="16"/>
        <v>11.835863562643594</v>
      </c>
      <c r="F76" s="109">
        <f t="shared" si="16"/>
        <v>10.700496353553998</v>
      </c>
      <c r="G76" s="109">
        <f t="shared" si="16"/>
        <v>10.896662316588078</v>
      </c>
      <c r="H76" s="109">
        <f t="shared" si="16"/>
        <v>10.971737175235077</v>
      </c>
      <c r="I76" s="109">
        <f t="shared" si="16"/>
        <v>11.525238999640258</v>
      </c>
      <c r="J76" s="109">
        <f t="shared" si="16"/>
        <v>10.974260306900135</v>
      </c>
      <c r="K76" s="109">
        <f t="shared" si="16"/>
        <v>10.880270911503873</v>
      </c>
      <c r="L76" s="109">
        <f t="shared" si="16"/>
        <v>11.135931864180709</v>
      </c>
      <c r="M76" s="109">
        <f t="shared" si="16"/>
        <v>11.189413119323282</v>
      </c>
      <c r="N76" s="109">
        <f t="shared" si="16"/>
        <v>19.860596975259639</v>
      </c>
      <c r="O76" s="109">
        <f t="shared" si="16"/>
        <v>12.460877366225491</v>
      </c>
      <c r="P76" s="109">
        <f t="shared" si="16"/>
        <v>15.143334908934296</v>
      </c>
      <c r="Q76" s="109">
        <f t="shared" si="16"/>
        <v>17.593836204759846</v>
      </c>
    </row>
    <row r="77" spans="1:17" x14ac:dyDescent="0.25">
      <c r="A77" s="180" t="s">
        <v>198</v>
      </c>
      <c r="B77" s="178">
        <f t="shared" ref="B77:Q77" si="17">IF(B$52=0,"",B$60/B$52)</f>
        <v>3.6531945213800281</v>
      </c>
      <c r="C77" s="178">
        <f t="shared" si="17"/>
        <v>3.7173123550674099</v>
      </c>
      <c r="D77" s="178">
        <f t="shared" si="17"/>
        <v>3.5988448177877035</v>
      </c>
      <c r="E77" s="178">
        <f t="shared" si="17"/>
        <v>3.6206071111081988</v>
      </c>
      <c r="F77" s="178">
        <f t="shared" si="17"/>
        <v>3.767384346333575</v>
      </c>
      <c r="G77" s="178">
        <f t="shared" si="17"/>
        <v>3.6499156453617383</v>
      </c>
      <c r="H77" s="178">
        <f t="shared" si="17"/>
        <v>3.2121047754096401</v>
      </c>
      <c r="I77" s="178">
        <f t="shared" si="17"/>
        <v>3.3097303933001396</v>
      </c>
      <c r="J77" s="178">
        <f t="shared" si="17"/>
        <v>3.4099477130509972</v>
      </c>
      <c r="K77" s="178">
        <f t="shared" si="17"/>
        <v>2.7216247588110902</v>
      </c>
      <c r="L77" s="178">
        <f t="shared" si="17"/>
        <v>2.7187990814982603</v>
      </c>
      <c r="M77" s="178">
        <f t="shared" si="17"/>
        <v>2.7353811994668247</v>
      </c>
      <c r="N77" s="178">
        <f t="shared" si="17"/>
        <v>2.732401521758054</v>
      </c>
      <c r="O77" s="178">
        <f t="shared" si="17"/>
        <v>2.6683117151906592</v>
      </c>
      <c r="P77" s="178">
        <f t="shared" si="17"/>
        <v>2.7342296517230116</v>
      </c>
      <c r="Q77" s="178">
        <f t="shared" si="17"/>
        <v>2.7095616746506761</v>
      </c>
    </row>
    <row r="78" spans="1:17" x14ac:dyDescent="0.25">
      <c r="A78" s="108" t="s">
        <v>197</v>
      </c>
      <c r="B78" s="107">
        <f t="shared" ref="B78:Q78" si="18">IF(B$53=0,"",B$61/B$53)</f>
        <v>2.4184900437632835</v>
      </c>
      <c r="C78" s="107">
        <f t="shared" si="18"/>
        <v>2.6477071583161473</v>
      </c>
      <c r="D78" s="107">
        <f t="shared" si="18"/>
        <v>2.4216937955166946</v>
      </c>
      <c r="E78" s="107">
        <f t="shared" si="18"/>
        <v>2.4577864244197052</v>
      </c>
      <c r="F78" s="107">
        <f t="shared" si="18"/>
        <v>2.5395747148335959</v>
      </c>
      <c r="G78" s="107">
        <f t="shared" si="18"/>
        <v>2.3570622431003709</v>
      </c>
      <c r="H78" s="107">
        <f t="shared" si="18"/>
        <v>1.7699791645755034</v>
      </c>
      <c r="I78" s="107">
        <f t="shared" si="18"/>
        <v>1.8913780165954663</v>
      </c>
      <c r="J78" s="107">
        <f t="shared" si="18"/>
        <v>2.1357039301085874</v>
      </c>
      <c r="K78" s="107">
        <f t="shared" si="18"/>
        <v>1.3757100174335573</v>
      </c>
      <c r="L78" s="107">
        <f t="shared" si="18"/>
        <v>1.501543676203597</v>
      </c>
      <c r="M78" s="107">
        <f t="shared" si="18"/>
        <v>1.714017525714977</v>
      </c>
      <c r="N78" s="107">
        <f t="shared" si="18"/>
        <v>1.8082943279374495</v>
      </c>
      <c r="O78" s="107">
        <f t="shared" si="18"/>
        <v>1.6047536806577276</v>
      </c>
      <c r="P78" s="107">
        <f t="shared" si="18"/>
        <v>1.7859843983191803</v>
      </c>
      <c r="Q78" s="107">
        <f t="shared" si="18"/>
        <v>1.7267902197061862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9" t="s">
        <v>349</v>
      </c>
      <c r="B1" s="3"/>
      <c r="C1" s="3"/>
      <c r="D1" s="10" t="s">
        <v>19</v>
      </c>
    </row>
    <row r="2" spans="1:4" ht="18.75" x14ac:dyDescent="0.3">
      <c r="A2" s="9"/>
      <c r="B2" s="3"/>
      <c r="C2" s="3"/>
      <c r="D2" s="10"/>
    </row>
    <row r="3" spans="1:4" ht="18.75" x14ac:dyDescent="0.3">
      <c r="A3" s="9"/>
      <c r="B3" s="7" t="s">
        <v>18</v>
      </c>
      <c r="C3" s="8"/>
      <c r="D3" s="7" t="s">
        <v>17</v>
      </c>
    </row>
    <row r="4" spans="1:4" ht="15" customHeight="1" x14ac:dyDescent="0.3">
      <c r="A4" s="6"/>
      <c r="B4" s="4" t="str">
        <f ca="1">HYPERLINK("#"&amp;CELL("address",Ind_Summary!$B$2),MID(CELL("filename",Ind_Summary!$B$2),FIND("]",CELL("filename",Ind_Summary!$B$2))+1,256))</f>
        <v>Ind_Summary</v>
      </c>
      <c r="D4" s="3" t="s">
        <v>16</v>
      </c>
    </row>
    <row r="5" spans="1:4" ht="15" customHeight="1" x14ac:dyDescent="0.3">
      <c r="A5" s="6"/>
      <c r="B5" s="2" t="str">
        <f ca="1">HYPERLINK("#"&amp;CELL("address",Ind_Summary_fec!$B$2),MID(CELL("filename",Ind_Summary_fec!$B$2),FIND("]",CELL("filename",Ind_Summary_fec!$B$2))+1,256))</f>
        <v>Ind_Summary_fec</v>
      </c>
      <c r="D5" s="1" t="s">
        <v>15</v>
      </c>
    </row>
    <row r="6" spans="1:4" ht="15" customHeight="1" x14ac:dyDescent="0.3">
      <c r="A6" s="6"/>
      <c r="B6" s="2" t="str">
        <f ca="1">HYPERLINK("#"&amp;CELL("address",Ind_Summary_ued!$B$2),MID(CELL("filename",Ind_Summary_ued!$B$2),FIND("]",CELL("filename",Ind_Summary_ued!$B$2))+1,256))</f>
        <v>Ind_Summary_ued</v>
      </c>
      <c r="D6" s="1" t="s">
        <v>14</v>
      </c>
    </row>
    <row r="7" spans="1:4" ht="5.0999999999999996" customHeight="1" x14ac:dyDescent="0.3">
      <c r="A7" s="6"/>
      <c r="B7" s="4"/>
      <c r="D7" s="3"/>
    </row>
    <row r="8" spans="1:4" x14ac:dyDescent="0.25">
      <c r="A8" s="5"/>
      <c r="B8" s="4" t="str">
        <f ca="1">HYPERLINK("#"&amp;CELL("address",ISI!$B$2),MID(CELL("filename",ISI!$B$2),FIND("]",CELL("filename",ISI!$B$2))+1,256))</f>
        <v>ISI</v>
      </c>
      <c r="D8" s="3" t="s">
        <v>13</v>
      </c>
    </row>
    <row r="9" spans="1:4" x14ac:dyDescent="0.25">
      <c r="A9" s="5"/>
      <c r="B9" s="2" t="str">
        <f ca="1">HYPERLINK("#"&amp;CELL("address",ISI_fec!$B$2),MID(CELL("filename",ISI_fec!$B$2),FIND("]",CELL("filename",ISI_fec!$B$2))+1,256))</f>
        <v>ISI_fec</v>
      </c>
      <c r="D9" s="1" t="s">
        <v>2</v>
      </c>
    </row>
    <row r="10" spans="1:4" x14ac:dyDescent="0.25">
      <c r="A10" s="5"/>
      <c r="B10" s="2" t="str">
        <f ca="1">HYPERLINK("#"&amp;CELL("address",ISI_ued!$B$2),MID(CELL("filename",ISI_ued!$B$2),FIND("]",CELL("filename",ISI_ued!$B$2))+1,256))</f>
        <v>ISI_ued</v>
      </c>
      <c r="D10" s="1" t="s">
        <v>1</v>
      </c>
    </row>
    <row r="11" spans="1:4" x14ac:dyDescent="0.25">
      <c r="A11" s="5"/>
      <c r="B11" s="2" t="str">
        <f ca="1">HYPERLINK("#"&amp;CELL("address",ISI_emi!$B$2),MID(CELL("filename",ISI_emi!$B$2),FIND("]",CELL("filename",ISI_emi!$B$2))+1,256))</f>
        <v>ISI_emi</v>
      </c>
      <c r="D11" s="1" t="s">
        <v>0</v>
      </c>
    </row>
    <row r="12" spans="1:4" ht="5.0999999999999996" customHeight="1" x14ac:dyDescent="0.25">
      <c r="A12" s="5"/>
      <c r="B12" s="2"/>
      <c r="D12" s="1"/>
    </row>
    <row r="13" spans="1:4" x14ac:dyDescent="0.25">
      <c r="B13" s="4" t="str">
        <f ca="1">HYPERLINK("#"&amp;CELL("address",NFM!$B$2),MID(CELL("filename",NFM!$B$2),FIND("]",CELL("filename",NFM!$B$2))+1,256))</f>
        <v>NFM</v>
      </c>
      <c r="D13" s="3" t="s">
        <v>12</v>
      </c>
    </row>
    <row r="14" spans="1:4" x14ac:dyDescent="0.25">
      <c r="B14" s="2" t="str">
        <f ca="1">HYPERLINK("#"&amp;CELL("address",NFM_fec!$B$2),MID(CELL("filename",NFM_fec!$B$2),FIND("]",CELL("filename",NFM_fec!$B$2))+1,256))</f>
        <v>NFM_fec</v>
      </c>
      <c r="D14" s="1" t="s">
        <v>2</v>
      </c>
    </row>
    <row r="15" spans="1:4" x14ac:dyDescent="0.25">
      <c r="B15" s="2" t="str">
        <f ca="1">HYPERLINK("#"&amp;CELL("address",NFM_ued!$B$2),MID(CELL("filename",NFM_ued!$B$2),FIND("]",CELL("filename",NFM_ued!$B$2))+1,256))</f>
        <v>NFM_ued</v>
      </c>
      <c r="D15" s="1" t="s">
        <v>1</v>
      </c>
    </row>
    <row r="16" spans="1:4" x14ac:dyDescent="0.25">
      <c r="B16" s="2" t="str">
        <f ca="1">HYPERLINK("#"&amp;CELL("address",NFM_emi!$B$2),MID(CELL("filename",NFM_emi!$B$2),FIND("]",CELL("filename",NFM_emi!$B$2))+1,256))</f>
        <v>NFM_emi</v>
      </c>
      <c r="D16" s="1" t="s">
        <v>0</v>
      </c>
    </row>
    <row r="17" spans="2:4" ht="5.0999999999999996" customHeight="1" x14ac:dyDescent="0.25">
      <c r="B17" s="2"/>
      <c r="D17" s="1"/>
    </row>
    <row r="18" spans="2:4" x14ac:dyDescent="0.25">
      <c r="B18" s="4" t="str">
        <f ca="1">HYPERLINK("#"&amp;CELL("address",CHI!$B$2),MID(CELL("filename",CHI!$B$2),FIND("]",CELL("filename",CHI!$B$2))+1,256))</f>
        <v>CHI</v>
      </c>
      <c r="D18" s="3" t="s">
        <v>11</v>
      </c>
    </row>
    <row r="19" spans="2:4" x14ac:dyDescent="0.25">
      <c r="B19" s="2" t="str">
        <f ca="1">HYPERLINK("#"&amp;CELL("address",CHI_fec!$B$2),MID(CELL("filename",CHI_fec!$B$2),FIND("]",CELL("filename",CHI_fec!$B$2))+1,256))</f>
        <v>CHI_fec</v>
      </c>
      <c r="D19" s="1" t="s">
        <v>2</v>
      </c>
    </row>
    <row r="20" spans="2:4" x14ac:dyDescent="0.25">
      <c r="B20" s="2" t="str">
        <f ca="1">HYPERLINK("#"&amp;CELL("address",CHI_ued!$B$2),MID(CELL("filename",CHI_ued!$B$2),FIND("]",CELL("filename",CHI_ued!$B$2))+1,256))</f>
        <v>CHI_ued</v>
      </c>
      <c r="D20" s="1" t="s">
        <v>1</v>
      </c>
    </row>
    <row r="21" spans="2:4" x14ac:dyDescent="0.25">
      <c r="B21" s="2" t="str">
        <f ca="1">HYPERLINK("#"&amp;CELL("address",CHI_emi!$B$2),MID(CELL("filename",CHI_emi!$B$2),FIND("]",CELL("filename",CHI_emi!$B$2))+1,256))</f>
        <v>CHI_emi</v>
      </c>
      <c r="D21" s="1" t="s">
        <v>0</v>
      </c>
    </row>
    <row r="22" spans="2:4" ht="5.0999999999999996" customHeight="1" x14ac:dyDescent="0.25">
      <c r="B22" s="2"/>
      <c r="D22" s="1"/>
    </row>
    <row r="23" spans="2:4" x14ac:dyDescent="0.25">
      <c r="B23" s="4" t="str">
        <f ca="1">HYPERLINK("#"&amp;CELL("address",NMM!$B$2),MID(CELL("filename",NMM!$B$2),FIND("]",CELL("filename",NMM!$B$2))+1,256))</f>
        <v>NMM</v>
      </c>
      <c r="D23" s="3" t="s">
        <v>10</v>
      </c>
    </row>
    <row r="24" spans="2:4" x14ac:dyDescent="0.25">
      <c r="B24" s="2" t="str">
        <f ca="1">HYPERLINK("#"&amp;CELL("address",NMM_fec!$B$2),MID(CELL("filename",NMM_fec!$B$2),FIND("]",CELL("filename",NMM_fec!$B$2))+1,256))</f>
        <v>NMM_fec</v>
      </c>
      <c r="D24" s="1" t="s">
        <v>2</v>
      </c>
    </row>
    <row r="25" spans="2:4" x14ac:dyDescent="0.25">
      <c r="B25" s="2" t="str">
        <f ca="1">HYPERLINK("#"&amp;CELL("address",NMM_ued!$B$2),MID(CELL("filename",NMM_ued!$B$2),FIND("]",CELL("filename",NMM_ued!$B$2))+1,256))</f>
        <v>NMM_ued</v>
      </c>
      <c r="D25" s="1" t="s">
        <v>1</v>
      </c>
    </row>
    <row r="26" spans="2:4" x14ac:dyDescent="0.25">
      <c r="B26" s="2" t="str">
        <f ca="1">HYPERLINK("#"&amp;CELL("address",NMM_emi!$B$2),MID(CELL("filename",NMM_emi!$B$2),FIND("]",CELL("filename",NMM_emi!$B$2))+1,256))</f>
        <v>NMM_emi</v>
      </c>
      <c r="D26" s="1" t="s">
        <v>0</v>
      </c>
    </row>
    <row r="27" spans="2:4" ht="5.0999999999999996" customHeight="1" x14ac:dyDescent="0.25">
      <c r="B27" s="2"/>
      <c r="D27" s="1"/>
    </row>
    <row r="28" spans="2:4" x14ac:dyDescent="0.25">
      <c r="B28" s="4" t="str">
        <f ca="1">HYPERLINK("#"&amp;CELL("address",PPA!$B$2),MID(CELL("filename",PPA!$B$2),FIND("]",CELL("filename",PPA!$B$2))+1,256))</f>
        <v>PPA</v>
      </c>
      <c r="D28" s="3" t="s">
        <v>9</v>
      </c>
    </row>
    <row r="29" spans="2:4" x14ac:dyDescent="0.25">
      <c r="B29" s="2" t="str">
        <f ca="1">HYPERLINK("#"&amp;CELL("address",PPA_fec!$B$2),MID(CELL("filename",PPA_fec!$B$2),FIND("]",CELL("filename",PPA_fec!$B$2))+1,256))</f>
        <v>PPA_fec</v>
      </c>
      <c r="D29" s="1" t="s">
        <v>2</v>
      </c>
    </row>
    <row r="30" spans="2:4" x14ac:dyDescent="0.25">
      <c r="B30" s="2" t="str">
        <f ca="1">HYPERLINK("#"&amp;CELL("address",PPA_ued!$B$2),MID(CELL("filename",PPA_ued!$B$2),FIND("]",CELL("filename",PPA_ued!$B$2))+1,256))</f>
        <v>PPA_ued</v>
      </c>
      <c r="D30" s="1" t="s">
        <v>1</v>
      </c>
    </row>
    <row r="31" spans="2:4" x14ac:dyDescent="0.25">
      <c r="B31" s="2" t="str">
        <f ca="1">HYPERLINK("#"&amp;CELL("address",PPA_emi!$B$2),MID(CELL("filename",PPA_emi!$B$2),FIND("]",CELL("filename",PPA_emi!$B$2))+1,256))</f>
        <v>PPA_emi</v>
      </c>
      <c r="D31" s="1" t="s">
        <v>0</v>
      </c>
    </row>
    <row r="32" spans="2:4" ht="5.0999999999999996" customHeight="1" x14ac:dyDescent="0.25">
      <c r="B32" s="2"/>
      <c r="D32" s="1"/>
    </row>
    <row r="33" spans="2:4" x14ac:dyDescent="0.25">
      <c r="B33" s="4" t="str">
        <f ca="1">HYPERLINK("#"&amp;CELL("address",FBT!$B$2),MID(CELL("filename",FBT!$B$2),FIND("]",CELL("filename",FBT!$B$2))+1,256))</f>
        <v>FBT</v>
      </c>
      <c r="D33" s="3" t="s">
        <v>8</v>
      </c>
    </row>
    <row r="34" spans="2:4" x14ac:dyDescent="0.25">
      <c r="B34" s="2" t="str">
        <f ca="1">HYPERLINK("#"&amp;CELL("address",FBT_fec!$B$2),MID(CELL("filename",FBT_fec!$B$2),FIND("]",CELL("filename",FBT_fec!$B$2))+1,256))</f>
        <v>FBT_fec</v>
      </c>
      <c r="D34" s="1" t="s">
        <v>2</v>
      </c>
    </row>
    <row r="35" spans="2:4" x14ac:dyDescent="0.25">
      <c r="B35" s="2" t="str">
        <f ca="1">HYPERLINK("#"&amp;CELL("address",FBT_ued!$B$2),MID(CELL("filename",FBT_ued!$B$2),FIND("]",CELL("filename",FBT_ued!$B$2))+1,256))</f>
        <v>FBT_ued</v>
      </c>
      <c r="D35" s="1" t="s">
        <v>1</v>
      </c>
    </row>
    <row r="36" spans="2:4" x14ac:dyDescent="0.25">
      <c r="B36" s="2" t="str">
        <f ca="1">HYPERLINK("#"&amp;CELL("address",FBT_emi!$B$2),MID(CELL("filename",FBT_emi!$B$2),FIND("]",CELL("filename",FBT_emi!$B$2))+1,256))</f>
        <v>FBT_emi</v>
      </c>
      <c r="D36" s="1" t="s">
        <v>0</v>
      </c>
    </row>
    <row r="37" spans="2:4" ht="5.0999999999999996" customHeight="1" x14ac:dyDescent="0.25">
      <c r="B37" s="2"/>
      <c r="D37" s="1"/>
    </row>
    <row r="38" spans="2:4" x14ac:dyDescent="0.25">
      <c r="B38" s="4" t="str">
        <f ca="1">HYPERLINK("#"&amp;CELL("address",TRE!$B$2),MID(CELL("filename",TRE!$B$2),FIND("]",CELL("filename",TRE!$B$2))+1,256))</f>
        <v>TRE</v>
      </c>
      <c r="D38" s="3" t="s">
        <v>7</v>
      </c>
    </row>
    <row r="39" spans="2:4" x14ac:dyDescent="0.25">
      <c r="B39" s="2" t="str">
        <f ca="1">HYPERLINK("#"&amp;CELL("address",TRE_fec!$B$2),MID(CELL("filename",TRE_fec!$B$2),FIND("]",CELL("filename",TRE_fec!$B$2))+1,256))</f>
        <v>TRE_fec</v>
      </c>
      <c r="D39" s="1" t="s">
        <v>2</v>
      </c>
    </row>
    <row r="40" spans="2:4" x14ac:dyDescent="0.25">
      <c r="B40" s="2" t="str">
        <f ca="1">HYPERLINK("#"&amp;CELL("address",TRE_ued!$B$2),MID(CELL("filename",TRE_ued!$B$2),FIND("]",CELL("filename",TRE_ued!$B$2))+1,256))</f>
        <v>TRE_ued</v>
      </c>
      <c r="D40" s="1" t="s">
        <v>1</v>
      </c>
    </row>
    <row r="41" spans="2:4" x14ac:dyDescent="0.25">
      <c r="B41" s="2" t="str">
        <f ca="1">HYPERLINK("#"&amp;CELL("address",TRE_emi!$B$2),MID(CELL("filename",TRE_emi!$B$2),FIND("]",CELL("filename",TRE_emi!$B$2))+1,256))</f>
        <v>TRE_emi</v>
      </c>
      <c r="D41" s="1" t="s">
        <v>0</v>
      </c>
    </row>
    <row r="42" spans="2:4" ht="5.0999999999999996" customHeight="1" x14ac:dyDescent="0.25">
      <c r="B42" s="2"/>
      <c r="D42" s="1"/>
    </row>
    <row r="43" spans="2:4" x14ac:dyDescent="0.25">
      <c r="B43" s="4" t="str">
        <f ca="1">HYPERLINK("#"&amp;CELL("address",MAE!$B$2),MID(CELL("filename",MAE!$B$2),FIND("]",CELL("filename",MAE!$B$2))+1,256))</f>
        <v>MAE</v>
      </c>
      <c r="D43" s="3" t="s">
        <v>6</v>
      </c>
    </row>
    <row r="44" spans="2:4" x14ac:dyDescent="0.25">
      <c r="B44" s="2" t="str">
        <f ca="1">HYPERLINK("#"&amp;CELL("address",MAE_fec!$B$2),MID(CELL("filename",MAE_fec!$B$2),FIND("]",CELL("filename",MAE_fec!$B$2))+1,256))</f>
        <v>MAE_fec</v>
      </c>
      <c r="D44" s="1" t="s">
        <v>2</v>
      </c>
    </row>
    <row r="45" spans="2:4" x14ac:dyDescent="0.25">
      <c r="B45" s="2" t="str">
        <f ca="1">HYPERLINK("#"&amp;CELL("address",MAE_ued!$B$2),MID(CELL("filename",MAE_ued!$B$2),FIND("]",CELL("filename",MAE_ued!$B$2))+1,256))</f>
        <v>MAE_ued</v>
      </c>
      <c r="D45" s="1" t="s">
        <v>1</v>
      </c>
    </row>
    <row r="46" spans="2:4" x14ac:dyDescent="0.25">
      <c r="B46" s="2" t="str">
        <f ca="1">HYPERLINK("#"&amp;CELL("address",MAE_emi!$B$2),MID(CELL("filename",MAE_emi!$B$2),FIND("]",CELL("filename",MAE_emi!$B$2))+1,256))</f>
        <v>MAE_emi</v>
      </c>
      <c r="D46" s="1" t="s">
        <v>0</v>
      </c>
    </row>
    <row r="47" spans="2:4" ht="5.0999999999999996" customHeight="1" x14ac:dyDescent="0.25">
      <c r="B47" s="2"/>
      <c r="D47" s="1"/>
    </row>
    <row r="48" spans="2:4" x14ac:dyDescent="0.25">
      <c r="B48" s="4" t="str">
        <f ca="1">HYPERLINK("#"&amp;CELL("address",TEL!$B$2),MID(CELL("filename",TEL!$B$2),FIND("]",CELL("filename",TEL!$B$2))+1,256))</f>
        <v>TEL</v>
      </c>
      <c r="D48" s="3" t="s">
        <v>5</v>
      </c>
    </row>
    <row r="49" spans="2:4" x14ac:dyDescent="0.25">
      <c r="B49" s="2" t="str">
        <f ca="1">HYPERLINK("#"&amp;CELL("address",TEL_fec!$B$2),MID(CELL("filename",TEL_fec!$B$2),FIND("]",CELL("filename",TEL_fec!$B$2))+1,256))</f>
        <v>TEL_fec</v>
      </c>
      <c r="D49" s="1" t="s">
        <v>2</v>
      </c>
    </row>
    <row r="50" spans="2:4" x14ac:dyDescent="0.25">
      <c r="B50" s="2" t="str">
        <f ca="1">HYPERLINK("#"&amp;CELL("address",TEL_ued!$B$2),MID(CELL("filename",TEL_ued!$B$2),FIND("]",CELL("filename",TEL_ued!$B$2))+1,256))</f>
        <v>TEL_ued</v>
      </c>
      <c r="D50" s="1" t="s">
        <v>1</v>
      </c>
    </row>
    <row r="51" spans="2:4" x14ac:dyDescent="0.25">
      <c r="B51" s="2" t="str">
        <f ca="1">HYPERLINK("#"&amp;CELL("address",TEL_emi!$B$2),MID(CELL("filename",TEL_emi!$B$2),FIND("]",CELL("filename",TEL_emi!$B$2))+1,256))</f>
        <v>TEL_emi</v>
      </c>
      <c r="D51" s="1" t="s">
        <v>0</v>
      </c>
    </row>
    <row r="52" spans="2:4" ht="5.0999999999999996" customHeight="1" x14ac:dyDescent="0.25">
      <c r="B52" s="2"/>
      <c r="D52" s="1"/>
    </row>
    <row r="53" spans="2:4" x14ac:dyDescent="0.25">
      <c r="B53" s="4" t="str">
        <f ca="1">HYPERLINK("#"&amp;CELL("address",WWP!$B$2),MID(CELL("filename",WWP!$B$2),FIND("]",CELL("filename",WWP!$B$2))+1,256))</f>
        <v>WWP</v>
      </c>
      <c r="D53" s="3" t="s">
        <v>4</v>
      </c>
    </row>
    <row r="54" spans="2:4" x14ac:dyDescent="0.25">
      <c r="B54" s="2" t="str">
        <f ca="1">HYPERLINK("#"&amp;CELL("address",WWP_fec!$B$2),MID(CELL("filename",WWP_fec!$B$2),FIND("]",CELL("filename",WWP_fec!$B$2))+1,256))</f>
        <v>WWP_fec</v>
      </c>
      <c r="D54" s="1" t="s">
        <v>2</v>
      </c>
    </row>
    <row r="55" spans="2:4" x14ac:dyDescent="0.25">
      <c r="B55" s="2" t="str">
        <f ca="1">HYPERLINK("#"&amp;CELL("address",WWP_ued!$B$2),MID(CELL("filename",WWP_ued!$B$2),FIND("]",CELL("filename",WWP_ued!$B$2))+1,256))</f>
        <v>WWP_ued</v>
      </c>
      <c r="D55" s="1" t="s">
        <v>1</v>
      </c>
    </row>
    <row r="56" spans="2:4" x14ac:dyDescent="0.25">
      <c r="B56" s="2" t="str">
        <f ca="1">HYPERLINK("#"&amp;CELL("address",WWP_emi!$B$2),MID(CELL("filename",WWP_emi!$B$2),FIND("]",CELL("filename",WWP_emi!$B$2))+1,256))</f>
        <v>WWP_emi</v>
      </c>
      <c r="D56" s="1" t="s">
        <v>0</v>
      </c>
    </row>
    <row r="57" spans="2:4" ht="5.0999999999999996" customHeight="1" x14ac:dyDescent="0.25">
      <c r="B57" s="2"/>
      <c r="D57" s="1"/>
    </row>
    <row r="58" spans="2:4" x14ac:dyDescent="0.25">
      <c r="B58" s="4" t="str">
        <f ca="1">HYPERLINK("#"&amp;CELL("address",OIS!$B$2),MID(CELL("filename",OIS!$B$2),FIND("]",CELL("filename",OIS!$B$2))+1,256))</f>
        <v>OIS</v>
      </c>
      <c r="D58" s="3" t="s">
        <v>3</v>
      </c>
    </row>
    <row r="59" spans="2:4" x14ac:dyDescent="0.25">
      <c r="B59" s="2" t="str">
        <f ca="1">HYPERLINK("#"&amp;CELL("address",OIS_fec!$B$2),MID(CELL("filename",OIS_fec!$B$2),FIND("]",CELL("filename",OIS_fec!$B$2))+1,256))</f>
        <v>OIS_fec</v>
      </c>
      <c r="D59" s="1" t="s">
        <v>2</v>
      </c>
    </row>
    <row r="60" spans="2:4" x14ac:dyDescent="0.25">
      <c r="B60" s="2" t="str">
        <f ca="1">HYPERLINK("#"&amp;CELL("address",OIS_ued!$B$2),MID(CELL("filename",OIS_ued!$B$2),FIND("]",CELL("filename",OIS_ued!$B$2))+1,256))</f>
        <v>OIS_ued</v>
      </c>
      <c r="D60" s="1" t="s">
        <v>1</v>
      </c>
    </row>
    <row r="61" spans="2:4" x14ac:dyDescent="0.25">
      <c r="B61" s="2" t="str">
        <f ca="1">HYPERLINK("#"&amp;CELL("address",OIS_emi!$B$2),MID(CELL("filename",OIS_emi!$B$2),FIND("]",CELL("filename",OIS_emi!$B$2))+1,256))</f>
        <v>OIS_emi</v>
      </c>
      <c r="D61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201.87099999999995</v>
      </c>
      <c r="C5" s="96">
        <v>260.73861030586636</v>
      </c>
      <c r="D5" s="96">
        <v>249.18799116595457</v>
      </c>
      <c r="E5" s="96">
        <v>286.81359843920012</v>
      </c>
      <c r="F5" s="96">
        <v>355.88164619531437</v>
      </c>
      <c r="G5" s="96">
        <v>352.68591659770209</v>
      </c>
      <c r="H5" s="96">
        <v>347.37431556906807</v>
      </c>
      <c r="I5" s="96">
        <v>328.69673978727883</v>
      </c>
      <c r="J5" s="96">
        <v>309.77526688613409</v>
      </c>
      <c r="K5" s="96">
        <v>197.04111664292716</v>
      </c>
      <c r="L5" s="96">
        <v>167.01035640141595</v>
      </c>
      <c r="M5" s="96">
        <v>146.29460927260484</v>
      </c>
      <c r="N5" s="96">
        <v>86.180010913232294</v>
      </c>
      <c r="O5" s="96">
        <v>141.31548591685009</v>
      </c>
      <c r="P5" s="96">
        <v>142.38745335992482</v>
      </c>
      <c r="Q5" s="96">
        <v>131.70645426280277</v>
      </c>
    </row>
    <row r="6" spans="1:17" x14ac:dyDescent="0.25">
      <c r="A6" s="132" t="s">
        <v>83</v>
      </c>
      <c r="B6" s="160">
        <v>1.0287409777142094</v>
      </c>
      <c r="C6" s="160">
        <v>1.3287321749726373</v>
      </c>
      <c r="D6" s="160">
        <v>1.269869855832209</v>
      </c>
      <c r="E6" s="160">
        <v>1.4616111362210191</v>
      </c>
      <c r="F6" s="160">
        <v>1.8135840841800459</v>
      </c>
      <c r="G6" s="160">
        <v>1.7972985454411587</v>
      </c>
      <c r="H6" s="160">
        <v>1.7702304592107208</v>
      </c>
      <c r="I6" s="160">
        <v>1.6750489444260854</v>
      </c>
      <c r="J6" s="160">
        <v>1.578624522235099</v>
      </c>
      <c r="K6" s="160">
        <v>1.004127739918782</v>
      </c>
      <c r="L6" s="160">
        <v>0.85109003934587535</v>
      </c>
      <c r="M6" s="160">
        <v>0.74552193914637443</v>
      </c>
      <c r="N6" s="160">
        <v>0.43917605146999739</v>
      </c>
      <c r="O6" s="160">
        <v>0.72014816961455075</v>
      </c>
      <c r="P6" s="160">
        <v>0.72561094948618399</v>
      </c>
      <c r="Q6" s="160">
        <v>0.67118024148880995</v>
      </c>
    </row>
    <row r="7" spans="1:17" x14ac:dyDescent="0.25">
      <c r="A7" s="76" t="s">
        <v>82</v>
      </c>
      <c r="B7" s="159">
        <v>0.41149639108568381</v>
      </c>
      <c r="C7" s="159">
        <v>0.53149286998905498</v>
      </c>
      <c r="D7" s="159">
        <v>0.50794794233288376</v>
      </c>
      <c r="E7" s="159">
        <v>0.58464445448840774</v>
      </c>
      <c r="F7" s="159">
        <v>0.72543363367201852</v>
      </c>
      <c r="G7" s="159">
        <v>0.71891941817646365</v>
      </c>
      <c r="H7" s="159">
        <v>0.70809218368428839</v>
      </c>
      <c r="I7" s="159">
        <v>0.6700195777704343</v>
      </c>
      <c r="J7" s="159">
        <v>0.63144980889403968</v>
      </c>
      <c r="K7" s="159">
        <v>0.40165109596751286</v>
      </c>
      <c r="L7" s="159">
        <v>0.3404360157383502</v>
      </c>
      <c r="M7" s="159">
        <v>0.29820877565854981</v>
      </c>
      <c r="N7" s="159">
        <v>0.17567042058799898</v>
      </c>
      <c r="O7" s="159">
        <v>0.28805926784582037</v>
      </c>
      <c r="P7" s="159">
        <v>0.29024437979447365</v>
      </c>
      <c r="Q7" s="159">
        <v>0.26847209659552401</v>
      </c>
    </row>
    <row r="8" spans="1:17" x14ac:dyDescent="0.25">
      <c r="A8" s="76" t="s">
        <v>81</v>
      </c>
      <c r="B8" s="159">
        <v>1.7488596621141559</v>
      </c>
      <c r="C8" s="159">
        <v>2.2588446974534837</v>
      </c>
      <c r="D8" s="159">
        <v>2.1587787549147555</v>
      </c>
      <c r="E8" s="159">
        <v>2.4847389315757331</v>
      </c>
      <c r="F8" s="159">
        <v>3.0830929431060783</v>
      </c>
      <c r="G8" s="159">
        <v>3.0554075272499701</v>
      </c>
      <c r="H8" s="159">
        <v>3.0093917806582255</v>
      </c>
      <c r="I8" s="159">
        <v>2.8475832055243457</v>
      </c>
      <c r="J8" s="159">
        <v>2.6836616877996686</v>
      </c>
      <c r="K8" s="159">
        <v>1.7070171578619295</v>
      </c>
      <c r="L8" s="159">
        <v>1.4468530668879884</v>
      </c>
      <c r="M8" s="159">
        <v>1.2673872965488366</v>
      </c>
      <c r="N8" s="159">
        <v>0.74659928749899562</v>
      </c>
      <c r="O8" s="159">
        <v>1.2242518883447364</v>
      </c>
      <c r="P8" s="159">
        <v>1.233538614126513</v>
      </c>
      <c r="Q8" s="159">
        <v>1.141006410530977</v>
      </c>
    </row>
    <row r="9" spans="1:17" x14ac:dyDescent="0.25">
      <c r="A9" s="76" t="s">
        <v>80</v>
      </c>
      <c r="B9" s="159">
        <v>0.20574819554284191</v>
      </c>
      <c r="C9" s="159">
        <v>0.26574643499452749</v>
      </c>
      <c r="D9" s="159">
        <v>0.25397397116644188</v>
      </c>
      <c r="E9" s="159">
        <v>0.29232222724420387</v>
      </c>
      <c r="F9" s="159">
        <v>0.36271681683600926</v>
      </c>
      <c r="G9" s="159">
        <v>0.35945970908823183</v>
      </c>
      <c r="H9" s="159">
        <v>0.35404609184214419</v>
      </c>
      <c r="I9" s="159">
        <v>0.33500978888521715</v>
      </c>
      <c r="J9" s="159">
        <v>0.31572490444701984</v>
      </c>
      <c r="K9" s="159">
        <v>0.20082554798375643</v>
      </c>
      <c r="L9" s="159">
        <v>0.1702180078691751</v>
      </c>
      <c r="M9" s="159">
        <v>0.1491043878292749</v>
      </c>
      <c r="N9" s="159">
        <v>8.7835210293999488E-2</v>
      </c>
      <c r="O9" s="159">
        <v>0.14402963392291018</v>
      </c>
      <c r="P9" s="159">
        <v>0.14512218989723683</v>
      </c>
      <c r="Q9" s="159">
        <v>0.13423604829776201</v>
      </c>
    </row>
    <row r="10" spans="1:17" x14ac:dyDescent="0.25">
      <c r="A10" s="129" t="s">
        <v>79</v>
      </c>
      <c r="B10" s="158">
        <v>0.61724458662852566</v>
      </c>
      <c r="C10" s="158">
        <v>0.7972393049835822</v>
      </c>
      <c r="D10" s="158">
        <v>0.76192191349932537</v>
      </c>
      <c r="E10" s="158">
        <v>0.8769666817326115</v>
      </c>
      <c r="F10" s="158">
        <v>1.0881504505080275</v>
      </c>
      <c r="G10" s="158">
        <v>1.0783791272646952</v>
      </c>
      <c r="H10" s="158">
        <v>1.0621382755264324</v>
      </c>
      <c r="I10" s="158">
        <v>1.0050293666556516</v>
      </c>
      <c r="J10" s="158">
        <v>0.94717471334105952</v>
      </c>
      <c r="K10" s="158">
        <v>0.60247664395126921</v>
      </c>
      <c r="L10" s="158">
        <v>0.51065402360752521</v>
      </c>
      <c r="M10" s="158">
        <v>0.44731316348782468</v>
      </c>
      <c r="N10" s="158">
        <v>0.26350563088199841</v>
      </c>
      <c r="O10" s="158">
        <v>0.43208890176873049</v>
      </c>
      <c r="P10" s="158">
        <v>0.43536656969171034</v>
      </c>
      <c r="Q10" s="158">
        <v>0.40270814489328594</v>
      </c>
    </row>
    <row r="11" spans="1:17" x14ac:dyDescent="0.25">
      <c r="A11" s="92" t="s">
        <v>125</v>
      </c>
      <c r="B11" s="91">
        <v>0.12344891732570512</v>
      </c>
      <c r="C11" s="91">
        <v>0.15944786099671646</v>
      </c>
      <c r="D11" s="91">
        <v>0.1523843826998651</v>
      </c>
      <c r="E11" s="91">
        <v>0.17539333634652229</v>
      </c>
      <c r="F11" s="91">
        <v>0.21763009010160553</v>
      </c>
      <c r="G11" s="91">
        <v>0.21567582545293904</v>
      </c>
      <c r="H11" s="91">
        <v>0.21242765510528652</v>
      </c>
      <c r="I11" s="91">
        <v>0.20100587333113029</v>
      </c>
      <c r="J11" s="91">
        <v>0.1894349426682119</v>
      </c>
      <c r="K11" s="91">
        <v>0.12049532879025385</v>
      </c>
      <c r="L11" s="91">
        <v>0.10213080472150506</v>
      </c>
      <c r="M11" s="91">
        <v>8.9462632697564937E-2</v>
      </c>
      <c r="N11" s="91">
        <v>5.2701126176399687E-2</v>
      </c>
      <c r="O11" s="91">
        <v>8.6417780353746101E-2</v>
      </c>
      <c r="P11" s="91">
        <v>8.7073313938342084E-2</v>
      </c>
      <c r="Q11" s="91">
        <v>8.0541628978657187E-2</v>
      </c>
    </row>
    <row r="12" spans="1:17" x14ac:dyDescent="0.25">
      <c r="A12" s="92" t="s">
        <v>26</v>
      </c>
      <c r="B12" s="91">
        <v>0.18517337598855765</v>
      </c>
      <c r="C12" s="91">
        <v>0.2391717914950747</v>
      </c>
      <c r="D12" s="91">
        <v>0.22857657404979762</v>
      </c>
      <c r="E12" s="91">
        <v>0.26309000451978343</v>
      </c>
      <c r="F12" s="91">
        <v>0.32644513515240825</v>
      </c>
      <c r="G12" s="91">
        <v>0.32351373817940848</v>
      </c>
      <c r="H12" s="91">
        <v>0.31864148265792969</v>
      </c>
      <c r="I12" s="91">
        <v>0.30150880999669544</v>
      </c>
      <c r="J12" s="91">
        <v>0.28415241400231783</v>
      </c>
      <c r="K12" s="91">
        <v>0.18074299318538076</v>
      </c>
      <c r="L12" s="91">
        <v>0.15319620708225756</v>
      </c>
      <c r="M12" s="91">
        <v>0.1341939490463474</v>
      </c>
      <c r="N12" s="91">
        <v>7.9051689264599517E-2</v>
      </c>
      <c r="O12" s="91">
        <v>0.12962667053061913</v>
      </c>
      <c r="P12" s="91">
        <v>0.13060997090751308</v>
      </c>
      <c r="Q12" s="91">
        <v>0.12081244346798578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0.30862229331426283</v>
      </c>
      <c r="C14" s="157">
        <v>0.3986196524917911</v>
      </c>
      <c r="D14" s="157">
        <v>0.38096095674966274</v>
      </c>
      <c r="E14" s="157">
        <v>0.4384833408663058</v>
      </c>
      <c r="F14" s="157">
        <v>0.54407522525401375</v>
      </c>
      <c r="G14" s="157">
        <v>0.5391895636323476</v>
      </c>
      <c r="H14" s="157">
        <v>0.53106913776321618</v>
      </c>
      <c r="I14" s="157">
        <v>0.50251468332782567</v>
      </c>
      <c r="J14" s="157">
        <v>0.47358735667052976</v>
      </c>
      <c r="K14" s="157">
        <v>0.3012383219756346</v>
      </c>
      <c r="L14" s="157">
        <v>0.25532701180376266</v>
      </c>
      <c r="M14" s="157">
        <v>0.22365658174391234</v>
      </c>
      <c r="N14" s="157">
        <v>0.1317528154409992</v>
      </c>
      <c r="O14" s="157">
        <v>0.21604445088436525</v>
      </c>
      <c r="P14" s="157">
        <v>0.21768328484585517</v>
      </c>
      <c r="Q14" s="157">
        <v>0.20135407244664297</v>
      </c>
    </row>
    <row r="15" spans="1:17" x14ac:dyDescent="0.25">
      <c r="A15" s="156" t="s">
        <v>214</v>
      </c>
      <c r="B15" s="155">
        <v>7.1912375231993169</v>
      </c>
      <c r="C15" s="155">
        <v>9.2882745821757009</v>
      </c>
      <c r="D15" s="155">
        <v>8.8768076266688762</v>
      </c>
      <c r="E15" s="155">
        <v>10.217142191101233</v>
      </c>
      <c r="F15" s="155">
        <v>12.677548770936333</v>
      </c>
      <c r="G15" s="155">
        <v>12.563707503015987</v>
      </c>
      <c r="H15" s="155">
        <v>12.374492684516168</v>
      </c>
      <c r="I15" s="155">
        <v>11.709142615390828</v>
      </c>
      <c r="J15" s="155">
        <v>11.035104215021724</v>
      </c>
      <c r="K15" s="155">
        <v>7.0191829020300647</v>
      </c>
      <c r="L15" s="155">
        <v>5.9493990801886047</v>
      </c>
      <c r="M15" s="155">
        <v>5.21144336553016</v>
      </c>
      <c r="N15" s="155">
        <v>3.0699849321049726</v>
      </c>
      <c r="O15" s="155">
        <v>5.0340723775797285</v>
      </c>
      <c r="P15" s="155">
        <v>5.0722590041892301</v>
      </c>
      <c r="Q15" s="155">
        <v>4.6917704669922982</v>
      </c>
    </row>
    <row r="16" spans="1:17" x14ac:dyDescent="0.25">
      <c r="A16" s="156" t="s">
        <v>213</v>
      </c>
      <c r="B16" s="204">
        <v>70.014687552260014</v>
      </c>
      <c r="C16" s="204">
        <v>90.431673362571743</v>
      </c>
      <c r="D16" s="204">
        <v>86.425585365206686</v>
      </c>
      <c r="E16" s="204">
        <v>99.475231610582853</v>
      </c>
      <c r="F16" s="204">
        <v>123.43002345036624</v>
      </c>
      <c r="G16" s="204">
        <v>122.32165221686398</v>
      </c>
      <c r="H16" s="204">
        <v>120.47943572008101</v>
      </c>
      <c r="I16" s="204">
        <v>114.00151351929125</v>
      </c>
      <c r="J16" s="204">
        <v>107.43900076014205</v>
      </c>
      <c r="K16" s="204">
        <v>68.339544643376058</v>
      </c>
      <c r="L16" s="204">
        <v>57.924010489058496</v>
      </c>
      <c r="M16" s="204">
        <v>50.739191656064463</v>
      </c>
      <c r="N16" s="204">
        <v>29.88971440841091</v>
      </c>
      <c r="O16" s="204">
        <v>49.01228800949152</v>
      </c>
      <c r="P16" s="204">
        <v>49.384077249120146</v>
      </c>
      <c r="Q16" s="204">
        <v>45.679598574466681</v>
      </c>
    </row>
    <row r="17" spans="1:17" x14ac:dyDescent="0.25">
      <c r="A17" s="152" t="s">
        <v>227</v>
      </c>
      <c r="B17" s="151">
        <v>65.620042399193764</v>
      </c>
      <c r="C17" s="151">
        <v>84.755505562353264</v>
      </c>
      <c r="D17" s="151">
        <v>81.000869593353485</v>
      </c>
      <c r="E17" s="151">
        <v>93.23142249379876</v>
      </c>
      <c r="F17" s="151">
        <v>115.68263253479404</v>
      </c>
      <c r="G17" s="151">
        <v>114.64383096502088</v>
      </c>
      <c r="H17" s="151">
        <v>112.91724574621003</v>
      </c>
      <c r="I17" s="151">
        <v>106.8459263654413</v>
      </c>
      <c r="J17" s="151">
        <v>100.69532596207321</v>
      </c>
      <c r="K17" s="151">
        <v>64.050043981024345</v>
      </c>
      <c r="L17" s="151">
        <v>54.288266606721017</v>
      </c>
      <c r="M17" s="151">
        <v>47.554420710462701</v>
      </c>
      <c r="N17" s="151">
        <v>28.013612505457871</v>
      </c>
      <c r="O17" s="151">
        <v>45.935910445415018</v>
      </c>
      <c r="P17" s="151">
        <v>46.284363413226728</v>
      </c>
      <c r="Q17" s="151">
        <v>42.812405511304718</v>
      </c>
    </row>
    <row r="18" spans="1:17" x14ac:dyDescent="0.25">
      <c r="A18" s="154" t="s">
        <v>33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65.620042399193764</v>
      </c>
      <c r="C22" s="208">
        <v>84.755505562353264</v>
      </c>
      <c r="D22" s="208">
        <v>81.000869593353485</v>
      </c>
      <c r="E22" s="208">
        <v>93.23142249379876</v>
      </c>
      <c r="F22" s="208">
        <v>115.68263253479404</v>
      </c>
      <c r="G22" s="208">
        <v>114.64383096502088</v>
      </c>
      <c r="H22" s="208">
        <v>112.91724574621003</v>
      </c>
      <c r="I22" s="208">
        <v>106.8459263654413</v>
      </c>
      <c r="J22" s="208">
        <v>100.69532596207321</v>
      </c>
      <c r="K22" s="208">
        <v>64.050043981024345</v>
      </c>
      <c r="L22" s="208">
        <v>54.288266606721017</v>
      </c>
      <c r="M22" s="208">
        <v>47.554420710462701</v>
      </c>
      <c r="N22" s="208">
        <v>28.013612505457871</v>
      </c>
      <c r="O22" s="208">
        <v>45.935910445415018</v>
      </c>
      <c r="P22" s="208">
        <v>46.284363413226728</v>
      </c>
      <c r="Q22" s="208">
        <v>42.812405511304718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4.39464515306625</v>
      </c>
      <c r="C25" s="264">
        <v>5.6761678002184839</v>
      </c>
      <c r="D25" s="264">
        <v>5.4247157718532026</v>
      </c>
      <c r="E25" s="264">
        <v>6.2438091167840879</v>
      </c>
      <c r="F25" s="264">
        <v>7.7473909155722041</v>
      </c>
      <c r="G25" s="264">
        <v>7.6778212518431035</v>
      </c>
      <c r="H25" s="264">
        <v>7.5621899738709919</v>
      </c>
      <c r="I25" s="264">
        <v>7.1555871538499503</v>
      </c>
      <c r="J25" s="264">
        <v>6.743674798068831</v>
      </c>
      <c r="K25" s="264">
        <v>4.2895006623517062</v>
      </c>
      <c r="L25" s="264">
        <v>3.6357438823374806</v>
      </c>
      <c r="M25" s="264">
        <v>3.1847709456017643</v>
      </c>
      <c r="N25" s="264">
        <v>1.8761019029530388</v>
      </c>
      <c r="O25" s="264">
        <v>3.076377564076501</v>
      </c>
      <c r="P25" s="264">
        <v>3.0997138358934189</v>
      </c>
      <c r="Q25" s="264">
        <v>2.86719306316196</v>
      </c>
    </row>
    <row r="26" spans="1:17" x14ac:dyDescent="0.25">
      <c r="A26" s="150" t="s">
        <v>33</v>
      </c>
      <c r="B26" s="87">
        <v>3.6443220037435915</v>
      </c>
      <c r="C26" s="87">
        <v>5.2841095645797154</v>
      </c>
      <c r="D26" s="87">
        <v>5.4247157718532026</v>
      </c>
      <c r="E26" s="87">
        <v>6.2438091167840879</v>
      </c>
      <c r="F26" s="87">
        <v>7.7473909155722041</v>
      </c>
      <c r="G26" s="87">
        <v>7.6778212518431035</v>
      </c>
      <c r="H26" s="87">
        <v>7.5621899738709919</v>
      </c>
      <c r="I26" s="87">
        <v>7.1555871538499503</v>
      </c>
      <c r="J26" s="87">
        <v>6.743674798068831</v>
      </c>
      <c r="K26" s="87">
        <v>4.2895006623517062</v>
      </c>
      <c r="L26" s="87">
        <v>3.6357438823374806</v>
      </c>
      <c r="M26" s="87">
        <v>3.1847709456017643</v>
      </c>
      <c r="N26" s="87">
        <v>1.8761019029530388</v>
      </c>
      <c r="O26" s="87">
        <v>3.076377564076501</v>
      </c>
      <c r="P26" s="87">
        <v>3.0997138358934189</v>
      </c>
      <c r="Q26" s="87">
        <v>2.86719306316196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0.75032314932265853</v>
      </c>
      <c r="C30" s="87">
        <v>0.39205823563876852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113.8612607839892</v>
      </c>
      <c r="C36" s="204">
        <v>147.06434755111528</v>
      </c>
      <c r="D36" s="204">
        <v>140.54945408892388</v>
      </c>
      <c r="E36" s="204">
        <v>161.77141802576955</v>
      </c>
      <c r="F36" s="204">
        <v>200.7278555398253</v>
      </c>
      <c r="G36" s="204">
        <v>198.92536879775315</v>
      </c>
      <c r="H36" s="204">
        <v>195.92946750483935</v>
      </c>
      <c r="I36" s="204">
        <v>185.39475807702146</v>
      </c>
      <c r="J36" s="204">
        <v>174.72248340451063</v>
      </c>
      <c r="K36" s="204">
        <v>111.13706261547604</v>
      </c>
      <c r="L36" s="204">
        <v>94.198818769652917</v>
      </c>
      <c r="M36" s="204">
        <v>82.514519954227538</v>
      </c>
      <c r="N36" s="204">
        <v>48.608094758328733</v>
      </c>
      <c r="O36" s="204">
        <v>79.706145978345702</v>
      </c>
      <c r="P36" s="204">
        <v>80.310767566329488</v>
      </c>
      <c r="Q36" s="204">
        <v>74.286365727378055</v>
      </c>
    </row>
    <row r="37" spans="1:17" x14ac:dyDescent="0.25">
      <c r="A37" s="84" t="s">
        <v>33</v>
      </c>
      <c r="B37" s="83">
        <v>18.881275945004731</v>
      </c>
      <c r="C37" s="83">
        <v>15.617263113468567</v>
      </c>
      <c r="D37" s="83">
        <v>24.649423682277387</v>
      </c>
      <c r="E37" s="83">
        <v>44.2041905195683</v>
      </c>
      <c r="F37" s="83">
        <v>101.01946807461934</v>
      </c>
      <c r="G37" s="83">
        <v>76.609817027144473</v>
      </c>
      <c r="H37" s="83">
        <v>73.854753251049374</v>
      </c>
      <c r="I37" s="83">
        <v>51.831704442462751</v>
      </c>
      <c r="J37" s="83">
        <v>41.707379366583865</v>
      </c>
      <c r="K37" s="83">
        <v>27.990066596500384</v>
      </c>
      <c r="L37" s="83">
        <v>52.18262118879025</v>
      </c>
      <c r="M37" s="83">
        <v>29.706397982048308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94.979984838984464</v>
      </c>
      <c r="C41" s="208">
        <v>131.44708443764671</v>
      </c>
      <c r="D41" s="208">
        <v>115.90003040664649</v>
      </c>
      <c r="E41" s="208">
        <v>117.56722750620125</v>
      </c>
      <c r="F41" s="208">
        <v>99.708387465205959</v>
      </c>
      <c r="G41" s="208">
        <v>122.31555177060868</v>
      </c>
      <c r="H41" s="208">
        <v>122.07471425378998</v>
      </c>
      <c r="I41" s="208">
        <v>133.56305363455871</v>
      </c>
      <c r="J41" s="208">
        <v>123.41609403792677</v>
      </c>
      <c r="K41" s="208">
        <v>55.051506018975658</v>
      </c>
      <c r="L41" s="208">
        <v>21.688893215746909</v>
      </c>
      <c r="M41" s="208">
        <v>23.047941859537893</v>
      </c>
      <c r="N41" s="208">
        <v>48.608094758328733</v>
      </c>
      <c r="O41" s="208">
        <v>44.680901005413318</v>
      </c>
      <c r="P41" s="208">
        <v>68.884511630025344</v>
      </c>
      <c r="Q41" s="208">
        <v>74.286365727378055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9.5990099999999927</v>
      </c>
      <c r="K43" s="208">
        <v>28.095489999999998</v>
      </c>
      <c r="L43" s="208">
        <v>20.327304365115769</v>
      </c>
      <c r="M43" s="208">
        <v>29.760180112641336</v>
      </c>
      <c r="N43" s="208">
        <v>0</v>
      </c>
      <c r="O43" s="208">
        <v>35.025244972932384</v>
      </c>
      <c r="P43" s="208">
        <v>11.426255936304145</v>
      </c>
      <c r="Q43" s="208">
        <v>0</v>
      </c>
    </row>
    <row r="44" spans="1:17" x14ac:dyDescent="0.25">
      <c r="A44" s="243" t="s">
        <v>211</v>
      </c>
      <c r="B44" s="242">
        <v>6.7917243274660226</v>
      </c>
      <c r="C44" s="242">
        <v>8.7722593276103851</v>
      </c>
      <c r="D44" s="242">
        <v>8.3836516474094953</v>
      </c>
      <c r="E44" s="242">
        <v>9.6495231804845005</v>
      </c>
      <c r="F44" s="242">
        <v>11.973240505884316</v>
      </c>
      <c r="G44" s="242">
        <v>11.865723752848433</v>
      </c>
      <c r="H44" s="242">
        <v>11.687020868709716</v>
      </c>
      <c r="I44" s="242">
        <v>11.058634692313561</v>
      </c>
      <c r="J44" s="242">
        <v>10.422042869742739</v>
      </c>
      <c r="K44" s="242">
        <v>6.6292282963617293</v>
      </c>
      <c r="L44" s="242">
        <v>5.6188769090670156</v>
      </c>
      <c r="M44" s="242">
        <v>4.9219187341118182</v>
      </c>
      <c r="N44" s="242">
        <v>2.8994302136546968</v>
      </c>
      <c r="O44" s="242">
        <v>4.7544016899364108</v>
      </c>
      <c r="P44" s="242">
        <v>4.7904668372898298</v>
      </c>
      <c r="Q44" s="242">
        <v>4.4311165521593932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28.528519350449283</v>
      </c>
      <c r="C47" s="96">
        <v>44.118194556204138</v>
      </c>
      <c r="D47" s="96">
        <v>54.654215723427974</v>
      </c>
      <c r="E47" s="96">
        <v>89.251590987107633</v>
      </c>
      <c r="F47" s="96">
        <v>47.458605608726444</v>
      </c>
      <c r="G47" s="96">
        <v>76.623542963333264</v>
      </c>
      <c r="H47" s="96">
        <v>111.83688394841745</v>
      </c>
      <c r="I47" s="96">
        <v>125.65331102062373</v>
      </c>
      <c r="J47" s="96">
        <v>103.62960963110004</v>
      </c>
      <c r="K47" s="96">
        <v>123.18810763863715</v>
      </c>
      <c r="L47" s="96">
        <v>88.019289366004514</v>
      </c>
      <c r="M47" s="96">
        <v>122.95719255715083</v>
      </c>
      <c r="N47" s="96">
        <v>203.40081431323594</v>
      </c>
      <c r="O47" s="96">
        <v>149.19361284515219</v>
      </c>
      <c r="P47" s="96">
        <v>205.72735126304002</v>
      </c>
      <c r="Q47" s="96">
        <v>235.95788246585113</v>
      </c>
    </row>
    <row r="48" spans="1:17" x14ac:dyDescent="0.25">
      <c r="A48" s="132" t="s">
        <v>83</v>
      </c>
      <c r="B48" s="160">
        <v>0.12870040362830973</v>
      </c>
      <c r="C48" s="160">
        <v>0.19902993832192523</v>
      </c>
      <c r="D48" s="160">
        <v>0.24656097770749233</v>
      </c>
      <c r="E48" s="160">
        <v>0.40263974598207303</v>
      </c>
      <c r="F48" s="160">
        <v>0.21409949890664981</v>
      </c>
      <c r="G48" s="160">
        <v>0.34567096825713156</v>
      </c>
      <c r="H48" s="160">
        <v>0.50452853608987158</v>
      </c>
      <c r="I48" s="160">
        <v>0.56685843548109438</v>
      </c>
      <c r="J48" s="160">
        <v>0.46750314741296611</v>
      </c>
      <c r="K48" s="160">
        <v>0.55573718988155529</v>
      </c>
      <c r="L48" s="160">
        <v>0.39708047688438358</v>
      </c>
      <c r="M48" s="160">
        <v>0.55469546514897872</v>
      </c>
      <c r="N48" s="160">
        <v>0.91759991392711615</v>
      </c>
      <c r="O48" s="160">
        <v>0.67305554683946323</v>
      </c>
      <c r="P48" s="160">
        <v>0.92809559513712769</v>
      </c>
      <c r="Q48" s="160">
        <v>1.0644742665958946</v>
      </c>
    </row>
    <row r="49" spans="1:17" x14ac:dyDescent="0.25">
      <c r="A49" s="76" t="s">
        <v>82</v>
      </c>
      <c r="B49" s="159">
        <v>0.13226070923418987</v>
      </c>
      <c r="C49" s="159">
        <v>0.20453580609831543</v>
      </c>
      <c r="D49" s="159">
        <v>0.25338172112690283</v>
      </c>
      <c r="E49" s="159">
        <v>0.4137781768211104</v>
      </c>
      <c r="F49" s="159">
        <v>0.2200222437052978</v>
      </c>
      <c r="G49" s="159">
        <v>0.35523344243266058</v>
      </c>
      <c r="H49" s="159">
        <v>0.51848556904957355</v>
      </c>
      <c r="I49" s="159">
        <v>0.58253973257641944</v>
      </c>
      <c r="J49" s="159">
        <v>0.48043592796047685</v>
      </c>
      <c r="K49" s="159">
        <v>0.57111083422726849</v>
      </c>
      <c r="L49" s="159">
        <v>0.40806511879677348</v>
      </c>
      <c r="M49" s="159">
        <v>0.57004029172644388</v>
      </c>
      <c r="N49" s="159">
        <v>0.94298395333498641</v>
      </c>
      <c r="O49" s="159">
        <v>0.69167462936698809</v>
      </c>
      <c r="P49" s="159">
        <v>0.95376998198444707</v>
      </c>
      <c r="Q49" s="159">
        <v>1.0939213669299519</v>
      </c>
    </row>
    <row r="50" spans="1:17" x14ac:dyDescent="0.25">
      <c r="A50" s="76" t="s">
        <v>81</v>
      </c>
      <c r="B50" s="159">
        <v>0.18331289990415214</v>
      </c>
      <c r="C50" s="159">
        <v>0.28348594202474775</v>
      </c>
      <c r="D50" s="159">
        <v>0.3511862166127771</v>
      </c>
      <c r="E50" s="159">
        <v>0.57349516685128332</v>
      </c>
      <c r="F50" s="159">
        <v>0.30495009266599354</v>
      </c>
      <c r="G50" s="159">
        <v>0.49235236112307373</v>
      </c>
      <c r="H50" s="159">
        <v>0.71861926169349732</v>
      </c>
      <c r="I50" s="159">
        <v>0.80739811775005899</v>
      </c>
      <c r="J50" s="159">
        <v>0.66588258661636535</v>
      </c>
      <c r="K50" s="159">
        <v>0.79155770292676486</v>
      </c>
      <c r="L50" s="159">
        <v>0.56557688756920632</v>
      </c>
      <c r="M50" s="159">
        <v>0.79007393460710995</v>
      </c>
      <c r="N50" s="159">
        <v>1.3069726001759019</v>
      </c>
      <c r="O50" s="159">
        <v>0.95865871908250588</v>
      </c>
      <c r="P50" s="159">
        <v>1.3219219997491409</v>
      </c>
      <c r="Q50" s="159">
        <v>1.5161713497541556</v>
      </c>
    </row>
    <row r="51" spans="1:17" x14ac:dyDescent="0.25">
      <c r="A51" s="76" t="s">
        <v>80</v>
      </c>
      <c r="B51" s="159">
        <v>9.420467523050878E-2</v>
      </c>
      <c r="C51" s="159">
        <v>0.1456836977366005</v>
      </c>
      <c r="D51" s="159">
        <v>0.18047493383573066</v>
      </c>
      <c r="E51" s="159">
        <v>0.29471971676701336</v>
      </c>
      <c r="F51" s="159">
        <v>0.15671414535547795</v>
      </c>
      <c r="G51" s="159">
        <v>0.25302035101089337</v>
      </c>
      <c r="H51" s="159">
        <v>0.36929912841715146</v>
      </c>
      <c r="I51" s="159">
        <v>0.41492266776717757</v>
      </c>
      <c r="J51" s="159">
        <v>0.34219770047086018</v>
      </c>
      <c r="K51" s="159">
        <v>0.40678226338360607</v>
      </c>
      <c r="L51" s="159">
        <v>0.29065050544286458</v>
      </c>
      <c r="M51" s="159">
        <v>0.40601975341980379</v>
      </c>
      <c r="N51" s="159">
        <v>0.67165447384838217</v>
      </c>
      <c r="O51" s="159">
        <v>0.49265563599333712</v>
      </c>
      <c r="P51" s="159">
        <v>0.67933698463962722</v>
      </c>
      <c r="Q51" s="159">
        <v>0.77916191207532781</v>
      </c>
    </row>
    <row r="52" spans="1:17" x14ac:dyDescent="0.25">
      <c r="A52" s="129" t="s">
        <v>79</v>
      </c>
      <c r="B52" s="158">
        <v>9.7763985075765503E-2</v>
      </c>
      <c r="C52" s="158">
        <v>0.15118802560969696</v>
      </c>
      <c r="D52" s="158">
        <v>0.18729376960212729</v>
      </c>
      <c r="E52" s="158">
        <v>0.30585503236481482</v>
      </c>
      <c r="F52" s="158">
        <v>0.16263523365698615</v>
      </c>
      <c r="G52" s="158">
        <v>0.26258015071509877</v>
      </c>
      <c r="H52" s="158">
        <v>0.38325225781761457</v>
      </c>
      <c r="I52" s="158">
        <v>0.43059957905411983</v>
      </c>
      <c r="J52" s="158">
        <v>0.35512686392617554</v>
      </c>
      <c r="K52" s="158">
        <v>0.42215160796649764</v>
      </c>
      <c r="L52" s="158">
        <v>0.30163207512632539</v>
      </c>
      <c r="M52" s="158">
        <v>0.42136028829431693</v>
      </c>
      <c r="N52" s="158">
        <v>0.69703141374578803</v>
      </c>
      <c r="O52" s="158">
        <v>0.51126951106080731</v>
      </c>
      <c r="P52" s="158">
        <v>0.7050041907709399</v>
      </c>
      <c r="Q52" s="158">
        <v>0.80860077652566265</v>
      </c>
    </row>
    <row r="53" spans="1:17" x14ac:dyDescent="0.25">
      <c r="A53" s="92" t="s">
        <v>125</v>
      </c>
      <c r="B53" s="91">
        <v>1.9552797015153101E-2</v>
      </c>
      <c r="C53" s="91">
        <v>3.023760512193939E-2</v>
      </c>
      <c r="D53" s="91">
        <v>3.7458753920425462E-2</v>
      </c>
      <c r="E53" s="91">
        <v>6.1171006472962954E-2</v>
      </c>
      <c r="F53" s="91">
        <v>3.2527046731397231E-2</v>
      </c>
      <c r="G53" s="91">
        <v>5.2516030143019754E-2</v>
      </c>
      <c r="H53" s="91">
        <v>7.6650451563522917E-2</v>
      </c>
      <c r="I53" s="91">
        <v>8.6119915810823969E-2</v>
      </c>
      <c r="J53" s="91">
        <v>7.1025372785235116E-2</v>
      </c>
      <c r="K53" s="91">
        <v>8.4430321593299523E-2</v>
      </c>
      <c r="L53" s="91">
        <v>6.0326415025265083E-2</v>
      </c>
      <c r="M53" s="91">
        <v>8.4272057658863392E-2</v>
      </c>
      <c r="N53" s="91">
        <v>0.13940628274915762</v>
      </c>
      <c r="O53" s="91">
        <v>0.10225390221216146</v>
      </c>
      <c r="P53" s="91">
        <v>0.14100083815418801</v>
      </c>
      <c r="Q53" s="91">
        <v>0.16172015530513251</v>
      </c>
    </row>
    <row r="54" spans="1:17" x14ac:dyDescent="0.25">
      <c r="A54" s="92" t="s">
        <v>26</v>
      </c>
      <c r="B54" s="91">
        <v>2.9329195522729647E-2</v>
      </c>
      <c r="C54" s="91">
        <v>4.5356407682909085E-2</v>
      </c>
      <c r="D54" s="91">
        <v>5.6188130880638183E-2</v>
      </c>
      <c r="E54" s="91">
        <v>9.175650970944442E-2</v>
      </c>
      <c r="F54" s="91">
        <v>4.8790570097095844E-2</v>
      </c>
      <c r="G54" s="91">
        <v>7.8774045214529617E-2</v>
      </c>
      <c r="H54" s="91">
        <v>0.11497567734528437</v>
      </c>
      <c r="I54" s="91">
        <v>0.12917987371623596</v>
      </c>
      <c r="J54" s="91">
        <v>0.10653805917785265</v>
      </c>
      <c r="K54" s="91">
        <v>0.1266454823899493</v>
      </c>
      <c r="L54" s="91">
        <v>9.0489622537897621E-2</v>
      </c>
      <c r="M54" s="91">
        <v>0.12640808648829507</v>
      </c>
      <c r="N54" s="91">
        <v>0.2091094241237364</v>
      </c>
      <c r="O54" s="91">
        <v>0.15338085331824219</v>
      </c>
      <c r="P54" s="91">
        <v>0.21150125723128194</v>
      </c>
      <c r="Q54" s="91">
        <v>0.24258023295769882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4.8881992537882758E-2</v>
      </c>
      <c r="C56" s="157">
        <v>7.5594012804848468E-2</v>
      </c>
      <c r="D56" s="157">
        <v>9.3646884801063632E-2</v>
      </c>
      <c r="E56" s="157">
        <v>0.15292751618240741</v>
      </c>
      <c r="F56" s="157">
        <v>8.1317616828493075E-2</v>
      </c>
      <c r="G56" s="157">
        <v>0.13129007535754941</v>
      </c>
      <c r="H56" s="157">
        <v>0.19162612890880729</v>
      </c>
      <c r="I56" s="157">
        <v>0.21529978952705989</v>
      </c>
      <c r="J56" s="157">
        <v>0.1775634319630878</v>
      </c>
      <c r="K56" s="157">
        <v>0.21107580398324885</v>
      </c>
      <c r="L56" s="157">
        <v>0.1508160375631627</v>
      </c>
      <c r="M56" s="157">
        <v>0.21068014414715849</v>
      </c>
      <c r="N56" s="157">
        <v>0.34851570687289402</v>
      </c>
      <c r="O56" s="157">
        <v>0.25563475553040366</v>
      </c>
      <c r="P56" s="157">
        <v>0.35250209538546989</v>
      </c>
      <c r="Q56" s="157">
        <v>0.40430038826283127</v>
      </c>
    </row>
    <row r="57" spans="1:17" x14ac:dyDescent="0.25">
      <c r="A57" s="156" t="s">
        <v>210</v>
      </c>
      <c r="B57" s="204">
        <v>1.0772648287868081</v>
      </c>
      <c r="C57" s="204">
        <v>1.4515625357896549</v>
      </c>
      <c r="D57" s="204">
        <v>1.913495314261505</v>
      </c>
      <c r="E57" s="204">
        <v>2.6237010910447318</v>
      </c>
      <c r="F57" s="204">
        <v>1.2434946793196069</v>
      </c>
      <c r="G57" s="204">
        <v>2.1589256968321933</v>
      </c>
      <c r="H57" s="204">
        <v>5.5023825440649849</v>
      </c>
      <c r="I57" s="204">
        <v>6.0834840762062763</v>
      </c>
      <c r="J57" s="204">
        <v>4.640247230879913</v>
      </c>
      <c r="K57" s="204">
        <v>8.7750718685943436</v>
      </c>
      <c r="L57" s="204">
        <v>5.8364934011707454</v>
      </c>
      <c r="M57" s="204">
        <v>7.4959703221370919</v>
      </c>
      <c r="N57" s="204">
        <v>9.7023417803004026</v>
      </c>
      <c r="O57" s="204">
        <v>8.593844645758093</v>
      </c>
      <c r="P57" s="204">
        <v>9.2957193765314408</v>
      </c>
      <c r="Q57" s="204">
        <v>10.156699346430273</v>
      </c>
    </row>
    <row r="58" spans="1:17" x14ac:dyDescent="0.25">
      <c r="A58" s="156" t="s">
        <v>209</v>
      </c>
      <c r="B58" s="204">
        <v>4.8594187559066313</v>
      </c>
      <c r="C58" s="204">
        <v>7.9370333810618536</v>
      </c>
      <c r="D58" s="204">
        <v>9.6055079271313559</v>
      </c>
      <c r="E58" s="204">
        <v>16.672686496934634</v>
      </c>
      <c r="F58" s="204">
        <v>9.164102406998957</v>
      </c>
      <c r="G58" s="204">
        <v>14.497911061969941</v>
      </c>
      <c r="H58" s="204">
        <v>16.530712085877035</v>
      </c>
      <c r="I58" s="204">
        <v>18.767215910699015</v>
      </c>
      <c r="J58" s="204">
        <v>16.220092095801682</v>
      </c>
      <c r="K58" s="204">
        <v>12.864036780935768</v>
      </c>
      <c r="L58" s="204">
        <v>10.044889606956033</v>
      </c>
      <c r="M58" s="204">
        <v>15.326195308695418</v>
      </c>
      <c r="N58" s="204">
        <v>30.665417010048646</v>
      </c>
      <c r="O58" s="204">
        <v>19.584178262715536</v>
      </c>
      <c r="P58" s="204">
        <v>32.035372100729781</v>
      </c>
      <c r="Q58" s="204">
        <v>38.07564993319798</v>
      </c>
    </row>
    <row r="59" spans="1:17" x14ac:dyDescent="0.25">
      <c r="A59" s="152" t="s">
        <v>225</v>
      </c>
      <c r="B59" s="151">
        <v>4.2812137585820533</v>
      </c>
      <c r="C59" s="151">
        <v>7.0428628756818226</v>
      </c>
      <c r="D59" s="151">
        <v>8.4977974193428079</v>
      </c>
      <c r="E59" s="151">
        <v>14.863769767188471</v>
      </c>
      <c r="F59" s="151">
        <v>8.2022297422477912</v>
      </c>
      <c r="G59" s="151">
        <v>12.94493472590867</v>
      </c>
      <c r="H59" s="151">
        <v>14.264045372829921</v>
      </c>
      <c r="I59" s="151">
        <v>16.220523196996723</v>
      </c>
      <c r="J59" s="151">
        <v>14.119767244608395</v>
      </c>
      <c r="K59" s="151">
        <v>10.36730785600836</v>
      </c>
      <c r="L59" s="151">
        <v>8.260948689896825</v>
      </c>
      <c r="M59" s="151">
        <v>12.834146481337493</v>
      </c>
      <c r="N59" s="151">
        <v>26.542967967001854</v>
      </c>
      <c r="O59" s="151">
        <v>16.560379815404364</v>
      </c>
      <c r="P59" s="151">
        <v>27.865769706528933</v>
      </c>
      <c r="Q59" s="151">
        <v>32.293346823670078</v>
      </c>
    </row>
    <row r="60" spans="1:17" x14ac:dyDescent="0.25">
      <c r="A60" s="154" t="s">
        <v>33</v>
      </c>
      <c r="B60" s="83">
        <v>4.2812137585820533</v>
      </c>
      <c r="C60" s="83">
        <v>7.0428628756818226</v>
      </c>
      <c r="D60" s="83">
        <v>8.4977974193428079</v>
      </c>
      <c r="E60" s="83">
        <v>14.863769767188471</v>
      </c>
      <c r="F60" s="83">
        <v>8.2022297422477912</v>
      </c>
      <c r="G60" s="83">
        <v>12.94493472590867</v>
      </c>
      <c r="H60" s="83">
        <v>0</v>
      </c>
      <c r="I60" s="83">
        <v>13.572963274541394</v>
      </c>
      <c r="J60" s="83">
        <v>14.119767244608395</v>
      </c>
      <c r="K60" s="83">
        <v>0</v>
      </c>
      <c r="L60" s="83">
        <v>0</v>
      </c>
      <c r="M60" s="83">
        <v>0</v>
      </c>
      <c r="N60" s="83">
        <v>1.1061649015634529</v>
      </c>
      <c r="O60" s="83">
        <v>0</v>
      </c>
      <c r="P60" s="83">
        <v>6.8382961525664001</v>
      </c>
      <c r="Q60" s="83">
        <v>8.6285748336160282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0</v>
      </c>
      <c r="C62" s="208">
        <v>0</v>
      </c>
      <c r="D62" s="208">
        <v>0</v>
      </c>
      <c r="E62" s="208">
        <v>0</v>
      </c>
      <c r="F62" s="208">
        <v>0</v>
      </c>
      <c r="G62" s="208">
        <v>0</v>
      </c>
      <c r="H62" s="208">
        <v>5.1039300587343277</v>
      </c>
      <c r="I62" s="208">
        <v>0</v>
      </c>
      <c r="J62" s="208">
        <v>0</v>
      </c>
      <c r="K62" s="208">
        <v>10.36730785600836</v>
      </c>
      <c r="L62" s="208">
        <v>8.260948689896825</v>
      </c>
      <c r="M62" s="208">
        <v>12.834146481337493</v>
      </c>
      <c r="N62" s="208">
        <v>21.057557802523711</v>
      </c>
      <c r="O62" s="208">
        <v>16.560379815404364</v>
      </c>
      <c r="P62" s="208">
        <v>16.643669953565372</v>
      </c>
      <c r="Q62" s="208">
        <v>19.311055657452744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9.1601153140955933</v>
      </c>
      <c r="I63" s="208">
        <v>2.6475599224553292</v>
      </c>
      <c r="J63" s="208">
        <v>0</v>
      </c>
      <c r="K63" s="208">
        <v>0</v>
      </c>
      <c r="L63" s="208">
        <v>0</v>
      </c>
      <c r="M63" s="208">
        <v>0</v>
      </c>
      <c r="N63" s="208">
        <v>4.3792452629146892</v>
      </c>
      <c r="O63" s="208">
        <v>0</v>
      </c>
      <c r="P63" s="208">
        <v>4.3838036003971625</v>
      </c>
      <c r="Q63" s="208">
        <v>4.3537163326013051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</v>
      </c>
      <c r="L64" s="208">
        <v>0</v>
      </c>
      <c r="M64" s="208">
        <v>0</v>
      </c>
      <c r="N64" s="208">
        <v>0</v>
      </c>
      <c r="O64" s="208">
        <v>0</v>
      </c>
      <c r="P64" s="208">
        <v>0</v>
      </c>
      <c r="Q64" s="208">
        <v>0</v>
      </c>
    </row>
    <row r="65" spans="1:17" x14ac:dyDescent="0.25">
      <c r="A65" s="152" t="s">
        <v>224</v>
      </c>
      <c r="B65" s="151">
        <v>0.57820499732457797</v>
      </c>
      <c r="C65" s="151">
        <v>0.89417050538003129</v>
      </c>
      <c r="D65" s="151">
        <v>1.1077105077885472</v>
      </c>
      <c r="E65" s="151">
        <v>1.8089167297461635</v>
      </c>
      <c r="F65" s="151">
        <v>0.9618726647511664</v>
      </c>
      <c r="G65" s="151">
        <v>1.5529763360612696</v>
      </c>
      <c r="H65" s="151">
        <v>2.2666667130471128</v>
      </c>
      <c r="I65" s="151">
        <v>2.5466927137022939</v>
      </c>
      <c r="J65" s="151">
        <v>2.1003248511932884</v>
      </c>
      <c r="K65" s="151">
        <v>2.4967289249274081</v>
      </c>
      <c r="L65" s="151">
        <v>1.7839409170592091</v>
      </c>
      <c r="M65" s="151">
        <v>2.4920488273579244</v>
      </c>
      <c r="N65" s="151">
        <v>4.1224490430467915</v>
      </c>
      <c r="O65" s="151">
        <v>3.0237984473111732</v>
      </c>
      <c r="P65" s="151">
        <v>4.1696023942008473</v>
      </c>
      <c r="Q65" s="151">
        <v>4.7823031095278985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3.108536914932003E-2</v>
      </c>
      <c r="E66" s="87">
        <v>1.113351593423463</v>
      </c>
      <c r="F66" s="87">
        <v>0.40598680606124837</v>
      </c>
      <c r="G66" s="87">
        <v>0.92377476940379477</v>
      </c>
      <c r="H66" s="87">
        <v>1.4949002506296205</v>
      </c>
      <c r="I66" s="87">
        <v>2.0737173612258797</v>
      </c>
      <c r="J66" s="87">
        <v>1.5012208601165824</v>
      </c>
      <c r="K66" s="87">
        <v>1.7542466438102604</v>
      </c>
      <c r="L66" s="87">
        <v>1.3110916090018505</v>
      </c>
      <c r="M66" s="87">
        <v>2.0420175141705244</v>
      </c>
      <c r="N66" s="87">
        <v>3.7249224847670579</v>
      </c>
      <c r="O66" s="87">
        <v>2.5706653971413642</v>
      </c>
      <c r="P66" s="87">
        <v>3.7761275251858795</v>
      </c>
      <c r="Q66" s="87">
        <v>4.3589410499229047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8.3240374852282065E-17</v>
      </c>
      <c r="L69" s="87">
        <v>0</v>
      </c>
      <c r="M69" s="87">
        <v>3.3299288952837703E-16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0.57820499732457797</v>
      </c>
      <c r="C70" s="87">
        <v>0.89417050538003129</v>
      </c>
      <c r="D70" s="87">
        <v>1.0766251386392272</v>
      </c>
      <c r="E70" s="87">
        <v>0.69556513632270034</v>
      </c>
      <c r="F70" s="87">
        <v>0.55588585868991802</v>
      </c>
      <c r="G70" s="87">
        <v>0.62920156665747495</v>
      </c>
      <c r="H70" s="87">
        <v>0.77176646241749225</v>
      </c>
      <c r="I70" s="87">
        <v>0.47297535247641409</v>
      </c>
      <c r="J70" s="87">
        <v>0.59910399107670598</v>
      </c>
      <c r="K70" s="87">
        <v>0.74248228111714754</v>
      </c>
      <c r="L70" s="87">
        <v>0.47284930805735859</v>
      </c>
      <c r="M70" s="87">
        <v>0.45003131318739964</v>
      </c>
      <c r="N70" s="87">
        <v>0.39752655827973327</v>
      </c>
      <c r="O70" s="87">
        <v>0.45313305016980898</v>
      </c>
      <c r="P70" s="87">
        <v>0.39347486901496787</v>
      </c>
      <c r="Q70" s="87">
        <v>0.42336205960499429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2.7781927610233583E-17</v>
      </c>
      <c r="L72" s="87">
        <v>0</v>
      </c>
      <c r="M72" s="87">
        <v>1.1109632032168559E-16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1</v>
      </c>
    </row>
    <row r="77" spans="1:17" x14ac:dyDescent="0.25">
      <c r="A77" s="156" t="s">
        <v>208</v>
      </c>
      <c r="B77" s="204">
        <v>18.637359235875717</v>
      </c>
      <c r="C77" s="204">
        <v>28.622491145058039</v>
      </c>
      <c r="D77" s="204">
        <v>35.565166128724179</v>
      </c>
      <c r="E77" s="204">
        <v>57.612612434974025</v>
      </c>
      <c r="F77" s="204">
        <v>30.493855511486952</v>
      </c>
      <c r="G77" s="204">
        <v>49.374081223666131</v>
      </c>
      <c r="H77" s="204">
        <v>74.251830137764841</v>
      </c>
      <c r="I77" s="204">
        <v>83.333182722530466</v>
      </c>
      <c r="J77" s="204">
        <v>68.376417013376596</v>
      </c>
      <c r="K77" s="204">
        <v>84.313089762466717</v>
      </c>
      <c r="L77" s="204">
        <v>59.839494157441422</v>
      </c>
      <c r="M77" s="204">
        <v>82.980484882916315</v>
      </c>
      <c r="N77" s="204">
        <v>134.76013002716007</v>
      </c>
      <c r="O77" s="204">
        <v>100.22012673206808</v>
      </c>
      <c r="P77" s="204">
        <v>135.82005383850392</v>
      </c>
      <c r="Q77" s="204">
        <v>155.30833725588494</v>
      </c>
    </row>
    <row r="78" spans="1:17" x14ac:dyDescent="0.25">
      <c r="A78" s="152" t="s">
        <v>222</v>
      </c>
      <c r="B78" s="261">
        <v>17.635252418399617</v>
      </c>
      <c r="C78" s="261">
        <v>27.272200414090918</v>
      </c>
      <c r="D78" s="261">
        <v>33.785170487550687</v>
      </c>
      <c r="E78" s="261">
        <v>55.171960257257993</v>
      </c>
      <c r="F78" s="261">
        <v>29.337116274910574</v>
      </c>
      <c r="G78" s="261">
        <v>47.36577824986874</v>
      </c>
      <c r="H78" s="261">
        <v>69.133334747936942</v>
      </c>
      <c r="I78" s="261">
        <v>77.674127767919984</v>
      </c>
      <c r="J78" s="261">
        <v>64.059907961395282</v>
      </c>
      <c r="K78" s="261">
        <v>76.150232210285935</v>
      </c>
      <c r="L78" s="261">
        <v>54.410197970305845</v>
      </c>
      <c r="M78" s="261">
        <v>76.007489234416695</v>
      </c>
      <c r="N78" s="261">
        <v>125.73469581292714</v>
      </c>
      <c r="O78" s="261">
        <v>92.225852642990787</v>
      </c>
      <c r="P78" s="261">
        <v>127.17287302312583</v>
      </c>
      <c r="Q78" s="261">
        <v>145.86024484060096</v>
      </c>
    </row>
    <row r="79" spans="1:17" x14ac:dyDescent="0.25">
      <c r="A79" s="154" t="s">
        <v>33</v>
      </c>
      <c r="B79" s="83">
        <v>17.635252418399617</v>
      </c>
      <c r="C79" s="83">
        <v>27.272200414090918</v>
      </c>
      <c r="D79" s="83">
        <v>33.785170487550687</v>
      </c>
      <c r="E79" s="83">
        <v>55.171960257257993</v>
      </c>
      <c r="F79" s="83">
        <v>29.337116274910574</v>
      </c>
      <c r="G79" s="83">
        <v>47.36577824986874</v>
      </c>
      <c r="H79" s="83">
        <v>66.65988652445003</v>
      </c>
      <c r="I79" s="83">
        <v>77.674127767919984</v>
      </c>
      <c r="J79" s="83">
        <v>64.059907961395282</v>
      </c>
      <c r="K79" s="83">
        <v>53.710746097337605</v>
      </c>
      <c r="L79" s="83">
        <v>35.280208416081166</v>
      </c>
      <c r="M79" s="83">
        <v>44.863259312852527</v>
      </c>
      <c r="N79" s="83">
        <v>62.439949525578641</v>
      </c>
      <c r="O79" s="83">
        <v>55.526439479845592</v>
      </c>
      <c r="P79" s="83">
        <v>72.054361367982423</v>
      </c>
      <c r="Q79" s="83">
        <v>67.916513631101907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3.5527136788005009E-15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0.63217067518262482</v>
      </c>
      <c r="L81" s="208">
        <v>0</v>
      </c>
      <c r="M81" s="208">
        <v>10.212895191077536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2.473448223486912</v>
      </c>
      <c r="I82" s="208">
        <v>0</v>
      </c>
      <c r="J82" s="208">
        <v>0</v>
      </c>
      <c r="K82" s="208">
        <v>9.7495977188828515</v>
      </c>
      <c r="L82" s="208">
        <v>8.1246922329381199</v>
      </c>
      <c r="M82" s="208">
        <v>6.2373017516817351</v>
      </c>
      <c r="N82" s="208">
        <v>0</v>
      </c>
      <c r="O82" s="208">
        <v>4.3246832621269977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16.361293128265658</v>
      </c>
      <c r="O83" s="208">
        <v>0</v>
      </c>
      <c r="P83" s="208">
        <v>0</v>
      </c>
      <c r="Q83" s="208">
        <v>12.093585903638527</v>
      </c>
    </row>
    <row r="84" spans="1:17" x14ac:dyDescent="0.25">
      <c r="A84" s="154" t="s">
        <v>26</v>
      </c>
      <c r="B84" s="208">
        <v>0</v>
      </c>
      <c r="C84" s="208">
        <v>0</v>
      </c>
      <c r="D84" s="208">
        <v>0</v>
      </c>
      <c r="E84" s="208">
        <v>0</v>
      </c>
      <c r="F84" s="208">
        <v>0</v>
      </c>
      <c r="G84" s="208">
        <v>0</v>
      </c>
      <c r="H84" s="208">
        <v>0</v>
      </c>
      <c r="I84" s="208">
        <v>0</v>
      </c>
      <c r="J84" s="208">
        <v>0</v>
      </c>
      <c r="K84" s="208">
        <v>12.057717718882852</v>
      </c>
      <c r="L84" s="208">
        <v>11.005297321286559</v>
      </c>
      <c r="M84" s="208">
        <v>14.694032978804895</v>
      </c>
      <c r="N84" s="208">
        <v>0</v>
      </c>
      <c r="O84" s="208">
        <v>7.9987423255343355</v>
      </c>
      <c r="P84" s="208">
        <v>0</v>
      </c>
      <c r="Q84" s="208">
        <v>0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46.933453159082845</v>
      </c>
      <c r="O85" s="208">
        <v>24.375987575483862</v>
      </c>
      <c r="P85" s="208">
        <v>55.118511655143408</v>
      </c>
      <c r="Q85" s="208">
        <v>65.850145305860508</v>
      </c>
    </row>
    <row r="86" spans="1:17" x14ac:dyDescent="0.25">
      <c r="A86" s="152" t="s">
        <v>221</v>
      </c>
      <c r="B86" s="261">
        <v>1.0021068174761005</v>
      </c>
      <c r="C86" s="261">
        <v>1.3502907309671208</v>
      </c>
      <c r="D86" s="261">
        <v>1.779995641173493</v>
      </c>
      <c r="E86" s="261">
        <v>2.4406521777160295</v>
      </c>
      <c r="F86" s="261">
        <v>1.1567392365763784</v>
      </c>
      <c r="G86" s="261">
        <v>2.008302973797389</v>
      </c>
      <c r="H86" s="261">
        <v>5.1184953898278929</v>
      </c>
      <c r="I86" s="261">
        <v>5.6590549546104896</v>
      </c>
      <c r="J86" s="261">
        <v>4.3165090519813143</v>
      </c>
      <c r="K86" s="261">
        <v>8.1628575521807853</v>
      </c>
      <c r="L86" s="261">
        <v>5.4292961871355772</v>
      </c>
      <c r="M86" s="261">
        <v>6.9729956484996203</v>
      </c>
      <c r="N86" s="261">
        <v>9.0254342142329325</v>
      </c>
      <c r="O86" s="261">
        <v>7.9942740890772956</v>
      </c>
      <c r="P86" s="261">
        <v>8.6471808153780838</v>
      </c>
      <c r="Q86" s="261">
        <v>9.4480924152839751</v>
      </c>
    </row>
    <row r="87" spans="1:17" x14ac:dyDescent="0.25">
      <c r="A87" s="156" t="s">
        <v>207</v>
      </c>
      <c r="B87" s="204">
        <v>3.3182338568072014</v>
      </c>
      <c r="C87" s="204">
        <v>5.1231840845033014</v>
      </c>
      <c r="D87" s="204">
        <v>6.3511487344259061</v>
      </c>
      <c r="E87" s="204">
        <v>10.352103125367941</v>
      </c>
      <c r="F87" s="204">
        <v>5.4987317966305218</v>
      </c>
      <c r="G87" s="204">
        <v>8.8837677073261432</v>
      </c>
      <c r="H87" s="204">
        <v>13.057774427642887</v>
      </c>
      <c r="I87" s="204">
        <v>14.667109778559116</v>
      </c>
      <c r="J87" s="204">
        <v>12.081707064655014</v>
      </c>
      <c r="K87" s="204">
        <v>14.488569628254631</v>
      </c>
      <c r="L87" s="204">
        <v>10.335407136616753</v>
      </c>
      <c r="M87" s="204">
        <v>14.412352310205353</v>
      </c>
      <c r="N87" s="204">
        <v>23.736683140694645</v>
      </c>
      <c r="O87" s="204">
        <v>17.46814916226738</v>
      </c>
      <c r="P87" s="204">
        <v>23.988077194993608</v>
      </c>
      <c r="Q87" s="204">
        <v>27.154866258456945</v>
      </c>
    </row>
    <row r="88" spans="1:17" x14ac:dyDescent="0.25">
      <c r="A88" s="152" t="s">
        <v>220</v>
      </c>
      <c r="B88" s="261">
        <v>2.1908636871465879</v>
      </c>
      <c r="C88" s="261">
        <v>3.6041070121652901</v>
      </c>
      <c r="D88" s="261">
        <v>4.3486536381057261</v>
      </c>
      <c r="E88" s="261">
        <v>7.6063694254374079</v>
      </c>
      <c r="F88" s="261">
        <v>4.1974001554820957</v>
      </c>
      <c r="G88" s="261">
        <v>6.6244268618040811</v>
      </c>
      <c r="H88" s="261">
        <v>7.2994671140865055</v>
      </c>
      <c r="I88" s="261">
        <v>8.3006729546223141</v>
      </c>
      <c r="J88" s="261">
        <v>7.2256343811760351</v>
      </c>
      <c r="K88" s="261">
        <v>5.3053548820512448</v>
      </c>
      <c r="L88" s="261">
        <v>4.2274489260892283</v>
      </c>
      <c r="M88" s="261">
        <v>6.5677322056432788</v>
      </c>
      <c r="N88" s="261">
        <v>13.583069649682596</v>
      </c>
      <c r="O88" s="261">
        <v>8.4745908120554212</v>
      </c>
      <c r="P88" s="261">
        <v>14.25999877769326</v>
      </c>
      <c r="Q88" s="261">
        <v>16.52576229126247</v>
      </c>
    </row>
    <row r="89" spans="1:17" x14ac:dyDescent="0.25">
      <c r="A89" s="154" t="s">
        <v>33</v>
      </c>
      <c r="B89" s="83">
        <v>2.1908636871465879</v>
      </c>
      <c r="C89" s="83">
        <v>3.6041070121652901</v>
      </c>
      <c r="D89" s="83">
        <v>4.3486536381057261</v>
      </c>
      <c r="E89" s="83">
        <v>7.6063694254374079</v>
      </c>
      <c r="F89" s="83">
        <v>4.1974001554820957</v>
      </c>
      <c r="G89" s="83">
        <v>2.0844326352205336</v>
      </c>
      <c r="H89" s="83">
        <v>0</v>
      </c>
      <c r="I89" s="83">
        <v>0</v>
      </c>
      <c r="J89" s="83">
        <v>7.2256343811760351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4.0281210120319031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7.2994671140865055</v>
      </c>
      <c r="I91" s="208">
        <v>3.823998229554058</v>
      </c>
      <c r="J91" s="208">
        <v>0</v>
      </c>
      <c r="K91" s="208">
        <v>5.3053548820512448</v>
      </c>
      <c r="L91" s="208">
        <v>4.2274489260892283</v>
      </c>
      <c r="M91" s="208">
        <v>6.5677322056432788</v>
      </c>
      <c r="N91" s="208">
        <v>13.583069649682596</v>
      </c>
      <c r="O91" s="208">
        <v>8.4745908120554212</v>
      </c>
      <c r="P91" s="208">
        <v>14.25999877769326</v>
      </c>
      <c r="Q91" s="208">
        <v>12.497641279230567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4.5399942265835476</v>
      </c>
      <c r="H92" s="208">
        <v>0</v>
      </c>
      <c r="I92" s="208">
        <v>4.4766747250682561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</v>
      </c>
      <c r="G93" s="208">
        <v>0</v>
      </c>
      <c r="H93" s="208">
        <v>0</v>
      </c>
      <c r="I93" s="208">
        <v>0</v>
      </c>
      <c r="J93" s="208">
        <v>0</v>
      </c>
      <c r="K93" s="208">
        <v>0</v>
      </c>
      <c r="L93" s="208">
        <v>0</v>
      </c>
      <c r="M93" s="208">
        <v>0</v>
      </c>
      <c r="N93" s="208">
        <v>0</v>
      </c>
      <c r="O93" s="208">
        <v>0</v>
      </c>
      <c r="P93" s="208">
        <v>0</v>
      </c>
      <c r="Q93" s="208">
        <v>0</v>
      </c>
    </row>
    <row r="94" spans="1:17" x14ac:dyDescent="0.25">
      <c r="A94" s="149" t="s">
        <v>219</v>
      </c>
      <c r="B94" s="262">
        <v>1.1273701696606133</v>
      </c>
      <c r="C94" s="262">
        <v>1.5190770723380111</v>
      </c>
      <c r="D94" s="262">
        <v>2.00249509632018</v>
      </c>
      <c r="E94" s="262">
        <v>2.7457336999305335</v>
      </c>
      <c r="F94" s="262">
        <v>1.3013316411484259</v>
      </c>
      <c r="G94" s="262">
        <v>2.2593408455220629</v>
      </c>
      <c r="H94" s="262">
        <v>5.7583073135563803</v>
      </c>
      <c r="I94" s="262">
        <v>6.3664368239368017</v>
      </c>
      <c r="J94" s="262">
        <v>4.8560726834789794</v>
      </c>
      <c r="K94" s="262">
        <v>9.1832147462033848</v>
      </c>
      <c r="L94" s="262">
        <v>6.1079582105275252</v>
      </c>
      <c r="M94" s="262">
        <v>7.8446201045620745</v>
      </c>
      <c r="N94" s="262">
        <v>10.153613491012051</v>
      </c>
      <c r="O94" s="262">
        <v>8.9935583502119592</v>
      </c>
      <c r="P94" s="262">
        <v>9.7280784173003454</v>
      </c>
      <c r="Q94" s="262">
        <v>10.629103967194474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146.90625933946583</v>
      </c>
      <c r="C97" s="96">
        <v>147.98337513792936</v>
      </c>
      <c r="D97" s="96">
        <v>126.8723731106174</v>
      </c>
      <c r="E97" s="96">
        <v>108.08551057369235</v>
      </c>
      <c r="F97" s="96">
        <v>108.63078819595917</v>
      </c>
      <c r="G97" s="96">
        <v>105.53638407686633</v>
      </c>
      <c r="H97" s="96">
        <v>104.52346048251455</v>
      </c>
      <c r="I97" s="96">
        <v>102.88203919209737</v>
      </c>
      <c r="J97" s="96">
        <v>100.81499348276589</v>
      </c>
      <c r="K97" s="96">
        <v>56.650325718435653</v>
      </c>
      <c r="L97" s="96">
        <v>32.118962225308934</v>
      </c>
      <c r="M97" s="96">
        <v>32.339420847950279</v>
      </c>
      <c r="N97" s="96">
        <v>31.24002614573326</v>
      </c>
      <c r="O97" s="96">
        <v>24.134880527772712</v>
      </c>
      <c r="P97" s="96">
        <v>25.576875193825067</v>
      </c>
      <c r="Q97" s="96">
        <v>23.156537809463938</v>
      </c>
    </row>
    <row r="98" spans="1:17" x14ac:dyDescent="0.25">
      <c r="A98" s="132" t="s">
        <v>83</v>
      </c>
      <c r="B98" s="160">
        <v>0.8000864457361786</v>
      </c>
      <c r="C98" s="160">
        <v>0.80595267468186016</v>
      </c>
      <c r="D98" s="160">
        <v>0.69097713413030992</v>
      </c>
      <c r="E98" s="160">
        <v>0.58865941028867863</v>
      </c>
      <c r="F98" s="160">
        <v>0.59162912197217365</v>
      </c>
      <c r="G98" s="160">
        <v>0.57477626080445832</v>
      </c>
      <c r="H98" s="160">
        <v>0.56925963787735401</v>
      </c>
      <c r="I98" s="160">
        <v>0.56032006694204828</v>
      </c>
      <c r="J98" s="160">
        <v>0.54906244414102334</v>
      </c>
      <c r="K98" s="160">
        <v>0.30853115420442512</v>
      </c>
      <c r="L98" s="160">
        <v>0.17492751121107841</v>
      </c>
      <c r="M98" s="160">
        <v>0.17612818132965669</v>
      </c>
      <c r="N98" s="160">
        <v>0.17014061617271245</v>
      </c>
      <c r="O98" s="160">
        <v>0.13144430241812996</v>
      </c>
      <c r="P98" s="160">
        <v>0.13929774850218268</v>
      </c>
      <c r="Q98" s="160">
        <v>0.12611601517071752</v>
      </c>
    </row>
    <row r="99" spans="1:17" x14ac:dyDescent="0.25">
      <c r="A99" s="76" t="s">
        <v>82</v>
      </c>
      <c r="B99" s="159">
        <v>0.82221964949962545</v>
      </c>
      <c r="C99" s="159">
        <v>0.82824815896045589</v>
      </c>
      <c r="D99" s="159">
        <v>0.71009199076497864</v>
      </c>
      <c r="E99" s="159">
        <v>0.60494379898770423</v>
      </c>
      <c r="F99" s="159">
        <v>0.60799566333627653</v>
      </c>
      <c r="G99" s="159">
        <v>0.59067659278305051</v>
      </c>
      <c r="H99" s="159">
        <v>0.58500736067229808</v>
      </c>
      <c r="I99" s="159">
        <v>0.57582048977819</v>
      </c>
      <c r="J99" s="159">
        <v>0.56425144155473106</v>
      </c>
      <c r="K99" s="159">
        <v>0.31706621055961015</v>
      </c>
      <c r="L99" s="159">
        <v>0.17976662112238928</v>
      </c>
      <c r="M99" s="159">
        <v>0.18100050599735892</v>
      </c>
      <c r="N99" s="159">
        <v>0.1748473037391092</v>
      </c>
      <c r="O99" s="159">
        <v>0.13508051391061149</v>
      </c>
      <c r="P99" s="159">
        <v>0.1431512139218491</v>
      </c>
      <c r="Q99" s="159">
        <v>0.12960482750653837</v>
      </c>
    </row>
    <row r="100" spans="1:17" x14ac:dyDescent="0.25">
      <c r="A100" s="76" t="s">
        <v>81</v>
      </c>
      <c r="B100" s="159">
        <v>1.6092568084671879</v>
      </c>
      <c r="C100" s="159">
        <v>1.6210558695826141</v>
      </c>
      <c r="D100" s="159">
        <v>1.3897993942032176</v>
      </c>
      <c r="E100" s="159">
        <v>1.1840022649098858</v>
      </c>
      <c r="F100" s="159">
        <v>1.1899754054015381</v>
      </c>
      <c r="G100" s="159">
        <v>1.1560783412519962</v>
      </c>
      <c r="H100" s="159">
        <v>1.1449824614848789</v>
      </c>
      <c r="I100" s="159">
        <v>1.1270018226813068</v>
      </c>
      <c r="J100" s="159">
        <v>1.104358761751765</v>
      </c>
      <c r="K100" s="159">
        <v>0.62056526913271737</v>
      </c>
      <c r="L100" s="159">
        <v>0.35184109155308885</v>
      </c>
      <c r="M100" s="159">
        <v>0.354256063801828</v>
      </c>
      <c r="N100" s="159">
        <v>0.34221295265264767</v>
      </c>
      <c r="O100" s="159">
        <v>0.264380979990186</v>
      </c>
      <c r="P100" s="159">
        <v>0.280177037588766</v>
      </c>
      <c r="Q100" s="159">
        <v>0.25366390988349563</v>
      </c>
    </row>
    <row r="101" spans="1:17" x14ac:dyDescent="0.25">
      <c r="A101" s="76" t="s">
        <v>80</v>
      </c>
      <c r="B101" s="159">
        <v>0.63840795747435775</v>
      </c>
      <c r="C101" s="159">
        <v>0.64308876072911558</v>
      </c>
      <c r="D101" s="159">
        <v>0.55134704907508669</v>
      </c>
      <c r="E101" s="159">
        <v>0.46970530968646557</v>
      </c>
      <c r="F101" s="159">
        <v>0.47207491309651123</v>
      </c>
      <c r="G101" s="159">
        <v>0.45862761532885504</v>
      </c>
      <c r="H101" s="159">
        <v>0.45422577101088474</v>
      </c>
      <c r="I101" s="159">
        <v>0.44709267526614382</v>
      </c>
      <c r="J101" s="159">
        <v>0.43810995094089145</v>
      </c>
      <c r="K101" s="159">
        <v>0.24618432798423115</v>
      </c>
      <c r="L101" s="159">
        <v>0.13957881143153533</v>
      </c>
      <c r="M101" s="159">
        <v>0.14053685460560356</v>
      </c>
      <c r="N101" s="159">
        <v>0.13575923430912143</v>
      </c>
      <c r="O101" s="159">
        <v>0.10488252747637521</v>
      </c>
      <c r="P101" s="159">
        <v>0.11114897843348631</v>
      </c>
      <c r="Q101" s="159">
        <v>0.10063096066558223</v>
      </c>
    </row>
    <row r="102" spans="1:17" x14ac:dyDescent="0.25">
      <c r="A102" s="129" t="s">
        <v>79</v>
      </c>
      <c r="B102" s="158">
        <v>0.7222267366713444</v>
      </c>
      <c r="C102" s="158">
        <v>0.72752209870451578</v>
      </c>
      <c r="D102" s="158">
        <v>0.62373530180013348</v>
      </c>
      <c r="E102" s="158">
        <v>0.53137453730075845</v>
      </c>
      <c r="F102" s="158">
        <v>0.53405525410261834</v>
      </c>
      <c r="G102" s="158">
        <v>0.51884241430312028</v>
      </c>
      <c r="H102" s="158">
        <v>0.51386263668618681</v>
      </c>
      <c r="I102" s="158">
        <v>0.50579301223715978</v>
      </c>
      <c r="J102" s="158">
        <v>0.49563091510179336</v>
      </c>
      <c r="K102" s="158">
        <v>0.27850671618049294</v>
      </c>
      <c r="L102" s="158">
        <v>0.15790459424640191</v>
      </c>
      <c r="M102" s="158">
        <v>0.15898842220796883</v>
      </c>
      <c r="N102" s="158">
        <v>0.15358353169025996</v>
      </c>
      <c r="O102" s="158">
        <v>0.11865291568855105</v>
      </c>
      <c r="P102" s="158">
        <v>0.12574211057135004</v>
      </c>
      <c r="Q102" s="158">
        <v>0.11384314603021697</v>
      </c>
    </row>
    <row r="103" spans="1:17" x14ac:dyDescent="0.25">
      <c r="A103" s="92" t="s">
        <v>125</v>
      </c>
      <c r="B103" s="91">
        <v>0.14444534733426886</v>
      </c>
      <c r="C103" s="91">
        <v>0.14550441974090314</v>
      </c>
      <c r="D103" s="91">
        <v>0.12474706036002671</v>
      </c>
      <c r="E103" s="91">
        <v>0.1062749074601517</v>
      </c>
      <c r="F103" s="91">
        <v>0.10681105082052368</v>
      </c>
      <c r="G103" s="91">
        <v>0.10376848286062405</v>
      </c>
      <c r="H103" s="91">
        <v>0.10277252733723737</v>
      </c>
      <c r="I103" s="91">
        <v>0.10115860244743197</v>
      </c>
      <c r="J103" s="91">
        <v>9.912618302035868E-2</v>
      </c>
      <c r="K103" s="91">
        <v>5.5701343236098592E-2</v>
      </c>
      <c r="L103" s="91">
        <v>3.1580918849280382E-2</v>
      </c>
      <c r="M103" s="91">
        <v>3.1797684441593768E-2</v>
      </c>
      <c r="N103" s="91">
        <v>3.0716706338051996E-2</v>
      </c>
      <c r="O103" s="91">
        <v>2.3730583137710211E-2</v>
      </c>
      <c r="P103" s="91">
        <v>2.514842211427001E-2</v>
      </c>
      <c r="Q103" s="91">
        <v>2.2768629206043393E-2</v>
      </c>
    </row>
    <row r="104" spans="1:17" x14ac:dyDescent="0.25">
      <c r="A104" s="92" t="s">
        <v>26</v>
      </c>
      <c r="B104" s="91">
        <v>0.21666802100140328</v>
      </c>
      <c r="C104" s="91">
        <v>0.21825662961135475</v>
      </c>
      <c r="D104" s="91">
        <v>0.18712059054004004</v>
      </c>
      <c r="E104" s="91">
        <v>0.1594123611902275</v>
      </c>
      <c r="F104" s="91">
        <v>0.16021657623078547</v>
      </c>
      <c r="G104" s="91">
        <v>0.15565272429093605</v>
      </c>
      <c r="H104" s="91">
        <v>0.15415879100585606</v>
      </c>
      <c r="I104" s="91">
        <v>0.15173790367114795</v>
      </c>
      <c r="J104" s="91">
        <v>0.14868927453053798</v>
      </c>
      <c r="K104" s="91">
        <v>8.3552014854147885E-2</v>
      </c>
      <c r="L104" s="91">
        <v>4.7371378273920572E-2</v>
      </c>
      <c r="M104" s="91">
        <v>4.7696526662390652E-2</v>
      </c>
      <c r="N104" s="91">
        <v>4.6075059507077985E-2</v>
      </c>
      <c r="O104" s="91">
        <v>3.5595874706565313E-2</v>
      </c>
      <c r="P104" s="91">
        <v>3.7722633171405007E-2</v>
      </c>
      <c r="Q104" s="91">
        <v>3.4152943809065091E-2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0.3611133683356722</v>
      </c>
      <c r="C106" s="157">
        <v>0.36376104935225789</v>
      </c>
      <c r="D106" s="157">
        <v>0.31186765090006674</v>
      </c>
      <c r="E106" s="157">
        <v>0.26568726865037928</v>
      </c>
      <c r="F106" s="157">
        <v>0.26702762705130917</v>
      </c>
      <c r="G106" s="157">
        <v>0.2594212071515602</v>
      </c>
      <c r="H106" s="157">
        <v>0.25693131834309341</v>
      </c>
      <c r="I106" s="157">
        <v>0.25289650611857983</v>
      </c>
      <c r="J106" s="157">
        <v>0.24781545755089671</v>
      </c>
      <c r="K106" s="157">
        <v>0.13925335809024647</v>
      </c>
      <c r="L106" s="157">
        <v>7.8952297123200968E-2</v>
      </c>
      <c r="M106" s="157">
        <v>7.9494211103984427E-2</v>
      </c>
      <c r="N106" s="157">
        <v>7.6791765845129978E-2</v>
      </c>
      <c r="O106" s="157">
        <v>5.9326457844275524E-2</v>
      </c>
      <c r="P106" s="157">
        <v>6.2871055285675007E-2</v>
      </c>
      <c r="Q106" s="157">
        <v>5.6921573015108487E-2</v>
      </c>
    </row>
    <row r="107" spans="1:17" x14ac:dyDescent="0.25">
      <c r="A107" s="156" t="s">
        <v>206</v>
      </c>
      <c r="B107" s="204">
        <v>118.09898219118188</v>
      </c>
      <c r="C107" s="204">
        <v>123.25624662752753</v>
      </c>
      <c r="D107" s="204">
        <v>104.07576231031278</v>
      </c>
      <c r="E107" s="204">
        <v>92.285875947051323</v>
      </c>
      <c r="F107" s="204">
        <v>94.822706258789324</v>
      </c>
      <c r="G107" s="204">
        <v>90.878334485528512</v>
      </c>
      <c r="H107" s="204">
        <v>76.891827083316002</v>
      </c>
      <c r="I107" s="204">
        <v>76.16644186769193</v>
      </c>
      <c r="J107" s="204">
        <v>76.824659397195688</v>
      </c>
      <c r="K107" s="204">
        <v>34.22556780301398</v>
      </c>
      <c r="L107" s="204">
        <v>20.348615509102622</v>
      </c>
      <c r="M107" s="204">
        <v>21.519866293581202</v>
      </c>
      <c r="N107" s="204">
        <v>23.261017150763386</v>
      </c>
      <c r="O107" s="204">
        <v>16.544501260355673</v>
      </c>
      <c r="P107" s="204">
        <v>19.428313930876637</v>
      </c>
      <c r="Q107" s="204">
        <v>17.688813955899541</v>
      </c>
    </row>
    <row r="108" spans="1:17" x14ac:dyDescent="0.25">
      <c r="A108" s="152" t="s">
        <v>218</v>
      </c>
      <c r="B108" s="151">
        <v>109.17822057482252</v>
      </c>
      <c r="C108" s="151">
        <v>116.99100193890595</v>
      </c>
      <c r="D108" s="151">
        <v>97.691730151749596</v>
      </c>
      <c r="E108" s="151">
        <v>89.143260021213365</v>
      </c>
      <c r="F108" s="151">
        <v>92.977511255269661</v>
      </c>
      <c r="G108" s="151">
        <v>88.297392085589081</v>
      </c>
      <c r="H108" s="151">
        <v>66.020599561651537</v>
      </c>
      <c r="I108" s="151">
        <v>65.771616522207225</v>
      </c>
      <c r="J108" s="151">
        <v>68.026297300444014</v>
      </c>
      <c r="K108" s="151">
        <v>23.610634233086632</v>
      </c>
      <c r="L108" s="151">
        <v>14.928686646658315</v>
      </c>
      <c r="M108" s="151">
        <v>16.716806759603497</v>
      </c>
      <c r="N108" s="151">
        <v>20.189065415512463</v>
      </c>
      <c r="O108" s="151">
        <v>13.267015804804082</v>
      </c>
      <c r="P108" s="151">
        <v>17.156730294955807</v>
      </c>
      <c r="Q108" s="151">
        <v>15.694960431011213</v>
      </c>
    </row>
    <row r="109" spans="1:17" x14ac:dyDescent="0.25">
      <c r="A109" s="154" t="s">
        <v>33</v>
      </c>
      <c r="B109" s="83">
        <v>17.984204097939063</v>
      </c>
      <c r="C109" s="83">
        <v>29.786147020013669</v>
      </c>
      <c r="D109" s="83">
        <v>12.77771363172084</v>
      </c>
      <c r="E109" s="83">
        <v>5.5464093203403033</v>
      </c>
      <c r="F109" s="83">
        <v>7.3449380311067154</v>
      </c>
      <c r="G109" s="83">
        <v>0</v>
      </c>
      <c r="H109" s="83">
        <v>0</v>
      </c>
      <c r="I109" s="83">
        <v>0</v>
      </c>
      <c r="J109" s="83">
        <v>0.30228538805102101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7.878031100257668</v>
      </c>
      <c r="C110" s="208">
        <v>7.8901399999999997</v>
      </c>
      <c r="D110" s="208">
        <v>7.8866699999999996</v>
      </c>
      <c r="E110" s="208">
        <v>8.9970099999999995</v>
      </c>
      <c r="F110" s="208">
        <v>9.0026499999999992</v>
      </c>
      <c r="G110" s="208">
        <v>9.0028940541487312</v>
      </c>
      <c r="H110" s="208">
        <v>0</v>
      </c>
      <c r="I110" s="208">
        <v>2.29474</v>
      </c>
      <c r="J110" s="208">
        <v>4.5087099999999998</v>
      </c>
      <c r="K110" s="208">
        <v>0.84067463994851011</v>
      </c>
      <c r="L110" s="208">
        <v>1.1228575813180235</v>
      </c>
      <c r="M110" s="208">
        <v>0</v>
      </c>
      <c r="N110" s="208">
        <v>1.1229610516266784</v>
      </c>
      <c r="O110" s="208">
        <v>2.2455038964841165</v>
      </c>
      <c r="P110" s="208">
        <v>2.2462031583188269</v>
      </c>
      <c r="Q110" s="208">
        <v>0.4832066045447494</v>
      </c>
    </row>
    <row r="111" spans="1:17" x14ac:dyDescent="0.25">
      <c r="A111" s="154" t="s">
        <v>125</v>
      </c>
      <c r="B111" s="208">
        <v>22.475549662624015</v>
      </c>
      <c r="C111" s="208">
        <v>22.47271011414044</v>
      </c>
      <c r="D111" s="208">
        <v>22.473489803019685</v>
      </c>
      <c r="E111" s="208">
        <v>22.461100749720362</v>
      </c>
      <c r="F111" s="208">
        <v>21.352611812346474</v>
      </c>
      <c r="G111" s="208">
        <v>22.390815679777671</v>
      </c>
      <c r="H111" s="208">
        <v>22.377892193173118</v>
      </c>
      <c r="I111" s="208">
        <v>35.095137378856556</v>
      </c>
      <c r="J111" s="208">
        <v>43.087143501526199</v>
      </c>
      <c r="K111" s="208">
        <v>22.769959593138122</v>
      </c>
      <c r="L111" s="208">
        <v>13.181196359678353</v>
      </c>
      <c r="M111" s="208">
        <v>16.716806759603497</v>
      </c>
      <c r="N111" s="208">
        <v>6.4999431899940312</v>
      </c>
      <c r="O111" s="208">
        <v>5.7876234446133914</v>
      </c>
      <c r="P111" s="208">
        <v>1.9426211398359303</v>
      </c>
      <c r="Q111" s="208">
        <v>0</v>
      </c>
    </row>
    <row r="112" spans="1:17" x14ac:dyDescent="0.25">
      <c r="A112" s="154" t="s">
        <v>29</v>
      </c>
      <c r="B112" s="208">
        <v>21.599319699946207</v>
      </c>
      <c r="C112" s="208">
        <v>19.706771258981199</v>
      </c>
      <c r="D112" s="208">
        <v>16.116754861360775</v>
      </c>
      <c r="E112" s="208">
        <v>11.704314863677299</v>
      </c>
      <c r="F112" s="208">
        <v>9.9459641413100801</v>
      </c>
      <c r="G112" s="208">
        <v>5.3402062202825791</v>
      </c>
      <c r="H112" s="208">
        <v>0</v>
      </c>
      <c r="I112" s="208">
        <v>0</v>
      </c>
      <c r="J112" s="208">
        <v>8.9955660089232943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39.241116014055571</v>
      </c>
      <c r="C113" s="208">
        <v>37.135233545770646</v>
      </c>
      <c r="D113" s="208">
        <v>38.437101855648287</v>
      </c>
      <c r="E113" s="208">
        <v>40.434425087475404</v>
      </c>
      <c r="F113" s="208">
        <v>45.331347270506399</v>
      </c>
      <c r="G113" s="208">
        <v>51.563476131380106</v>
      </c>
      <c r="H113" s="208">
        <v>43.642707368478419</v>
      </c>
      <c r="I113" s="208">
        <v>28.381739143350668</v>
      </c>
      <c r="J113" s="208">
        <v>11.132592401943505</v>
      </c>
      <c r="K113" s="208">
        <v>0</v>
      </c>
      <c r="L113" s="208">
        <v>0.62463270566193896</v>
      </c>
      <c r="M113" s="208">
        <v>0</v>
      </c>
      <c r="N113" s="208">
        <v>12.566161173891754</v>
      </c>
      <c r="O113" s="208">
        <v>5.2338884637065739</v>
      </c>
      <c r="P113" s="208">
        <v>12.967905996801051</v>
      </c>
      <c r="Q113" s="208">
        <v>15.211753826466463</v>
      </c>
    </row>
    <row r="114" spans="1:17" x14ac:dyDescent="0.25">
      <c r="A114" s="152" t="s">
        <v>217</v>
      </c>
      <c r="B114" s="151">
        <v>8.9207616163593499</v>
      </c>
      <c r="C114" s="151">
        <v>6.2652446886215776</v>
      </c>
      <c r="D114" s="151">
        <v>6.3840321585631932</v>
      </c>
      <c r="E114" s="151">
        <v>3.1426159258379651</v>
      </c>
      <c r="F114" s="151">
        <v>1.8451950035196694</v>
      </c>
      <c r="G114" s="151">
        <v>2.5809423999394276</v>
      </c>
      <c r="H114" s="151">
        <v>10.871227521664469</v>
      </c>
      <c r="I114" s="151">
        <v>10.394825345484698</v>
      </c>
      <c r="J114" s="151">
        <v>8.7983620967516725</v>
      </c>
      <c r="K114" s="151">
        <v>10.614933569927347</v>
      </c>
      <c r="L114" s="151">
        <v>5.4199288624443058</v>
      </c>
      <c r="M114" s="151">
        <v>4.8030595339777067</v>
      </c>
      <c r="N114" s="151">
        <v>3.0719517352509254</v>
      </c>
      <c r="O114" s="151">
        <v>3.2774854555515933</v>
      </c>
      <c r="P114" s="151">
        <v>2.2715836359208295</v>
      </c>
      <c r="Q114" s="151">
        <v>1.9938535248883287</v>
      </c>
    </row>
    <row r="115" spans="1:17" x14ac:dyDescent="0.25">
      <c r="A115" s="156" t="s">
        <v>205</v>
      </c>
      <c r="B115" s="204">
        <v>7.248118813291974</v>
      </c>
      <c r="C115" s="204">
        <v>5.0905113095050325</v>
      </c>
      <c r="D115" s="204">
        <v>5.1870261288325956</v>
      </c>
      <c r="E115" s="204">
        <v>2.553375439743347</v>
      </c>
      <c r="F115" s="204">
        <v>1.4992209403597316</v>
      </c>
      <c r="G115" s="204">
        <v>2.0970156999507852</v>
      </c>
      <c r="H115" s="204">
        <v>8.8328723613523827</v>
      </c>
      <c r="I115" s="204">
        <v>8.4457955932063182</v>
      </c>
      <c r="J115" s="204">
        <v>7.1486692036107362</v>
      </c>
      <c r="K115" s="204">
        <v>8.6246335255659705</v>
      </c>
      <c r="L115" s="204">
        <v>4.4036922007359998</v>
      </c>
      <c r="M115" s="204">
        <v>3.9024858713568875</v>
      </c>
      <c r="N115" s="204">
        <v>2.4959607848913774</v>
      </c>
      <c r="O115" s="204">
        <v>2.6629569326356703</v>
      </c>
      <c r="P115" s="204">
        <v>1.8456617041856744</v>
      </c>
      <c r="Q115" s="204">
        <v>1.6200059889717675</v>
      </c>
    </row>
    <row r="116" spans="1:17" x14ac:dyDescent="0.25">
      <c r="A116" s="156" t="s">
        <v>204</v>
      </c>
      <c r="B116" s="204">
        <v>10.499408565282781</v>
      </c>
      <c r="C116" s="204">
        <v>10.468447238987611</v>
      </c>
      <c r="D116" s="204">
        <v>9.0152104865399778</v>
      </c>
      <c r="E116" s="204">
        <v>7.5891773194916574</v>
      </c>
      <c r="F116" s="204">
        <v>7.5753642613492307</v>
      </c>
      <c r="G116" s="204">
        <v>7.3908494269594573</v>
      </c>
      <c r="H116" s="204">
        <v>7.6497832169078208</v>
      </c>
      <c r="I116" s="204">
        <v>7.5175252888178719</v>
      </c>
      <c r="J116" s="204">
        <v>7.3114388483243014</v>
      </c>
      <c r="K116" s="204">
        <v>4.3334438735968979</v>
      </c>
      <c r="L116" s="204">
        <v>2.433187460633695</v>
      </c>
      <c r="M116" s="204">
        <v>2.4239404929359356</v>
      </c>
      <c r="N116" s="204">
        <v>2.2793395634577238</v>
      </c>
      <c r="O116" s="204">
        <v>1.796804140022608</v>
      </c>
      <c r="P116" s="204">
        <v>1.8564843337025221</v>
      </c>
      <c r="Q116" s="204">
        <v>1.6783151997920394</v>
      </c>
    </row>
    <row r="117" spans="1:17" x14ac:dyDescent="0.25">
      <c r="A117" s="152" t="s">
        <v>216</v>
      </c>
      <c r="B117" s="151">
        <v>8.3807276813974365</v>
      </c>
      <c r="C117" s="151">
        <v>8.9804516254399864</v>
      </c>
      <c r="D117" s="151">
        <v>7.4990028488812204</v>
      </c>
      <c r="E117" s="151">
        <v>6.8428060371051407</v>
      </c>
      <c r="F117" s="151">
        <v>7.1371304480133091</v>
      </c>
      <c r="G117" s="151">
        <v>6.7778756069738435</v>
      </c>
      <c r="H117" s="151">
        <v>5.067866680512509</v>
      </c>
      <c r="I117" s="151">
        <v>5.0487542692652561</v>
      </c>
      <c r="J117" s="151">
        <v>5.2218278503457789</v>
      </c>
      <c r="K117" s="151">
        <v>1.812397150739153</v>
      </c>
      <c r="L117" s="151">
        <v>1.1459543558031722</v>
      </c>
      <c r="M117" s="151">
        <v>1.2832138536162301</v>
      </c>
      <c r="N117" s="151">
        <v>1.5497510263356291</v>
      </c>
      <c r="O117" s="151">
        <v>1.0184013443291047</v>
      </c>
      <c r="P117" s="151">
        <v>1.3169832201713252</v>
      </c>
      <c r="Q117" s="151">
        <v>1.2047749876310614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1.46085536005149</v>
      </c>
      <c r="L119" s="208">
        <v>0</v>
      </c>
      <c r="M119" s="208">
        <v>1.1228669564512859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1.8614146174584789E-2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8.3807276813974365</v>
      </c>
      <c r="C122" s="208">
        <v>8.9804516254399864</v>
      </c>
      <c r="D122" s="208">
        <v>7.4990028488812204</v>
      </c>
      <c r="E122" s="208">
        <v>6.8428060371051407</v>
      </c>
      <c r="F122" s="208">
        <v>7.1371304480133091</v>
      </c>
      <c r="G122" s="208">
        <v>6.7778756069738435</v>
      </c>
      <c r="H122" s="208">
        <v>5.067866680512509</v>
      </c>
      <c r="I122" s="208">
        <v>5.0487542692652561</v>
      </c>
      <c r="J122" s="208">
        <v>5.2218278503457789</v>
      </c>
      <c r="K122" s="208">
        <v>0.351541790687663</v>
      </c>
      <c r="L122" s="208">
        <v>1.1459543558031722</v>
      </c>
      <c r="M122" s="208">
        <v>0.14173275099035942</v>
      </c>
      <c r="N122" s="208">
        <v>1.5497510263356291</v>
      </c>
      <c r="O122" s="208">
        <v>1.0184013443291047</v>
      </c>
      <c r="P122" s="208">
        <v>1.3169832201713252</v>
      </c>
      <c r="Q122" s="208">
        <v>1.2047749876310614</v>
      </c>
    </row>
    <row r="123" spans="1:17" x14ac:dyDescent="0.25">
      <c r="A123" s="152" t="s">
        <v>215</v>
      </c>
      <c r="B123" s="261">
        <v>2.1186808838853457</v>
      </c>
      <c r="C123" s="261">
        <v>1.4879956135476247</v>
      </c>
      <c r="D123" s="261">
        <v>1.5162076376587583</v>
      </c>
      <c r="E123" s="261">
        <v>0.74637128238651673</v>
      </c>
      <c r="F123" s="261">
        <v>0.43823381333592148</v>
      </c>
      <c r="G123" s="261">
        <v>0.61297381998561407</v>
      </c>
      <c r="H123" s="261">
        <v>2.5819165363953114</v>
      </c>
      <c r="I123" s="261">
        <v>2.4687710195526158</v>
      </c>
      <c r="J123" s="261">
        <v>2.0896109979785225</v>
      </c>
      <c r="K123" s="261">
        <v>2.5210467228577449</v>
      </c>
      <c r="L123" s="261">
        <v>1.2872331048305228</v>
      </c>
      <c r="M123" s="261">
        <v>1.1407266393197053</v>
      </c>
      <c r="N123" s="261">
        <v>0.72958853712209482</v>
      </c>
      <c r="O123" s="261">
        <v>0.77840279569350346</v>
      </c>
      <c r="P123" s="261">
        <v>0.53950111353119701</v>
      </c>
      <c r="Q123" s="261">
        <v>0.47354021216097808</v>
      </c>
    </row>
    <row r="124" spans="1:17" x14ac:dyDescent="0.25">
      <c r="A124" s="243" t="s">
        <v>203</v>
      </c>
      <c r="B124" s="242">
        <v>6.4675521718605307</v>
      </c>
      <c r="C124" s="242">
        <v>4.5423023992506444</v>
      </c>
      <c r="D124" s="242">
        <v>4.628423314958316</v>
      </c>
      <c r="E124" s="242">
        <v>2.2783965462325249</v>
      </c>
      <c r="F124" s="242">
        <v>1.3377663775517605</v>
      </c>
      <c r="G124" s="242">
        <v>1.8711832399560853</v>
      </c>
      <c r="H124" s="242">
        <v>7.8816399532067418</v>
      </c>
      <c r="I124" s="242">
        <v>7.5362483754764069</v>
      </c>
      <c r="J124" s="242">
        <v>6.3788125201449644</v>
      </c>
      <c r="K124" s="242">
        <v>7.6958268381973269</v>
      </c>
      <c r="L124" s="242">
        <v>3.9294484252721227</v>
      </c>
      <c r="M124" s="242">
        <v>3.4822181621338379</v>
      </c>
      <c r="N124" s="242">
        <v>2.2271650080569212</v>
      </c>
      <c r="O124" s="242">
        <v>2.3761769552749059</v>
      </c>
      <c r="P124" s="242">
        <v>1.6468981360426016</v>
      </c>
      <c r="Q124" s="242">
        <v>1.4455438055440386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1.0000000000000002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0.99999999999999978</v>
      </c>
      <c r="K129" s="77">
        <f t="shared" si="0"/>
        <v>0.99999999999999989</v>
      </c>
      <c r="L129" s="77">
        <f t="shared" si="0"/>
        <v>1</v>
      </c>
      <c r="M129" s="77">
        <f t="shared" si="0"/>
        <v>1</v>
      </c>
      <c r="N129" s="77">
        <f t="shared" si="0"/>
        <v>1.0000000000000002</v>
      </c>
      <c r="O129" s="77">
        <f t="shared" si="0"/>
        <v>1.0000000000000002</v>
      </c>
      <c r="P129" s="77">
        <f t="shared" si="0"/>
        <v>1</v>
      </c>
      <c r="Q129" s="77">
        <f t="shared" si="0"/>
        <v>1.0000000000000002</v>
      </c>
    </row>
    <row r="130" spans="1:17" x14ac:dyDescent="0.25">
      <c r="A130" s="132" t="s">
        <v>83</v>
      </c>
      <c r="B130" s="240">
        <f t="shared" ref="B130:Q130" si="1">IF(B$6=0,0,B$6/B$5)</f>
        <v>5.0960315137598246E-3</v>
      </c>
      <c r="C130" s="240">
        <f t="shared" si="1"/>
        <v>5.0960315137598255E-3</v>
      </c>
      <c r="D130" s="240">
        <f t="shared" si="1"/>
        <v>5.0960315137598237E-3</v>
      </c>
      <c r="E130" s="240">
        <f t="shared" si="1"/>
        <v>5.0960315137598237E-3</v>
      </c>
      <c r="F130" s="240">
        <f t="shared" si="1"/>
        <v>5.0960315137598237E-3</v>
      </c>
      <c r="G130" s="240">
        <f t="shared" si="1"/>
        <v>5.0960315137598237E-3</v>
      </c>
      <c r="H130" s="240">
        <f t="shared" si="1"/>
        <v>5.0960315137598237E-3</v>
      </c>
      <c r="I130" s="240">
        <f t="shared" si="1"/>
        <v>5.0960315137598237E-3</v>
      </c>
      <c r="J130" s="240">
        <f t="shared" si="1"/>
        <v>5.0960315137598229E-3</v>
      </c>
      <c r="K130" s="240">
        <f t="shared" si="1"/>
        <v>5.0960315137598229E-3</v>
      </c>
      <c r="L130" s="240">
        <f t="shared" si="1"/>
        <v>5.0960315137598237E-3</v>
      </c>
      <c r="M130" s="240">
        <f t="shared" si="1"/>
        <v>5.0960315137598237E-3</v>
      </c>
      <c r="N130" s="240">
        <f t="shared" si="1"/>
        <v>5.0960315137598246E-3</v>
      </c>
      <c r="O130" s="240">
        <f t="shared" si="1"/>
        <v>5.0960315137598246E-3</v>
      </c>
      <c r="P130" s="240">
        <f t="shared" si="1"/>
        <v>5.0960315137598237E-3</v>
      </c>
      <c r="Q130" s="240">
        <f t="shared" si="1"/>
        <v>5.0960315137598255E-3</v>
      </c>
    </row>
    <row r="131" spans="1:17" x14ac:dyDescent="0.25">
      <c r="A131" s="76" t="s">
        <v>82</v>
      </c>
      <c r="B131" s="239">
        <f t="shared" ref="B131:Q131" si="2">IF(B$7=0,0,B$7/B$5)</f>
        <v>2.0384126055039303E-3</v>
      </c>
      <c r="C131" s="239">
        <f t="shared" si="2"/>
        <v>2.0384126055039303E-3</v>
      </c>
      <c r="D131" s="239">
        <f t="shared" si="2"/>
        <v>2.0384126055039298E-3</v>
      </c>
      <c r="E131" s="239">
        <f t="shared" si="2"/>
        <v>2.0384126055039298E-3</v>
      </c>
      <c r="F131" s="239">
        <f t="shared" si="2"/>
        <v>2.0384126055039298E-3</v>
      </c>
      <c r="G131" s="239">
        <f t="shared" si="2"/>
        <v>2.0384126055039298E-3</v>
      </c>
      <c r="H131" s="239">
        <f t="shared" si="2"/>
        <v>2.0384126055039298E-3</v>
      </c>
      <c r="I131" s="239">
        <f t="shared" si="2"/>
        <v>2.0384126055039298E-3</v>
      </c>
      <c r="J131" s="239">
        <f t="shared" si="2"/>
        <v>2.0384126055039294E-3</v>
      </c>
      <c r="K131" s="239">
        <f t="shared" si="2"/>
        <v>2.0384126055039294E-3</v>
      </c>
      <c r="L131" s="239">
        <f t="shared" si="2"/>
        <v>2.0384126055039298E-3</v>
      </c>
      <c r="M131" s="239">
        <f t="shared" si="2"/>
        <v>2.0384126055039298E-3</v>
      </c>
      <c r="N131" s="239">
        <f t="shared" si="2"/>
        <v>2.0384126055039303E-3</v>
      </c>
      <c r="O131" s="239">
        <f t="shared" si="2"/>
        <v>2.0384126055039303E-3</v>
      </c>
      <c r="P131" s="239">
        <f t="shared" si="2"/>
        <v>2.0384126055039298E-3</v>
      </c>
      <c r="Q131" s="239">
        <f t="shared" si="2"/>
        <v>2.0384126055039303E-3</v>
      </c>
    </row>
    <row r="132" spans="1:17" x14ac:dyDescent="0.25">
      <c r="A132" s="76" t="s">
        <v>81</v>
      </c>
      <c r="B132" s="239">
        <f t="shared" ref="B132:Q132" si="3">IF(B$8=0,0,B$8/B$5)</f>
        <v>8.6632535733917014E-3</v>
      </c>
      <c r="C132" s="239">
        <f t="shared" si="3"/>
        <v>8.6632535733917031E-3</v>
      </c>
      <c r="D132" s="239">
        <f t="shared" si="3"/>
        <v>8.6632535733917014E-3</v>
      </c>
      <c r="E132" s="239">
        <f t="shared" si="3"/>
        <v>8.6632535733917014E-3</v>
      </c>
      <c r="F132" s="239">
        <f t="shared" si="3"/>
        <v>8.6632535733917014E-3</v>
      </c>
      <c r="G132" s="239">
        <f t="shared" si="3"/>
        <v>8.6632535733917014E-3</v>
      </c>
      <c r="H132" s="239">
        <f t="shared" si="3"/>
        <v>8.6632535733917014E-3</v>
      </c>
      <c r="I132" s="239">
        <f t="shared" si="3"/>
        <v>8.6632535733917014E-3</v>
      </c>
      <c r="J132" s="239">
        <f t="shared" si="3"/>
        <v>8.6632535733916997E-3</v>
      </c>
      <c r="K132" s="239">
        <f t="shared" si="3"/>
        <v>8.6632535733916997E-3</v>
      </c>
      <c r="L132" s="239">
        <f t="shared" si="3"/>
        <v>8.6632535733917014E-3</v>
      </c>
      <c r="M132" s="239">
        <f t="shared" si="3"/>
        <v>8.6632535733917014E-3</v>
      </c>
      <c r="N132" s="239">
        <f t="shared" si="3"/>
        <v>8.6632535733917031E-3</v>
      </c>
      <c r="O132" s="239">
        <f t="shared" si="3"/>
        <v>8.6632535733917031E-3</v>
      </c>
      <c r="P132" s="239">
        <f t="shared" si="3"/>
        <v>8.6632535733917014E-3</v>
      </c>
      <c r="Q132" s="239">
        <f t="shared" si="3"/>
        <v>8.6632535733917031E-3</v>
      </c>
    </row>
    <row r="133" spans="1:17" x14ac:dyDescent="0.25">
      <c r="A133" s="76" t="s">
        <v>80</v>
      </c>
      <c r="B133" s="239">
        <f t="shared" ref="B133:Q133" si="4">IF(B$9=0,0,B$9/B$5)</f>
        <v>1.0192063027519651E-3</v>
      </c>
      <c r="C133" s="239">
        <f t="shared" si="4"/>
        <v>1.0192063027519651E-3</v>
      </c>
      <c r="D133" s="239">
        <f t="shared" si="4"/>
        <v>1.0192063027519649E-3</v>
      </c>
      <c r="E133" s="239">
        <f t="shared" si="4"/>
        <v>1.0192063027519649E-3</v>
      </c>
      <c r="F133" s="239">
        <f t="shared" si="4"/>
        <v>1.0192063027519649E-3</v>
      </c>
      <c r="G133" s="239">
        <f t="shared" si="4"/>
        <v>1.0192063027519649E-3</v>
      </c>
      <c r="H133" s="239">
        <f t="shared" si="4"/>
        <v>1.0192063027519649E-3</v>
      </c>
      <c r="I133" s="239">
        <f t="shared" si="4"/>
        <v>1.0192063027519649E-3</v>
      </c>
      <c r="J133" s="239">
        <f t="shared" si="4"/>
        <v>1.0192063027519647E-3</v>
      </c>
      <c r="K133" s="239">
        <f t="shared" si="4"/>
        <v>1.0192063027519647E-3</v>
      </c>
      <c r="L133" s="239">
        <f t="shared" si="4"/>
        <v>1.0192063027519649E-3</v>
      </c>
      <c r="M133" s="239">
        <f t="shared" si="4"/>
        <v>1.0192063027519649E-3</v>
      </c>
      <c r="N133" s="239">
        <f t="shared" si="4"/>
        <v>1.0192063027519651E-3</v>
      </c>
      <c r="O133" s="239">
        <f t="shared" si="4"/>
        <v>1.0192063027519651E-3</v>
      </c>
      <c r="P133" s="239">
        <f t="shared" si="4"/>
        <v>1.0192063027519649E-3</v>
      </c>
      <c r="Q133" s="239">
        <f t="shared" si="4"/>
        <v>1.0192063027519651E-3</v>
      </c>
    </row>
    <row r="134" spans="1:17" x14ac:dyDescent="0.25">
      <c r="A134" s="129" t="s">
        <v>79</v>
      </c>
      <c r="B134" s="238">
        <f t="shared" ref="B134:Q134" si="5">IF(B$10=0,0,B$10/B$5)</f>
        <v>3.0576189082558952E-3</v>
      </c>
      <c r="C134" s="238">
        <f t="shared" si="5"/>
        <v>3.0576189082558943E-3</v>
      </c>
      <c r="D134" s="238">
        <f t="shared" si="5"/>
        <v>3.0576189082558939E-3</v>
      </c>
      <c r="E134" s="238">
        <f t="shared" si="5"/>
        <v>3.0576189082558943E-3</v>
      </c>
      <c r="F134" s="238">
        <f t="shared" si="5"/>
        <v>3.0576189082558939E-3</v>
      </c>
      <c r="G134" s="238">
        <f t="shared" si="5"/>
        <v>3.0576189082558943E-3</v>
      </c>
      <c r="H134" s="238">
        <f t="shared" si="5"/>
        <v>3.0576189082558939E-3</v>
      </c>
      <c r="I134" s="238">
        <f t="shared" si="5"/>
        <v>3.0576189082558952E-3</v>
      </c>
      <c r="J134" s="238">
        <f t="shared" si="5"/>
        <v>3.0576189082558939E-3</v>
      </c>
      <c r="K134" s="238">
        <f t="shared" si="5"/>
        <v>3.0576189082558939E-3</v>
      </c>
      <c r="L134" s="238">
        <f t="shared" si="5"/>
        <v>3.0576189082558943E-3</v>
      </c>
      <c r="M134" s="238">
        <f t="shared" si="5"/>
        <v>3.0576189082558943E-3</v>
      </c>
      <c r="N134" s="238">
        <f t="shared" si="5"/>
        <v>3.0576189082558948E-3</v>
      </c>
      <c r="O134" s="238">
        <f t="shared" si="5"/>
        <v>3.0576189082558952E-3</v>
      </c>
      <c r="P134" s="238">
        <f t="shared" si="5"/>
        <v>3.0576189082558939E-3</v>
      </c>
      <c r="Q134" s="238">
        <f t="shared" si="5"/>
        <v>3.0576189082558948E-3</v>
      </c>
    </row>
    <row r="135" spans="1:17" x14ac:dyDescent="0.25">
      <c r="A135" s="127" t="s">
        <v>214</v>
      </c>
      <c r="B135" s="236">
        <f t="shared" ref="B135:Q135" si="6">IF(B$15=0,0,B$15/B$5)</f>
        <v>3.5622935058524097E-2</v>
      </c>
      <c r="C135" s="236">
        <f t="shared" si="6"/>
        <v>3.5622935058524104E-2</v>
      </c>
      <c r="D135" s="236">
        <f t="shared" si="6"/>
        <v>3.5622935058524097E-2</v>
      </c>
      <c r="E135" s="236">
        <f t="shared" si="6"/>
        <v>3.5622935058524097E-2</v>
      </c>
      <c r="F135" s="236">
        <f t="shared" si="6"/>
        <v>3.5622935058524097E-2</v>
      </c>
      <c r="G135" s="236">
        <f t="shared" si="6"/>
        <v>3.5622935058524097E-2</v>
      </c>
      <c r="H135" s="236">
        <f t="shared" si="6"/>
        <v>3.5622935058524097E-2</v>
      </c>
      <c r="I135" s="236">
        <f t="shared" si="6"/>
        <v>3.5622935058524097E-2</v>
      </c>
      <c r="J135" s="236">
        <f t="shared" si="6"/>
        <v>3.562293505852409E-2</v>
      </c>
      <c r="K135" s="236">
        <f t="shared" si="6"/>
        <v>3.562293505852409E-2</v>
      </c>
      <c r="L135" s="236">
        <f t="shared" si="6"/>
        <v>3.5622935058524097E-2</v>
      </c>
      <c r="M135" s="236">
        <f t="shared" si="6"/>
        <v>3.5622935058524097E-2</v>
      </c>
      <c r="N135" s="236">
        <f t="shared" si="6"/>
        <v>3.5622935058524104E-2</v>
      </c>
      <c r="O135" s="236">
        <f t="shared" si="6"/>
        <v>3.5622935058524104E-2</v>
      </c>
      <c r="P135" s="236">
        <f t="shared" si="6"/>
        <v>3.5622935058524097E-2</v>
      </c>
      <c r="Q135" s="236">
        <f t="shared" si="6"/>
        <v>3.5622935058524104E-2</v>
      </c>
    </row>
    <row r="136" spans="1:17" x14ac:dyDescent="0.25">
      <c r="A136" s="127" t="s">
        <v>213</v>
      </c>
      <c r="B136" s="237">
        <f t="shared" ref="B136:Q136" si="7">IF(B$16=0,0,B$16/B$5)</f>
        <v>0.346828853833686</v>
      </c>
      <c r="C136" s="237">
        <f t="shared" si="7"/>
        <v>0.346828853833686</v>
      </c>
      <c r="D136" s="237">
        <f t="shared" si="7"/>
        <v>0.34682885383368595</v>
      </c>
      <c r="E136" s="237">
        <f t="shared" si="7"/>
        <v>0.346828853833686</v>
      </c>
      <c r="F136" s="237">
        <f t="shared" si="7"/>
        <v>0.346828853833686</v>
      </c>
      <c r="G136" s="237">
        <f t="shared" si="7"/>
        <v>0.346828853833686</v>
      </c>
      <c r="H136" s="237">
        <f t="shared" si="7"/>
        <v>0.34682885383368595</v>
      </c>
      <c r="I136" s="237">
        <f t="shared" si="7"/>
        <v>0.346828853833686</v>
      </c>
      <c r="J136" s="237">
        <f t="shared" si="7"/>
        <v>0.34682885383368595</v>
      </c>
      <c r="K136" s="237">
        <f t="shared" si="7"/>
        <v>0.346828853833686</v>
      </c>
      <c r="L136" s="237">
        <f t="shared" si="7"/>
        <v>0.346828853833686</v>
      </c>
      <c r="M136" s="237">
        <f t="shared" si="7"/>
        <v>0.34682885383368595</v>
      </c>
      <c r="N136" s="237">
        <f t="shared" si="7"/>
        <v>0.346828853833686</v>
      </c>
      <c r="O136" s="237">
        <f t="shared" si="7"/>
        <v>0.34682885383368606</v>
      </c>
      <c r="P136" s="237">
        <f t="shared" si="7"/>
        <v>0.346828853833686</v>
      </c>
      <c r="Q136" s="237">
        <f t="shared" si="7"/>
        <v>0.34682885383368606</v>
      </c>
    </row>
    <row r="137" spans="1:17" x14ac:dyDescent="0.25">
      <c r="A137" s="142" t="s">
        <v>227</v>
      </c>
      <c r="B137" s="235">
        <f t="shared" ref="B137:Q137" si="8">IF(B$17=0,0,B$17/B$5)</f>
        <v>0.32505928240903242</v>
      </c>
      <c r="C137" s="235">
        <f t="shared" si="8"/>
        <v>0.32505928240903242</v>
      </c>
      <c r="D137" s="235">
        <f t="shared" si="8"/>
        <v>0.32505928240903237</v>
      </c>
      <c r="E137" s="235">
        <f t="shared" si="8"/>
        <v>0.32505928240903237</v>
      </c>
      <c r="F137" s="235">
        <f t="shared" si="8"/>
        <v>0.32505928240903237</v>
      </c>
      <c r="G137" s="235">
        <f t="shared" si="8"/>
        <v>0.32505928240903237</v>
      </c>
      <c r="H137" s="235">
        <f t="shared" si="8"/>
        <v>0.32505928240903237</v>
      </c>
      <c r="I137" s="235">
        <f t="shared" si="8"/>
        <v>0.32505928240903237</v>
      </c>
      <c r="J137" s="235">
        <f t="shared" si="8"/>
        <v>0.32505928240903231</v>
      </c>
      <c r="K137" s="235">
        <f t="shared" si="8"/>
        <v>0.32505928240903237</v>
      </c>
      <c r="L137" s="235">
        <f t="shared" si="8"/>
        <v>0.32505928240903237</v>
      </c>
      <c r="M137" s="235">
        <f t="shared" si="8"/>
        <v>0.32505928240903237</v>
      </c>
      <c r="N137" s="235">
        <f t="shared" si="8"/>
        <v>0.32505928240903242</v>
      </c>
      <c r="O137" s="235">
        <f t="shared" si="8"/>
        <v>0.32505928240903242</v>
      </c>
      <c r="P137" s="235">
        <f t="shared" si="8"/>
        <v>0.32505928240903237</v>
      </c>
      <c r="Q137" s="235">
        <f t="shared" si="8"/>
        <v>0.32505928240903242</v>
      </c>
    </row>
    <row r="138" spans="1:17" x14ac:dyDescent="0.25">
      <c r="A138" s="142" t="s">
        <v>226</v>
      </c>
      <c r="B138" s="235">
        <f t="shared" ref="B138:Q138" si="9">IF(B$25=0,0,B$25/B$5)</f>
        <v>2.1769571424653619E-2</v>
      </c>
      <c r="C138" s="235">
        <f t="shared" si="9"/>
        <v>2.1769571424653619E-2</v>
      </c>
      <c r="D138" s="235">
        <f t="shared" si="9"/>
        <v>2.1769571424653616E-2</v>
      </c>
      <c r="E138" s="235">
        <f t="shared" si="9"/>
        <v>2.1769571424653616E-2</v>
      </c>
      <c r="F138" s="235">
        <f t="shared" si="9"/>
        <v>2.1769571424653616E-2</v>
      </c>
      <c r="G138" s="235">
        <f t="shared" si="9"/>
        <v>2.1769571424653616E-2</v>
      </c>
      <c r="H138" s="235">
        <f t="shared" si="9"/>
        <v>2.1769571424653616E-2</v>
      </c>
      <c r="I138" s="235">
        <f t="shared" si="9"/>
        <v>2.1769571424653616E-2</v>
      </c>
      <c r="J138" s="235">
        <f t="shared" si="9"/>
        <v>2.1769571424653612E-2</v>
      </c>
      <c r="K138" s="235">
        <f t="shared" si="9"/>
        <v>2.1769571424653612E-2</v>
      </c>
      <c r="L138" s="235">
        <f t="shared" si="9"/>
        <v>2.1769571424653616E-2</v>
      </c>
      <c r="M138" s="235">
        <f t="shared" si="9"/>
        <v>2.1769571424653616E-2</v>
      </c>
      <c r="N138" s="235">
        <f t="shared" si="9"/>
        <v>2.1769571424653619E-2</v>
      </c>
      <c r="O138" s="235">
        <f t="shared" si="9"/>
        <v>2.1769571424653619E-2</v>
      </c>
      <c r="P138" s="235">
        <f t="shared" si="9"/>
        <v>2.1769571424653616E-2</v>
      </c>
      <c r="Q138" s="235">
        <f t="shared" si="9"/>
        <v>2.1769571424653619E-2</v>
      </c>
    </row>
    <row r="139" spans="1:17" x14ac:dyDescent="0.25">
      <c r="A139" s="127" t="s">
        <v>212</v>
      </c>
      <c r="B139" s="237">
        <f t="shared" ref="B139:Q139" si="10">IF(B$36=0,0,B$36/B$5)</f>
        <v>0.56402980509329825</v>
      </c>
      <c r="C139" s="237">
        <f t="shared" si="10"/>
        <v>0.56402980509329836</v>
      </c>
      <c r="D139" s="237">
        <f t="shared" si="10"/>
        <v>0.56402980509329825</v>
      </c>
      <c r="E139" s="237">
        <f t="shared" si="10"/>
        <v>0.56402980509329825</v>
      </c>
      <c r="F139" s="237">
        <f t="shared" si="10"/>
        <v>0.56402980509329825</v>
      </c>
      <c r="G139" s="237">
        <f t="shared" si="10"/>
        <v>0.56402980509329825</v>
      </c>
      <c r="H139" s="237">
        <f t="shared" si="10"/>
        <v>0.56402980509329825</v>
      </c>
      <c r="I139" s="237">
        <f t="shared" si="10"/>
        <v>0.56402980509329825</v>
      </c>
      <c r="J139" s="237">
        <f t="shared" si="10"/>
        <v>0.56402980509329814</v>
      </c>
      <c r="K139" s="237">
        <f t="shared" si="10"/>
        <v>0.56402980509329814</v>
      </c>
      <c r="L139" s="237">
        <f t="shared" si="10"/>
        <v>0.56402980509329825</v>
      </c>
      <c r="M139" s="237">
        <f t="shared" si="10"/>
        <v>0.56402980509329825</v>
      </c>
      <c r="N139" s="237">
        <f t="shared" si="10"/>
        <v>0.56402980509329836</v>
      </c>
      <c r="O139" s="237">
        <f t="shared" si="10"/>
        <v>0.56402980509329836</v>
      </c>
      <c r="P139" s="237">
        <f t="shared" si="10"/>
        <v>0.56402980509329825</v>
      </c>
      <c r="Q139" s="237">
        <f t="shared" si="10"/>
        <v>0.56402980509329836</v>
      </c>
    </row>
    <row r="140" spans="1:17" x14ac:dyDescent="0.25">
      <c r="A140" s="72" t="s">
        <v>211</v>
      </c>
      <c r="B140" s="234">
        <f t="shared" ref="B140:Q140" si="11">IF(B$44=0,0,B$44/B$5)</f>
        <v>3.3643883110828325E-2</v>
      </c>
      <c r="C140" s="234">
        <f t="shared" si="11"/>
        <v>3.3643883110828325E-2</v>
      </c>
      <c r="D140" s="234">
        <f t="shared" si="11"/>
        <v>3.3643883110828318E-2</v>
      </c>
      <c r="E140" s="234">
        <f t="shared" si="11"/>
        <v>3.3643883110828318E-2</v>
      </c>
      <c r="F140" s="234">
        <f t="shared" si="11"/>
        <v>3.3643883110828318E-2</v>
      </c>
      <c r="G140" s="234">
        <f t="shared" si="11"/>
        <v>3.3643883110828318E-2</v>
      </c>
      <c r="H140" s="234">
        <f t="shared" si="11"/>
        <v>3.3643883110828318E-2</v>
      </c>
      <c r="I140" s="234">
        <f t="shared" si="11"/>
        <v>3.3643883110828318E-2</v>
      </c>
      <c r="J140" s="234">
        <f t="shared" si="11"/>
        <v>3.3643883110828311E-2</v>
      </c>
      <c r="K140" s="234">
        <f t="shared" si="11"/>
        <v>3.3643883110828318E-2</v>
      </c>
      <c r="L140" s="234">
        <f t="shared" si="11"/>
        <v>3.3643883110828318E-2</v>
      </c>
      <c r="M140" s="234">
        <f t="shared" si="11"/>
        <v>3.3643883110828318E-2</v>
      </c>
      <c r="N140" s="234">
        <f t="shared" si="11"/>
        <v>3.3643883110828325E-2</v>
      </c>
      <c r="O140" s="234">
        <f t="shared" si="11"/>
        <v>3.3643883110828325E-2</v>
      </c>
      <c r="P140" s="234">
        <f t="shared" si="11"/>
        <v>3.3643883110828318E-2</v>
      </c>
      <c r="Q140" s="234">
        <f t="shared" si="11"/>
        <v>3.3643883110828325E-2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0.99999999999999978</v>
      </c>
      <c r="D143" s="77">
        <f t="shared" si="12"/>
        <v>1</v>
      </c>
      <c r="E143" s="77">
        <f t="shared" si="12"/>
        <v>0.99999999999999989</v>
      </c>
      <c r="F143" s="77">
        <f t="shared" si="12"/>
        <v>1</v>
      </c>
      <c r="G143" s="77">
        <f t="shared" si="12"/>
        <v>1</v>
      </c>
      <c r="H143" s="77">
        <f t="shared" si="12"/>
        <v>0.99999999999999989</v>
      </c>
      <c r="I143" s="77">
        <f t="shared" si="12"/>
        <v>1.0000000000000002</v>
      </c>
      <c r="J143" s="77">
        <f t="shared" si="12"/>
        <v>1.0000000000000002</v>
      </c>
      <c r="K143" s="77">
        <f t="shared" si="12"/>
        <v>1.0000000000000002</v>
      </c>
      <c r="L143" s="77">
        <f t="shared" si="12"/>
        <v>1</v>
      </c>
      <c r="M143" s="77">
        <f t="shared" si="12"/>
        <v>1</v>
      </c>
      <c r="N143" s="77">
        <f t="shared" si="12"/>
        <v>1</v>
      </c>
      <c r="O143" s="77">
        <f t="shared" si="12"/>
        <v>1.0000000000000002</v>
      </c>
      <c r="P143" s="77">
        <f t="shared" si="12"/>
        <v>1</v>
      </c>
      <c r="Q143" s="77">
        <f t="shared" si="12"/>
        <v>1</v>
      </c>
    </row>
    <row r="144" spans="1:17" x14ac:dyDescent="0.25">
      <c r="A144" s="132" t="s">
        <v>83</v>
      </c>
      <c r="B144" s="240">
        <f t="shared" ref="B144:Q144" si="13">IF(B$48=0,0,B$48/B$47)</f>
        <v>4.5112892837981403E-3</v>
      </c>
      <c r="C144" s="240">
        <f t="shared" si="13"/>
        <v>4.5112892837981412E-3</v>
      </c>
      <c r="D144" s="240">
        <f t="shared" si="13"/>
        <v>4.5112892837981386E-3</v>
      </c>
      <c r="E144" s="240">
        <f t="shared" si="13"/>
        <v>4.5112892837981368E-3</v>
      </c>
      <c r="F144" s="240">
        <f t="shared" si="13"/>
        <v>4.5112892837981377E-3</v>
      </c>
      <c r="G144" s="240">
        <f t="shared" si="13"/>
        <v>4.5112892837981377E-3</v>
      </c>
      <c r="H144" s="240">
        <f t="shared" si="13"/>
        <v>4.5112892837981377E-3</v>
      </c>
      <c r="I144" s="240">
        <f t="shared" si="13"/>
        <v>4.5112892837981386E-3</v>
      </c>
      <c r="J144" s="240">
        <f t="shared" si="13"/>
        <v>4.5112892837981403E-3</v>
      </c>
      <c r="K144" s="240">
        <f t="shared" si="13"/>
        <v>4.5112892837981377E-3</v>
      </c>
      <c r="L144" s="240">
        <f t="shared" si="13"/>
        <v>4.5112892837981386E-3</v>
      </c>
      <c r="M144" s="240">
        <f t="shared" si="13"/>
        <v>4.5112892837981377E-3</v>
      </c>
      <c r="N144" s="240">
        <f t="shared" si="13"/>
        <v>4.5112892837981377E-3</v>
      </c>
      <c r="O144" s="240">
        <f t="shared" si="13"/>
        <v>4.5112892837981377E-3</v>
      </c>
      <c r="P144" s="240">
        <f t="shared" si="13"/>
        <v>4.5112892837981377E-3</v>
      </c>
      <c r="Q144" s="240">
        <f t="shared" si="13"/>
        <v>4.5112892837981377E-3</v>
      </c>
    </row>
    <row r="145" spans="1:17" x14ac:dyDescent="0.25">
      <c r="A145" s="76" t="s">
        <v>82</v>
      </c>
      <c r="B145" s="239">
        <f t="shared" ref="B145:Q145" si="14">IF(B$49=0,0,B$49/B$47)</f>
        <v>4.636087404659049E-3</v>
      </c>
      <c r="C145" s="239">
        <f t="shared" si="14"/>
        <v>4.636087404659049E-3</v>
      </c>
      <c r="D145" s="239">
        <f t="shared" si="14"/>
        <v>4.6360874046590464E-3</v>
      </c>
      <c r="E145" s="239">
        <f t="shared" si="14"/>
        <v>4.6360874046590447E-3</v>
      </c>
      <c r="F145" s="239">
        <f t="shared" si="14"/>
        <v>4.6360874046590455E-3</v>
      </c>
      <c r="G145" s="239">
        <f t="shared" si="14"/>
        <v>4.6360874046590455E-3</v>
      </c>
      <c r="H145" s="239">
        <f t="shared" si="14"/>
        <v>4.6360874046590455E-3</v>
      </c>
      <c r="I145" s="239">
        <f t="shared" si="14"/>
        <v>4.6360874046590464E-3</v>
      </c>
      <c r="J145" s="239">
        <f t="shared" si="14"/>
        <v>4.6360874046590481E-3</v>
      </c>
      <c r="K145" s="239">
        <f t="shared" si="14"/>
        <v>4.6360874046590455E-3</v>
      </c>
      <c r="L145" s="239">
        <f t="shared" si="14"/>
        <v>4.6360874046590464E-3</v>
      </c>
      <c r="M145" s="239">
        <f t="shared" si="14"/>
        <v>4.6360874046590455E-3</v>
      </c>
      <c r="N145" s="239">
        <f t="shared" si="14"/>
        <v>4.6360874046590455E-3</v>
      </c>
      <c r="O145" s="239">
        <f t="shared" si="14"/>
        <v>4.6360874046590455E-3</v>
      </c>
      <c r="P145" s="239">
        <f t="shared" si="14"/>
        <v>4.6360874046590455E-3</v>
      </c>
      <c r="Q145" s="239">
        <f t="shared" si="14"/>
        <v>4.6360874046590455E-3</v>
      </c>
    </row>
    <row r="146" spans="1:17" x14ac:dyDescent="0.25">
      <c r="A146" s="76" t="s">
        <v>81</v>
      </c>
      <c r="B146" s="239">
        <f t="shared" ref="B146:Q146" si="15">IF(B$50=0,0,B$50/B$47)</f>
        <v>6.4256016112264596E-3</v>
      </c>
      <c r="C146" s="239">
        <f t="shared" si="15"/>
        <v>6.4256016112264605E-3</v>
      </c>
      <c r="D146" s="239">
        <f t="shared" si="15"/>
        <v>6.4256016112264561E-3</v>
      </c>
      <c r="E146" s="239">
        <f t="shared" si="15"/>
        <v>6.4256016112264544E-3</v>
      </c>
      <c r="F146" s="239">
        <f t="shared" si="15"/>
        <v>6.4256016112264553E-3</v>
      </c>
      <c r="G146" s="239">
        <f t="shared" si="15"/>
        <v>6.4256016112264553E-3</v>
      </c>
      <c r="H146" s="239">
        <f t="shared" si="15"/>
        <v>6.4256016112264561E-3</v>
      </c>
      <c r="I146" s="239">
        <f t="shared" si="15"/>
        <v>6.425601611226457E-3</v>
      </c>
      <c r="J146" s="239">
        <f t="shared" si="15"/>
        <v>6.4256016112264587E-3</v>
      </c>
      <c r="K146" s="239">
        <f t="shared" si="15"/>
        <v>6.4256016112264553E-3</v>
      </c>
      <c r="L146" s="239">
        <f t="shared" si="15"/>
        <v>6.4256016112264561E-3</v>
      </c>
      <c r="M146" s="239">
        <f t="shared" si="15"/>
        <v>6.4256016112264553E-3</v>
      </c>
      <c r="N146" s="239">
        <f t="shared" si="15"/>
        <v>6.4256016112264553E-3</v>
      </c>
      <c r="O146" s="239">
        <f t="shared" si="15"/>
        <v>6.4256016112264553E-3</v>
      </c>
      <c r="P146" s="239">
        <f t="shared" si="15"/>
        <v>6.4256016112264553E-3</v>
      </c>
      <c r="Q146" s="239">
        <f t="shared" si="15"/>
        <v>6.4256016112264553E-3</v>
      </c>
    </row>
    <row r="147" spans="1:17" x14ac:dyDescent="0.25">
      <c r="A147" s="76" t="s">
        <v>80</v>
      </c>
      <c r="B147" s="239">
        <f t="shared" ref="B147:Q147" si="16">IF(B$51=0,0,B$51/B$47)</f>
        <v>3.3021228362146034E-3</v>
      </c>
      <c r="C147" s="239">
        <f t="shared" si="16"/>
        <v>3.3021228362146039E-3</v>
      </c>
      <c r="D147" s="239">
        <f t="shared" si="16"/>
        <v>3.3021228362146017E-3</v>
      </c>
      <c r="E147" s="239">
        <f t="shared" si="16"/>
        <v>3.3021228362146008E-3</v>
      </c>
      <c r="F147" s="239">
        <f t="shared" si="16"/>
        <v>3.3021228362146013E-3</v>
      </c>
      <c r="G147" s="239">
        <f t="shared" si="16"/>
        <v>3.3021228362146008E-3</v>
      </c>
      <c r="H147" s="239">
        <f t="shared" si="16"/>
        <v>3.3021228362146013E-3</v>
      </c>
      <c r="I147" s="239">
        <f t="shared" si="16"/>
        <v>3.3021228362146021E-3</v>
      </c>
      <c r="J147" s="239">
        <f t="shared" si="16"/>
        <v>3.302122836214603E-3</v>
      </c>
      <c r="K147" s="239">
        <f t="shared" si="16"/>
        <v>3.3021228362146013E-3</v>
      </c>
      <c r="L147" s="239">
        <f t="shared" si="16"/>
        <v>3.3021228362146021E-3</v>
      </c>
      <c r="M147" s="239">
        <f t="shared" si="16"/>
        <v>3.3021228362146013E-3</v>
      </c>
      <c r="N147" s="239">
        <f t="shared" si="16"/>
        <v>3.3021228362146017E-3</v>
      </c>
      <c r="O147" s="239">
        <f t="shared" si="16"/>
        <v>3.3021228362146013E-3</v>
      </c>
      <c r="P147" s="239">
        <f t="shared" si="16"/>
        <v>3.3021228362146013E-3</v>
      </c>
      <c r="Q147" s="239">
        <f t="shared" si="16"/>
        <v>3.3021228362146013E-3</v>
      </c>
    </row>
    <row r="148" spans="1:17" x14ac:dyDescent="0.25">
      <c r="A148" s="129" t="s">
        <v>79</v>
      </c>
      <c r="B148" s="238">
        <f t="shared" ref="B148:Q148" si="17">IF(B$52=0,0,B$52/B$47)</f>
        <v>3.4268860530340091E-3</v>
      </c>
      <c r="C148" s="238">
        <f t="shared" si="17"/>
        <v>3.4268860530340104E-3</v>
      </c>
      <c r="D148" s="238">
        <f t="shared" si="17"/>
        <v>3.4268860530340078E-3</v>
      </c>
      <c r="E148" s="238">
        <f t="shared" si="17"/>
        <v>3.426886053034007E-3</v>
      </c>
      <c r="F148" s="238">
        <f t="shared" si="17"/>
        <v>3.426886053034007E-3</v>
      </c>
      <c r="G148" s="238">
        <f t="shared" si="17"/>
        <v>3.4268860530340065E-3</v>
      </c>
      <c r="H148" s="238">
        <f t="shared" si="17"/>
        <v>3.426886053034007E-3</v>
      </c>
      <c r="I148" s="238">
        <f t="shared" si="17"/>
        <v>3.4268860530340074E-3</v>
      </c>
      <c r="J148" s="238">
        <f t="shared" si="17"/>
        <v>3.4268860530340091E-3</v>
      </c>
      <c r="K148" s="238">
        <f t="shared" si="17"/>
        <v>3.426886053034007E-3</v>
      </c>
      <c r="L148" s="238">
        <f t="shared" si="17"/>
        <v>3.4268860530340074E-3</v>
      </c>
      <c r="M148" s="238">
        <f t="shared" si="17"/>
        <v>3.4268860530340065E-3</v>
      </c>
      <c r="N148" s="238">
        <f t="shared" si="17"/>
        <v>3.426886053034007E-3</v>
      </c>
      <c r="O148" s="238">
        <f t="shared" si="17"/>
        <v>3.426886053034007E-3</v>
      </c>
      <c r="P148" s="238">
        <f t="shared" si="17"/>
        <v>3.426886053034007E-3</v>
      </c>
      <c r="Q148" s="238">
        <f t="shared" si="17"/>
        <v>3.426886053034007E-3</v>
      </c>
    </row>
    <row r="149" spans="1:17" x14ac:dyDescent="0.25">
      <c r="A149" s="127" t="s">
        <v>210</v>
      </c>
      <c r="B149" s="237">
        <f t="shared" ref="B149:Q149" si="18">IF(B$57=0,0,B$57/B$47)</f>
        <v>3.7760979304726612E-2</v>
      </c>
      <c r="C149" s="237">
        <f t="shared" si="18"/>
        <v>3.2901675836721843E-2</v>
      </c>
      <c r="D149" s="237">
        <f t="shared" si="18"/>
        <v>3.5010937197316135E-2</v>
      </c>
      <c r="E149" s="237">
        <f t="shared" si="18"/>
        <v>2.9396687073328751E-2</v>
      </c>
      <c r="F149" s="237">
        <f t="shared" si="18"/>
        <v>2.6201669083403486E-2</v>
      </c>
      <c r="G149" s="237">
        <f t="shared" si="18"/>
        <v>2.8175748775612033E-2</v>
      </c>
      <c r="H149" s="237">
        <f t="shared" si="18"/>
        <v>4.9200070225515674E-2</v>
      </c>
      <c r="I149" s="237">
        <f t="shared" si="18"/>
        <v>4.8414833057664371E-2</v>
      </c>
      <c r="J149" s="237">
        <f t="shared" si="18"/>
        <v>4.4777233528122247E-2</v>
      </c>
      <c r="K149" s="237">
        <f t="shared" si="18"/>
        <v>7.1233108753771451E-2</v>
      </c>
      <c r="L149" s="237">
        <f t="shared" si="18"/>
        <v>6.6309253837545309E-2</v>
      </c>
      <c r="M149" s="237">
        <f t="shared" si="18"/>
        <v>6.0964065348620783E-2</v>
      </c>
      <c r="N149" s="237">
        <f t="shared" si="18"/>
        <v>4.7700604410358255E-2</v>
      </c>
      <c r="O149" s="237">
        <f t="shared" si="18"/>
        <v>5.7601960847195453E-2</v>
      </c>
      <c r="P149" s="237">
        <f t="shared" si="18"/>
        <v>4.5184654930233693E-2</v>
      </c>
      <c r="Q149" s="237">
        <f t="shared" si="18"/>
        <v>4.3044543544334422E-2</v>
      </c>
    </row>
    <row r="150" spans="1:17" x14ac:dyDescent="0.25">
      <c r="A150" s="127" t="s">
        <v>209</v>
      </c>
      <c r="B150" s="237">
        <f t="shared" ref="B150:Q150" si="19">IF(B$58=0,0,B$58/B$47)</f>
        <v>0.17033547013823913</v>
      </c>
      <c r="C150" s="237">
        <f t="shared" si="19"/>
        <v>0.17990385737454673</v>
      </c>
      <c r="D150" s="237">
        <f t="shared" si="19"/>
        <v>0.17575054000846044</v>
      </c>
      <c r="E150" s="237">
        <f t="shared" si="19"/>
        <v>0.18680548226129659</v>
      </c>
      <c r="F150" s="237">
        <f t="shared" si="19"/>
        <v>0.19309674798607881</v>
      </c>
      <c r="G150" s="237">
        <f t="shared" si="19"/>
        <v>0.18920961497313743</v>
      </c>
      <c r="H150" s="237">
        <f t="shared" si="19"/>
        <v>0.14781091445199329</v>
      </c>
      <c r="I150" s="237">
        <f t="shared" si="19"/>
        <v>0.1493571140964102</v>
      </c>
      <c r="J150" s="237">
        <f t="shared" si="19"/>
        <v>0.15651986100827603</v>
      </c>
      <c r="K150" s="237">
        <f t="shared" si="19"/>
        <v>0.10442596308623744</v>
      </c>
      <c r="L150" s="237">
        <f t="shared" si="19"/>
        <v>0.11412145768624721</v>
      </c>
      <c r="M150" s="237">
        <f t="shared" si="19"/>
        <v>0.12464659439562074</v>
      </c>
      <c r="N150" s="237">
        <f t="shared" si="19"/>
        <v>0.15076349184533797</v>
      </c>
      <c r="O150" s="237">
        <f t="shared" si="19"/>
        <v>0.13126686785875963</v>
      </c>
      <c r="P150" s="237">
        <f t="shared" si="19"/>
        <v>0.1557176131615568</v>
      </c>
      <c r="Q150" s="237">
        <f t="shared" si="19"/>
        <v>0.16136629781252787</v>
      </c>
    </row>
    <row r="151" spans="1:17" x14ac:dyDescent="0.25">
      <c r="A151" s="142" t="s">
        <v>225</v>
      </c>
      <c r="B151" s="235">
        <f t="shared" ref="B151:Q151" si="20">IF(B$59=0,0,B$59/B$47)</f>
        <v>0.15006785686950241</v>
      </c>
      <c r="C151" s="235">
        <f t="shared" si="20"/>
        <v>0.15963624410581001</v>
      </c>
      <c r="D151" s="235">
        <f t="shared" si="20"/>
        <v>0.15548292673972372</v>
      </c>
      <c r="E151" s="235">
        <f t="shared" si="20"/>
        <v>0.1665378689925599</v>
      </c>
      <c r="F151" s="235">
        <f t="shared" si="20"/>
        <v>0.17282913471734213</v>
      </c>
      <c r="G151" s="235">
        <f t="shared" si="20"/>
        <v>0.16894200170440071</v>
      </c>
      <c r="H151" s="235">
        <f t="shared" si="20"/>
        <v>0.12754330118325657</v>
      </c>
      <c r="I151" s="235">
        <f t="shared" si="20"/>
        <v>0.12908950082767351</v>
      </c>
      <c r="J151" s="235">
        <f t="shared" si="20"/>
        <v>0.13625224773953934</v>
      </c>
      <c r="K151" s="235">
        <f t="shared" si="20"/>
        <v>8.4158349817500741E-2</v>
      </c>
      <c r="L151" s="235">
        <f t="shared" si="20"/>
        <v>9.3853844417510504E-2</v>
      </c>
      <c r="M151" s="235">
        <f t="shared" si="20"/>
        <v>0.10437898112688404</v>
      </c>
      <c r="N151" s="235">
        <f t="shared" si="20"/>
        <v>0.13049587857660125</v>
      </c>
      <c r="O151" s="235">
        <f t="shared" si="20"/>
        <v>0.11099925459002294</v>
      </c>
      <c r="P151" s="235">
        <f t="shared" si="20"/>
        <v>0.13544999989282011</v>
      </c>
      <c r="Q151" s="235">
        <f t="shared" si="20"/>
        <v>0.13686064006928741</v>
      </c>
    </row>
    <row r="152" spans="1:17" x14ac:dyDescent="0.25">
      <c r="A152" s="142" t="s">
        <v>224</v>
      </c>
      <c r="B152" s="235">
        <f t="shared" ref="B152:Q152" si="21">IF(B$65=0,0,B$65/B$47)</f>
        <v>2.0267613268736714E-2</v>
      </c>
      <c r="C152" s="235">
        <f t="shared" si="21"/>
        <v>2.0267613268736724E-2</v>
      </c>
      <c r="D152" s="235">
        <f t="shared" si="21"/>
        <v>2.0267613268736707E-2</v>
      </c>
      <c r="E152" s="235">
        <f t="shared" si="21"/>
        <v>2.02676132687367E-2</v>
      </c>
      <c r="F152" s="235">
        <f t="shared" si="21"/>
        <v>2.0267613268736707E-2</v>
      </c>
      <c r="G152" s="235">
        <f t="shared" si="21"/>
        <v>2.0267613268736696E-2</v>
      </c>
      <c r="H152" s="235">
        <f t="shared" si="21"/>
        <v>2.0267613268736707E-2</v>
      </c>
      <c r="I152" s="235">
        <f t="shared" si="21"/>
        <v>2.0267613268736707E-2</v>
      </c>
      <c r="J152" s="235">
        <f t="shared" si="21"/>
        <v>2.0267613268736707E-2</v>
      </c>
      <c r="K152" s="235">
        <f t="shared" si="21"/>
        <v>2.0267613268736707E-2</v>
      </c>
      <c r="L152" s="235">
        <f t="shared" si="21"/>
        <v>2.026761326873671E-2</v>
      </c>
      <c r="M152" s="235">
        <f t="shared" si="21"/>
        <v>2.0267613268736707E-2</v>
      </c>
      <c r="N152" s="235">
        <f t="shared" si="21"/>
        <v>2.0267613268736707E-2</v>
      </c>
      <c r="O152" s="235">
        <f t="shared" si="21"/>
        <v>2.0267613268736703E-2</v>
      </c>
      <c r="P152" s="235">
        <f t="shared" si="21"/>
        <v>2.0267613268736707E-2</v>
      </c>
      <c r="Q152" s="235">
        <f t="shared" si="21"/>
        <v>2.0267613268736696E-2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4.2380444745037261E-3</v>
      </c>
    </row>
    <row r="154" spans="1:17" x14ac:dyDescent="0.25">
      <c r="A154" s="127" t="s">
        <v>208</v>
      </c>
      <c r="B154" s="237">
        <f t="shared" ref="B154:Q154" si="23">IF(B$77=0,0,B$77/B$47)</f>
        <v>0.65328869707295922</v>
      </c>
      <c r="C154" s="237">
        <f t="shared" si="23"/>
        <v>0.64876841477714076</v>
      </c>
      <c r="D154" s="237">
        <f t="shared" si="23"/>
        <v>0.65073051836839146</v>
      </c>
      <c r="E154" s="237">
        <f t="shared" si="23"/>
        <v>0.64550796011351941</v>
      </c>
      <c r="F154" s="237">
        <f t="shared" si="23"/>
        <v>0.64253585035544958</v>
      </c>
      <c r="G154" s="237">
        <f t="shared" si="23"/>
        <v>0.64437220355750391</v>
      </c>
      <c r="H154" s="237">
        <f t="shared" si="23"/>
        <v>0.66392971188299588</v>
      </c>
      <c r="I154" s="237">
        <f t="shared" si="23"/>
        <v>0.6631992587035993</v>
      </c>
      <c r="J154" s="237">
        <f t="shared" si="23"/>
        <v>0.65981544518774593</v>
      </c>
      <c r="K154" s="237">
        <f t="shared" si="23"/>
        <v>0.68442556167672197</v>
      </c>
      <c r="L154" s="237">
        <f t="shared" si="23"/>
        <v>0.67984523152209286</v>
      </c>
      <c r="M154" s="237">
        <f t="shared" si="23"/>
        <v>0.67487296316030287</v>
      </c>
      <c r="N154" s="237">
        <f t="shared" si="23"/>
        <v>0.66253485996191908</v>
      </c>
      <c r="O154" s="237">
        <f t="shared" si="23"/>
        <v>0.67174542408920945</v>
      </c>
      <c r="P154" s="237">
        <f t="shared" si="23"/>
        <v>0.66019444184087295</v>
      </c>
      <c r="Q154" s="237">
        <f t="shared" si="23"/>
        <v>0.65820364055166436</v>
      </c>
    </row>
    <row r="155" spans="1:17" x14ac:dyDescent="0.25">
      <c r="A155" s="142" t="s">
        <v>222</v>
      </c>
      <c r="B155" s="259">
        <f t="shared" ref="B155:Q155" si="24">IF(B$78=0,0,B$78/B$47)</f>
        <v>0.61816220469646932</v>
      </c>
      <c r="C155" s="259">
        <f t="shared" si="24"/>
        <v>0.61816220469646921</v>
      </c>
      <c r="D155" s="259">
        <f t="shared" si="24"/>
        <v>0.61816220469646954</v>
      </c>
      <c r="E155" s="259">
        <f t="shared" si="24"/>
        <v>0.61816220469646943</v>
      </c>
      <c r="F155" s="259">
        <f t="shared" si="24"/>
        <v>0.61816220469646954</v>
      </c>
      <c r="G155" s="259">
        <f t="shared" si="24"/>
        <v>0.61816220469646943</v>
      </c>
      <c r="H155" s="259">
        <f t="shared" si="24"/>
        <v>0.61816220469646954</v>
      </c>
      <c r="I155" s="259">
        <f t="shared" si="24"/>
        <v>0.61816220469646976</v>
      </c>
      <c r="J155" s="259">
        <f t="shared" si="24"/>
        <v>0.61816220469646943</v>
      </c>
      <c r="K155" s="259">
        <f t="shared" si="24"/>
        <v>0.61816220469646954</v>
      </c>
      <c r="L155" s="259">
        <f t="shared" si="24"/>
        <v>0.61816220469646932</v>
      </c>
      <c r="M155" s="259">
        <f t="shared" si="24"/>
        <v>0.61816220469646954</v>
      </c>
      <c r="N155" s="259">
        <f t="shared" si="24"/>
        <v>0.61816220469646954</v>
      </c>
      <c r="O155" s="259">
        <f t="shared" si="24"/>
        <v>0.61816220469646954</v>
      </c>
      <c r="P155" s="259">
        <f t="shared" si="24"/>
        <v>0.61816220469646954</v>
      </c>
      <c r="Q155" s="259">
        <f t="shared" si="24"/>
        <v>0.61816220469646954</v>
      </c>
    </row>
    <row r="156" spans="1:17" x14ac:dyDescent="0.25">
      <c r="A156" s="142" t="s">
        <v>221</v>
      </c>
      <c r="B156" s="259">
        <f t="shared" ref="B156:Q156" si="25">IF(B$86=0,0,B$86/B$47)</f>
        <v>3.5126492376489869E-2</v>
      </c>
      <c r="C156" s="259">
        <f t="shared" si="25"/>
        <v>3.0606210080671482E-2</v>
      </c>
      <c r="D156" s="259">
        <f t="shared" si="25"/>
        <v>3.2568313671921985E-2</v>
      </c>
      <c r="E156" s="259">
        <f t="shared" si="25"/>
        <v>2.7345755417049998E-2</v>
      </c>
      <c r="F156" s="259">
        <f t="shared" si="25"/>
        <v>2.4373645658979985E-2</v>
      </c>
      <c r="G156" s="259">
        <f t="shared" si="25"/>
        <v>2.6209998861034447E-2</v>
      </c>
      <c r="H156" s="259">
        <f t="shared" si="25"/>
        <v>4.5767507186526203E-2</v>
      </c>
      <c r="I156" s="259">
        <f t="shared" si="25"/>
        <v>4.5037054007129644E-2</v>
      </c>
      <c r="J156" s="259">
        <f t="shared" si="25"/>
        <v>4.1653240491276507E-2</v>
      </c>
      <c r="K156" s="259">
        <f t="shared" si="25"/>
        <v>6.6263356980252514E-2</v>
      </c>
      <c r="L156" s="259">
        <f t="shared" si="25"/>
        <v>6.1683026825623537E-2</v>
      </c>
      <c r="M156" s="259">
        <f t="shared" si="25"/>
        <v>5.6710758463833284E-2</v>
      </c>
      <c r="N156" s="259">
        <f t="shared" si="25"/>
        <v>4.4372655265449534E-2</v>
      </c>
      <c r="O156" s="259">
        <f t="shared" si="25"/>
        <v>5.3583219392739953E-2</v>
      </c>
      <c r="P156" s="259">
        <f t="shared" si="25"/>
        <v>4.2032237144403434E-2</v>
      </c>
      <c r="Q156" s="259">
        <f t="shared" si="25"/>
        <v>4.0041435855194811E-2</v>
      </c>
    </row>
    <row r="157" spans="1:17" x14ac:dyDescent="0.25">
      <c r="A157" s="127" t="s">
        <v>207</v>
      </c>
      <c r="B157" s="237">
        <f t="shared" ref="B157:Q157" si="26">IF(B$87=0,0,B$87/B$47)</f>
        <v>0.1163128662951428</v>
      </c>
      <c r="C157" s="237">
        <f t="shared" si="26"/>
        <v>0.11612406482265833</v>
      </c>
      <c r="D157" s="237">
        <f t="shared" si="26"/>
        <v>0.1162060172368997</v>
      </c>
      <c r="E157" s="237">
        <f t="shared" si="26"/>
        <v>0.1159878833629229</v>
      </c>
      <c r="F157" s="237">
        <f t="shared" si="26"/>
        <v>0.11586374538613591</v>
      </c>
      <c r="G157" s="237">
        <f t="shared" si="26"/>
        <v>0.11594044550481437</v>
      </c>
      <c r="H157" s="237">
        <f t="shared" si="26"/>
        <v>0.11675731625056297</v>
      </c>
      <c r="I157" s="237">
        <f t="shared" si="26"/>
        <v>0.11672680695339396</v>
      </c>
      <c r="J157" s="237">
        <f t="shared" si="26"/>
        <v>0.11658547308692362</v>
      </c>
      <c r="K157" s="237">
        <f t="shared" si="26"/>
        <v>0.11761337929433689</v>
      </c>
      <c r="L157" s="237">
        <f t="shared" si="26"/>
        <v>0.11742206976518234</v>
      </c>
      <c r="M157" s="237">
        <f t="shared" si="26"/>
        <v>0.11721438990652339</v>
      </c>
      <c r="N157" s="237">
        <f t="shared" si="26"/>
        <v>0.1166990565934525</v>
      </c>
      <c r="O157" s="237">
        <f t="shared" si="26"/>
        <v>0.11708376001590326</v>
      </c>
      <c r="P157" s="237">
        <f t="shared" si="26"/>
        <v>0.11660130287840434</v>
      </c>
      <c r="Q157" s="237">
        <f t="shared" si="26"/>
        <v>0.11508353090254113</v>
      </c>
    </row>
    <row r="158" spans="1:17" x14ac:dyDescent="0.25">
      <c r="A158" s="142" t="s">
        <v>220</v>
      </c>
      <c r="B158" s="259">
        <f t="shared" ref="B158:Q158" si="27">IF(B$88=0,0,B$88/B$47)</f>
        <v>7.6795562371591672E-2</v>
      </c>
      <c r="C158" s="259">
        <f t="shared" si="27"/>
        <v>8.1692078481902908E-2</v>
      </c>
      <c r="D158" s="259">
        <f t="shared" si="27"/>
        <v>7.9566664355987457E-2</v>
      </c>
      <c r="E158" s="259">
        <f t="shared" si="27"/>
        <v>8.5223908518741648E-2</v>
      </c>
      <c r="F158" s="259">
        <f t="shared" si="27"/>
        <v>8.8443394019783406E-2</v>
      </c>
      <c r="G158" s="259">
        <f t="shared" si="27"/>
        <v>8.6454196786150628E-2</v>
      </c>
      <c r="H158" s="259">
        <f t="shared" si="27"/>
        <v>6.5268870665720985E-2</v>
      </c>
      <c r="I158" s="259">
        <f t="shared" si="27"/>
        <v>6.6060121195373106E-2</v>
      </c>
      <c r="J158" s="259">
        <f t="shared" si="27"/>
        <v>6.972557753423754E-2</v>
      </c>
      <c r="K158" s="259">
        <f t="shared" si="27"/>
        <v>4.306710269155279E-2</v>
      </c>
      <c r="L158" s="259">
        <f t="shared" si="27"/>
        <v>4.8028664586355838E-2</v>
      </c>
      <c r="M158" s="259">
        <f t="shared" si="27"/>
        <v>5.3414786634710928E-2</v>
      </c>
      <c r="N158" s="259">
        <f t="shared" si="27"/>
        <v>6.6779819419821779E-2</v>
      </c>
      <c r="O158" s="259">
        <f t="shared" si="27"/>
        <v>5.6802638199070797E-2</v>
      </c>
      <c r="P158" s="259">
        <f t="shared" si="27"/>
        <v>6.9315036090950452E-2</v>
      </c>
      <c r="Q158" s="259">
        <f t="shared" si="27"/>
        <v>7.0036915565446944E-2</v>
      </c>
    </row>
    <row r="159" spans="1:17" x14ac:dyDescent="0.25">
      <c r="A159" s="140" t="s">
        <v>219</v>
      </c>
      <c r="B159" s="260">
        <f t="shared" ref="B159:Q159" si="28">IF(B$94=0,0,B$94/B$47)</f>
        <v>3.9517303923551114E-2</v>
      </c>
      <c r="C159" s="260">
        <f t="shared" si="28"/>
        <v>3.4431986340755422E-2</v>
      </c>
      <c r="D159" s="260">
        <f t="shared" si="28"/>
        <v>3.6639352880912246E-2</v>
      </c>
      <c r="E159" s="260">
        <f t="shared" si="28"/>
        <v>3.0763974844181252E-2</v>
      </c>
      <c r="F159" s="260">
        <f t="shared" si="28"/>
        <v>2.7420351366352486E-2</v>
      </c>
      <c r="G159" s="260">
        <f t="shared" si="28"/>
        <v>2.948624871866376E-2</v>
      </c>
      <c r="H159" s="260">
        <f t="shared" si="28"/>
        <v>5.1488445584841988E-2</v>
      </c>
      <c r="I159" s="260">
        <f t="shared" si="28"/>
        <v>5.0666685758020857E-2</v>
      </c>
      <c r="J159" s="260">
        <f t="shared" si="28"/>
        <v>4.6859895552686083E-2</v>
      </c>
      <c r="K159" s="260">
        <f t="shared" si="28"/>
        <v>7.4546276602784095E-2</v>
      </c>
      <c r="L159" s="260">
        <f t="shared" si="28"/>
        <v>6.9393405178826487E-2</v>
      </c>
      <c r="M159" s="260">
        <f t="shared" si="28"/>
        <v>6.3799603271812458E-2</v>
      </c>
      <c r="N159" s="260">
        <f t="shared" si="28"/>
        <v>4.991923717363074E-2</v>
      </c>
      <c r="O159" s="260">
        <f t="shared" si="28"/>
        <v>6.0281121816832463E-2</v>
      </c>
      <c r="P159" s="260">
        <f t="shared" si="28"/>
        <v>4.7286266787453873E-2</v>
      </c>
      <c r="Q159" s="260">
        <f t="shared" si="28"/>
        <v>4.5046615337094177E-2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1.0000000000000002</v>
      </c>
      <c r="C162" s="77">
        <f t="shared" si="29"/>
        <v>1.0000000000000002</v>
      </c>
      <c r="D162" s="77">
        <f t="shared" si="29"/>
        <v>1</v>
      </c>
      <c r="E162" s="77">
        <f t="shared" si="29"/>
        <v>1</v>
      </c>
      <c r="F162" s="77">
        <f t="shared" si="29"/>
        <v>1</v>
      </c>
      <c r="G162" s="77">
        <f t="shared" si="29"/>
        <v>0.99999999999999989</v>
      </c>
      <c r="H162" s="77">
        <f t="shared" si="29"/>
        <v>1</v>
      </c>
      <c r="I162" s="77">
        <f t="shared" si="29"/>
        <v>1</v>
      </c>
      <c r="J162" s="77">
        <f t="shared" si="29"/>
        <v>1</v>
      </c>
      <c r="K162" s="77">
        <f t="shared" si="29"/>
        <v>1</v>
      </c>
      <c r="L162" s="77">
        <f t="shared" si="29"/>
        <v>0.99999999999999989</v>
      </c>
      <c r="M162" s="77">
        <f t="shared" si="29"/>
        <v>0.99999999999999989</v>
      </c>
      <c r="N162" s="77">
        <f t="shared" si="29"/>
        <v>1</v>
      </c>
      <c r="O162" s="77">
        <f t="shared" si="29"/>
        <v>1</v>
      </c>
      <c r="P162" s="77">
        <f t="shared" si="29"/>
        <v>0.99999999999999989</v>
      </c>
      <c r="Q162" s="77">
        <f t="shared" si="29"/>
        <v>1</v>
      </c>
    </row>
    <row r="163" spans="1:17" x14ac:dyDescent="0.25">
      <c r="A163" s="132" t="s">
        <v>83</v>
      </c>
      <c r="B163" s="240">
        <f t="shared" ref="B163:Q163" si="30">IF(B$98=0,0,B$98/B$97)</f>
        <v>5.4462379570047242E-3</v>
      </c>
      <c r="C163" s="240">
        <f t="shared" si="30"/>
        <v>5.4462379570047251E-3</v>
      </c>
      <c r="D163" s="240">
        <f t="shared" si="30"/>
        <v>5.4462379570047233E-3</v>
      </c>
      <c r="E163" s="240">
        <f t="shared" si="30"/>
        <v>5.4462379570047233E-3</v>
      </c>
      <c r="F163" s="240">
        <f t="shared" si="30"/>
        <v>5.4462379570047251E-3</v>
      </c>
      <c r="G163" s="240">
        <f t="shared" si="30"/>
        <v>5.4462379570047233E-3</v>
      </c>
      <c r="H163" s="240">
        <f t="shared" si="30"/>
        <v>5.4462379570047233E-3</v>
      </c>
      <c r="I163" s="240">
        <f t="shared" si="30"/>
        <v>5.4462379570047233E-3</v>
      </c>
      <c r="J163" s="240">
        <f t="shared" si="30"/>
        <v>5.4462379570047233E-3</v>
      </c>
      <c r="K163" s="240">
        <f t="shared" si="30"/>
        <v>5.4462379570047233E-3</v>
      </c>
      <c r="L163" s="240">
        <f t="shared" si="30"/>
        <v>5.4462379570047233E-3</v>
      </c>
      <c r="M163" s="240">
        <f t="shared" si="30"/>
        <v>5.4462379570047233E-3</v>
      </c>
      <c r="N163" s="240">
        <f t="shared" si="30"/>
        <v>5.4462379570047233E-3</v>
      </c>
      <c r="O163" s="240">
        <f t="shared" si="30"/>
        <v>5.4462379570047242E-3</v>
      </c>
      <c r="P163" s="240">
        <f t="shared" si="30"/>
        <v>5.4462379570047259E-3</v>
      </c>
      <c r="Q163" s="240">
        <f t="shared" si="30"/>
        <v>5.4462379570047242E-3</v>
      </c>
    </row>
    <row r="164" spans="1:17" x14ac:dyDescent="0.25">
      <c r="A164" s="76" t="s">
        <v>82</v>
      </c>
      <c r="B164" s="239">
        <f t="shared" ref="B164:Q164" si="31">IF(B$99=0,0,B$99/B$97)</f>
        <v>5.5969000449440963E-3</v>
      </c>
      <c r="C164" s="239">
        <f t="shared" si="31"/>
        <v>5.5969000449440963E-3</v>
      </c>
      <c r="D164" s="239">
        <f t="shared" si="31"/>
        <v>5.5969000449440955E-3</v>
      </c>
      <c r="E164" s="239">
        <f t="shared" si="31"/>
        <v>5.5969000449440955E-3</v>
      </c>
      <c r="F164" s="239">
        <f t="shared" si="31"/>
        <v>5.5969000449440963E-3</v>
      </c>
      <c r="G164" s="239">
        <f t="shared" si="31"/>
        <v>5.5969000449440963E-3</v>
      </c>
      <c r="H164" s="239">
        <f t="shared" si="31"/>
        <v>5.5969000449440955E-3</v>
      </c>
      <c r="I164" s="239">
        <f t="shared" si="31"/>
        <v>5.5969000449440963E-3</v>
      </c>
      <c r="J164" s="239">
        <f t="shared" si="31"/>
        <v>5.5969000449440955E-3</v>
      </c>
      <c r="K164" s="239">
        <f t="shared" si="31"/>
        <v>5.5969000449440955E-3</v>
      </c>
      <c r="L164" s="239">
        <f t="shared" si="31"/>
        <v>5.5969000449440955E-3</v>
      </c>
      <c r="M164" s="239">
        <f t="shared" si="31"/>
        <v>5.5969000449440955E-3</v>
      </c>
      <c r="N164" s="239">
        <f t="shared" si="31"/>
        <v>5.5969000449440955E-3</v>
      </c>
      <c r="O164" s="239">
        <f t="shared" si="31"/>
        <v>5.5969000449440963E-3</v>
      </c>
      <c r="P164" s="239">
        <f t="shared" si="31"/>
        <v>5.5969000449440981E-3</v>
      </c>
      <c r="Q164" s="239">
        <f t="shared" si="31"/>
        <v>5.5969000449440963E-3</v>
      </c>
    </row>
    <row r="165" spans="1:17" x14ac:dyDescent="0.25">
      <c r="A165" s="76" t="s">
        <v>81</v>
      </c>
      <c r="B165" s="239">
        <f t="shared" ref="B165:Q165" si="32">IF(B$100=0,0,B$100/B$97)</f>
        <v>1.0954310699236944E-2</v>
      </c>
      <c r="C165" s="239">
        <f t="shared" si="32"/>
        <v>1.0954310699236944E-2</v>
      </c>
      <c r="D165" s="239">
        <f t="shared" si="32"/>
        <v>1.0954310699236943E-2</v>
      </c>
      <c r="E165" s="239">
        <f t="shared" si="32"/>
        <v>1.0954310699236943E-2</v>
      </c>
      <c r="F165" s="239">
        <f t="shared" si="32"/>
        <v>1.0954310699236946E-2</v>
      </c>
      <c r="G165" s="239">
        <f t="shared" si="32"/>
        <v>1.0954310699236943E-2</v>
      </c>
      <c r="H165" s="239">
        <f t="shared" si="32"/>
        <v>1.0954310699236943E-2</v>
      </c>
      <c r="I165" s="239">
        <f t="shared" si="32"/>
        <v>1.0954310699236944E-2</v>
      </c>
      <c r="J165" s="239">
        <f t="shared" si="32"/>
        <v>1.0954310699236943E-2</v>
      </c>
      <c r="K165" s="239">
        <f t="shared" si="32"/>
        <v>1.0954310699236943E-2</v>
      </c>
      <c r="L165" s="239">
        <f t="shared" si="32"/>
        <v>1.0954310699236943E-2</v>
      </c>
      <c r="M165" s="239">
        <f t="shared" si="32"/>
        <v>1.0954310699236943E-2</v>
      </c>
      <c r="N165" s="239">
        <f t="shared" si="32"/>
        <v>1.0954310699236943E-2</v>
      </c>
      <c r="O165" s="239">
        <f t="shared" si="32"/>
        <v>1.0954310699236944E-2</v>
      </c>
      <c r="P165" s="239">
        <f t="shared" si="32"/>
        <v>1.0954310699236946E-2</v>
      </c>
      <c r="Q165" s="239">
        <f t="shared" si="32"/>
        <v>1.0954310699236943E-2</v>
      </c>
    </row>
    <row r="166" spans="1:17" x14ac:dyDescent="0.25">
      <c r="A166" s="76" t="s">
        <v>80</v>
      </c>
      <c r="B166" s="239">
        <f t="shared" ref="B166:Q166" si="33">IF(B$101=0,0,B$101/B$97)</f>
        <v>4.3456824804118596E-3</v>
      </c>
      <c r="C166" s="239">
        <f t="shared" si="33"/>
        <v>4.3456824804118596E-3</v>
      </c>
      <c r="D166" s="239">
        <f t="shared" si="33"/>
        <v>4.3456824804118587E-3</v>
      </c>
      <c r="E166" s="239">
        <f t="shared" si="33"/>
        <v>4.3456824804118587E-3</v>
      </c>
      <c r="F166" s="239">
        <f t="shared" si="33"/>
        <v>4.3456824804118596E-3</v>
      </c>
      <c r="G166" s="239">
        <f t="shared" si="33"/>
        <v>4.3456824804118587E-3</v>
      </c>
      <c r="H166" s="239">
        <f t="shared" si="33"/>
        <v>4.3456824804118587E-3</v>
      </c>
      <c r="I166" s="239">
        <f t="shared" si="33"/>
        <v>4.3456824804118596E-3</v>
      </c>
      <c r="J166" s="239">
        <f t="shared" si="33"/>
        <v>4.3456824804118587E-3</v>
      </c>
      <c r="K166" s="239">
        <f t="shared" si="33"/>
        <v>4.3456824804118587E-3</v>
      </c>
      <c r="L166" s="239">
        <f t="shared" si="33"/>
        <v>4.3456824804118587E-3</v>
      </c>
      <c r="M166" s="239">
        <f t="shared" si="33"/>
        <v>4.3456824804118587E-3</v>
      </c>
      <c r="N166" s="239">
        <f t="shared" si="33"/>
        <v>4.3456824804118587E-3</v>
      </c>
      <c r="O166" s="239">
        <f t="shared" si="33"/>
        <v>4.3456824804118596E-3</v>
      </c>
      <c r="P166" s="239">
        <f t="shared" si="33"/>
        <v>4.3456824804118605E-3</v>
      </c>
      <c r="Q166" s="239">
        <f t="shared" si="33"/>
        <v>4.3456824804118587E-3</v>
      </c>
    </row>
    <row r="167" spans="1:17" x14ac:dyDescent="0.25">
      <c r="A167" s="129" t="s">
        <v>79</v>
      </c>
      <c r="B167" s="238">
        <f t="shared" ref="B167:Q167" si="34">IF(B$102=0,0,B$102/B$97)</f>
        <v>4.9162420983196375E-3</v>
      </c>
      <c r="C167" s="238">
        <f t="shared" si="34"/>
        <v>4.9162420983196366E-3</v>
      </c>
      <c r="D167" s="238">
        <f t="shared" si="34"/>
        <v>4.9162420983196358E-3</v>
      </c>
      <c r="E167" s="238">
        <f t="shared" si="34"/>
        <v>4.9162420983196358E-3</v>
      </c>
      <c r="F167" s="238">
        <f t="shared" si="34"/>
        <v>4.9162420983196366E-3</v>
      </c>
      <c r="G167" s="238">
        <f t="shared" si="34"/>
        <v>4.9162420983196358E-3</v>
      </c>
      <c r="H167" s="238">
        <f t="shared" si="34"/>
        <v>4.9162420983196349E-3</v>
      </c>
      <c r="I167" s="238">
        <f t="shared" si="34"/>
        <v>4.9162420983196358E-3</v>
      </c>
      <c r="J167" s="238">
        <f t="shared" si="34"/>
        <v>4.9162420983196358E-3</v>
      </c>
      <c r="K167" s="238">
        <f t="shared" si="34"/>
        <v>4.9162420983196358E-3</v>
      </c>
      <c r="L167" s="238">
        <f t="shared" si="34"/>
        <v>4.9162420983196358E-3</v>
      </c>
      <c r="M167" s="238">
        <f t="shared" si="34"/>
        <v>4.9162420983196349E-3</v>
      </c>
      <c r="N167" s="238">
        <f t="shared" si="34"/>
        <v>4.9162420983196358E-3</v>
      </c>
      <c r="O167" s="238">
        <f t="shared" si="34"/>
        <v>4.9162420983196366E-3</v>
      </c>
      <c r="P167" s="238">
        <f t="shared" si="34"/>
        <v>4.9162420983196375E-3</v>
      </c>
      <c r="Q167" s="238">
        <f t="shared" si="34"/>
        <v>4.9162420983196358E-3</v>
      </c>
    </row>
    <row r="168" spans="1:17" x14ac:dyDescent="0.25">
      <c r="A168" s="127" t="s">
        <v>206</v>
      </c>
      <c r="B168" s="237">
        <f t="shared" ref="B168:Q168" si="35">IF(B$107=0,0,B$107/B$97)</f>
        <v>0.80390708144220657</v>
      </c>
      <c r="C168" s="237">
        <f t="shared" si="35"/>
        <v>0.83290603767244353</v>
      </c>
      <c r="D168" s="237">
        <f t="shared" si="35"/>
        <v>0.82031855918365515</v>
      </c>
      <c r="E168" s="237">
        <f t="shared" si="35"/>
        <v>0.85382282469888615</v>
      </c>
      <c r="F168" s="237">
        <f t="shared" si="35"/>
        <v>0.87288979334052663</v>
      </c>
      <c r="G168" s="237">
        <f t="shared" si="35"/>
        <v>0.86110904102359831</v>
      </c>
      <c r="H168" s="237">
        <f t="shared" si="35"/>
        <v>0.73564180451315075</v>
      </c>
      <c r="I168" s="237">
        <f t="shared" si="35"/>
        <v>0.74032787905260022</v>
      </c>
      <c r="J168" s="237">
        <f t="shared" si="35"/>
        <v>0.76203604982951967</v>
      </c>
      <c r="K168" s="237">
        <f t="shared" si="35"/>
        <v>0.60415482821974298</v>
      </c>
      <c r="L168" s="237">
        <f t="shared" si="35"/>
        <v>0.6335390093353771</v>
      </c>
      <c r="M168" s="237">
        <f t="shared" si="35"/>
        <v>0.66543759069653108</v>
      </c>
      <c r="N168" s="237">
        <f t="shared" si="35"/>
        <v>0.7445901947153255</v>
      </c>
      <c r="O168" s="237">
        <f t="shared" si="35"/>
        <v>0.68550168463926853</v>
      </c>
      <c r="P168" s="237">
        <f t="shared" si="35"/>
        <v>0.75960467350472682</v>
      </c>
      <c r="Q168" s="237">
        <f t="shared" si="35"/>
        <v>0.763879907326657</v>
      </c>
    </row>
    <row r="169" spans="1:17" x14ac:dyDescent="0.25">
      <c r="A169" s="142" t="s">
        <v>218</v>
      </c>
      <c r="B169" s="235">
        <f t="shared" ref="B169:Q169" si="36">IF(B$108=0,0,B$108/B$97)</f>
        <v>0.74318290497437089</v>
      </c>
      <c r="C169" s="235">
        <f t="shared" si="36"/>
        <v>0.79056854751328209</v>
      </c>
      <c r="D169" s="235">
        <f t="shared" si="36"/>
        <v>0.77000002251533672</v>
      </c>
      <c r="E169" s="235">
        <f t="shared" si="36"/>
        <v>0.82474754986179011</v>
      </c>
      <c r="F169" s="235">
        <f t="shared" si="36"/>
        <v>0.85590386297803023</v>
      </c>
      <c r="G169" s="235">
        <f t="shared" si="36"/>
        <v>0.83665356604674457</v>
      </c>
      <c r="H169" s="235">
        <f t="shared" si="36"/>
        <v>0.63163426906149889</v>
      </c>
      <c r="I169" s="235">
        <f t="shared" si="36"/>
        <v>0.63929153269795713</v>
      </c>
      <c r="J169" s="235">
        <f t="shared" si="36"/>
        <v>0.67476369288337024</v>
      </c>
      <c r="K169" s="235">
        <f t="shared" si="36"/>
        <v>0.41677843743452742</v>
      </c>
      <c r="L169" s="235">
        <f t="shared" si="36"/>
        <v>0.46479355534391725</v>
      </c>
      <c r="M169" s="235">
        <f t="shared" si="36"/>
        <v>0.51691732014004299</v>
      </c>
      <c r="N169" s="235">
        <f t="shared" si="36"/>
        <v>0.64625635463080011</v>
      </c>
      <c r="O169" s="235">
        <f t="shared" si="36"/>
        <v>0.54970298235109716</v>
      </c>
      <c r="P169" s="235">
        <f t="shared" si="36"/>
        <v>0.6707907109425898</v>
      </c>
      <c r="Q169" s="235">
        <f t="shared" si="36"/>
        <v>0.67777664174809316</v>
      </c>
    </row>
    <row r="170" spans="1:17" x14ac:dyDescent="0.25">
      <c r="A170" s="142" t="s">
        <v>217</v>
      </c>
      <c r="B170" s="235">
        <f t="shared" ref="B170:Q170" si="37">IF(B$114=0,0,B$114/B$97)</f>
        <v>6.0724176467835636E-2</v>
      </c>
      <c r="C170" s="235">
        <f t="shared" si="37"/>
        <v>4.2337490159161426E-2</v>
      </c>
      <c r="D170" s="235">
        <f t="shared" si="37"/>
        <v>5.0318536668318543E-2</v>
      </c>
      <c r="E170" s="235">
        <f t="shared" si="37"/>
        <v>2.9075274837096134E-2</v>
      </c>
      <c r="F170" s="235">
        <f t="shared" si="37"/>
        <v>1.6985930362496501E-2</v>
      </c>
      <c r="G170" s="235">
        <f t="shared" si="37"/>
        <v>2.4455474976853717E-2</v>
      </c>
      <c r="H170" s="235">
        <f t="shared" si="37"/>
        <v>0.10400753545165191</v>
      </c>
      <c r="I170" s="235">
        <f t="shared" si="37"/>
        <v>0.10103634635464293</v>
      </c>
      <c r="J170" s="235">
        <f t="shared" si="37"/>
        <v>8.7272356946149432E-2</v>
      </c>
      <c r="K170" s="235">
        <f t="shared" si="37"/>
        <v>0.18737639078521556</v>
      </c>
      <c r="L170" s="235">
        <f t="shared" si="37"/>
        <v>0.16874545399145985</v>
      </c>
      <c r="M170" s="235">
        <f t="shared" si="37"/>
        <v>0.14852027055648809</v>
      </c>
      <c r="N170" s="235">
        <f t="shared" si="37"/>
        <v>9.8333840084525351E-2</v>
      </c>
      <c r="O170" s="235">
        <f t="shared" si="37"/>
        <v>0.13579870228817148</v>
      </c>
      <c r="P170" s="235">
        <f t="shared" si="37"/>
        <v>8.8813962562136972E-2</v>
      </c>
      <c r="Q170" s="235">
        <f t="shared" si="37"/>
        <v>8.6103265578563848E-2</v>
      </c>
    </row>
    <row r="171" spans="1:17" x14ac:dyDescent="0.25">
      <c r="A171" s="127" t="s">
        <v>205</v>
      </c>
      <c r="B171" s="237">
        <f t="shared" ref="B171:Q171" si="38">IF(B$115=0,0,B$115/B$97)</f>
        <v>4.9338393380116467E-2</v>
      </c>
      <c r="C171" s="237">
        <f t="shared" si="38"/>
        <v>3.4399210754318663E-2</v>
      </c>
      <c r="D171" s="237">
        <f t="shared" si="38"/>
        <v>4.0883811043008825E-2</v>
      </c>
      <c r="E171" s="237">
        <f t="shared" si="38"/>
        <v>2.3623660805140612E-2</v>
      </c>
      <c r="F171" s="237">
        <f t="shared" si="38"/>
        <v>1.380106841952841E-2</v>
      </c>
      <c r="G171" s="237">
        <f t="shared" si="38"/>
        <v>1.9870073418693648E-2</v>
      </c>
      <c r="H171" s="237">
        <f t="shared" si="38"/>
        <v>8.4506122554467183E-2</v>
      </c>
      <c r="I171" s="237">
        <f t="shared" si="38"/>
        <v>8.2092031413147387E-2</v>
      </c>
      <c r="J171" s="237">
        <f t="shared" si="38"/>
        <v>7.0908790018746434E-2</v>
      </c>
      <c r="K171" s="237">
        <f t="shared" si="38"/>
        <v>0.15224331751298767</v>
      </c>
      <c r="L171" s="237">
        <f t="shared" si="38"/>
        <v>0.13710568136806117</v>
      </c>
      <c r="M171" s="237">
        <f t="shared" si="38"/>
        <v>0.12067271982714659</v>
      </c>
      <c r="N171" s="237">
        <f t="shared" si="38"/>
        <v>7.989624506867686E-2</v>
      </c>
      <c r="O171" s="237">
        <f t="shared" si="38"/>
        <v>0.11033644560913936</v>
      </c>
      <c r="P171" s="237">
        <f t="shared" si="38"/>
        <v>7.2161344581736314E-2</v>
      </c>
      <c r="Q171" s="237">
        <f t="shared" si="38"/>
        <v>6.9958903282583154E-2</v>
      </c>
    </row>
    <row r="172" spans="1:17" x14ac:dyDescent="0.25">
      <c r="A172" s="127" t="s">
        <v>204</v>
      </c>
      <c r="B172" s="237">
        <f t="shared" ref="B172:Q172" si="39">IF(B$116=0,0,B$116/B$97)</f>
        <v>7.1470123958579032E-2</v>
      </c>
      <c r="C172" s="237">
        <f t="shared" si="39"/>
        <v>7.074069792792867E-2</v>
      </c>
      <c r="D172" s="237">
        <f t="shared" si="39"/>
        <v>7.1057317408887766E-2</v>
      </c>
      <c r="E172" s="237">
        <f t="shared" si="39"/>
        <v>7.0214566959161298E-2</v>
      </c>
      <c r="F172" s="237">
        <f t="shared" si="39"/>
        <v>6.9734965447217648E-2</v>
      </c>
      <c r="G172" s="237">
        <f t="shared" si="39"/>
        <v>7.0031292919571789E-2</v>
      </c>
      <c r="H172" s="237">
        <f t="shared" si="39"/>
        <v>7.3187236450017193E-2</v>
      </c>
      <c r="I172" s="237">
        <f t="shared" si="39"/>
        <v>7.3069365147219123E-2</v>
      </c>
      <c r="J172" s="237">
        <f t="shared" si="39"/>
        <v>7.2523328085858346E-2</v>
      </c>
      <c r="K172" s="237">
        <f t="shared" si="39"/>
        <v>7.6494597668070777E-2</v>
      </c>
      <c r="L172" s="237">
        <f t="shared" si="39"/>
        <v>7.5755481872835997E-2</v>
      </c>
      <c r="M172" s="237">
        <f t="shared" si="39"/>
        <v>7.4953120042951182E-2</v>
      </c>
      <c r="N172" s="237">
        <f t="shared" si="39"/>
        <v>7.2962152874799513E-2</v>
      </c>
      <c r="O172" s="237">
        <f t="shared" si="39"/>
        <v>7.4448437312750443E-2</v>
      </c>
      <c r="P172" s="237">
        <f t="shared" si="39"/>
        <v>7.2584485776070351E-2</v>
      </c>
      <c r="Q172" s="237">
        <f t="shared" si="39"/>
        <v>7.2476948566383786E-2</v>
      </c>
    </row>
    <row r="173" spans="1:17" x14ac:dyDescent="0.25">
      <c r="A173" s="142" t="s">
        <v>216</v>
      </c>
      <c r="B173" s="235">
        <f t="shared" ref="B173:Q173" si="40">IF(B$117=0,0,B$117/B$97)</f>
        <v>5.7048132047468073E-2</v>
      </c>
      <c r="C173" s="235">
        <f t="shared" si="40"/>
        <v>6.0685544015127837E-2</v>
      </c>
      <c r="D173" s="235">
        <f t="shared" si="40"/>
        <v>5.9106664950162119E-2</v>
      </c>
      <c r="E173" s="235">
        <f t="shared" si="40"/>
        <v>6.3309189185350959E-2</v>
      </c>
      <c r="F173" s="235">
        <f t="shared" si="40"/>
        <v>6.5700806986124724E-2</v>
      </c>
      <c r="G173" s="235">
        <f t="shared" si="40"/>
        <v>6.4223117612569033E-2</v>
      </c>
      <c r="H173" s="235">
        <f t="shared" si="40"/>
        <v>4.8485446780249866E-2</v>
      </c>
      <c r="I173" s="235">
        <f t="shared" si="40"/>
        <v>4.9073232887991432E-2</v>
      </c>
      <c r="J173" s="235">
        <f t="shared" si="40"/>
        <v>5.1796143311147853E-2</v>
      </c>
      <c r="K173" s="235">
        <f t="shared" si="40"/>
        <v>3.199270485658208E-2</v>
      </c>
      <c r="L173" s="235">
        <f t="shared" si="40"/>
        <v>3.5678436549864273E-2</v>
      </c>
      <c r="M173" s="235">
        <f t="shared" si="40"/>
        <v>3.9679555785785262E-2</v>
      </c>
      <c r="N173" s="235">
        <f t="shared" si="40"/>
        <v>4.9607865854724736E-2</v>
      </c>
      <c r="O173" s="235">
        <f t="shared" si="40"/>
        <v>4.2196245519309721E-2</v>
      </c>
      <c r="P173" s="235">
        <f t="shared" si="40"/>
        <v>5.1491169667562821E-2</v>
      </c>
      <c r="Q173" s="235">
        <f t="shared" si="40"/>
        <v>5.2027422991474878E-2</v>
      </c>
    </row>
    <row r="174" spans="1:17" x14ac:dyDescent="0.25">
      <c r="A174" s="142" t="s">
        <v>215</v>
      </c>
      <c r="B174" s="259">
        <f t="shared" ref="B174:Q174" si="41">IF(B$123=0,0,B$123/B$97)</f>
        <v>1.4421991911110963E-2</v>
      </c>
      <c r="C174" s="259">
        <f t="shared" si="41"/>
        <v>1.0055153912800839E-2</v>
      </c>
      <c r="D174" s="259">
        <f t="shared" si="41"/>
        <v>1.1950652458725654E-2</v>
      </c>
      <c r="E174" s="259">
        <f t="shared" si="41"/>
        <v>6.9053777738103317E-3</v>
      </c>
      <c r="F174" s="259">
        <f t="shared" si="41"/>
        <v>4.0341584610929194E-3</v>
      </c>
      <c r="G174" s="259">
        <f t="shared" si="41"/>
        <v>5.8081753070027579E-3</v>
      </c>
      <c r="H174" s="259">
        <f t="shared" si="41"/>
        <v>2.4701789669767327E-2</v>
      </c>
      <c r="I174" s="259">
        <f t="shared" si="41"/>
        <v>2.3996132259227698E-2</v>
      </c>
      <c r="J174" s="259">
        <f t="shared" si="41"/>
        <v>2.0727184774710493E-2</v>
      </c>
      <c r="K174" s="259">
        <f t="shared" si="41"/>
        <v>4.4501892811488697E-2</v>
      </c>
      <c r="L174" s="259">
        <f t="shared" si="41"/>
        <v>4.0077045322971717E-2</v>
      </c>
      <c r="M174" s="259">
        <f t="shared" si="41"/>
        <v>3.5273564257165921E-2</v>
      </c>
      <c r="N174" s="259">
        <f t="shared" si="41"/>
        <v>2.3354287020074773E-2</v>
      </c>
      <c r="O174" s="259">
        <f t="shared" si="41"/>
        <v>3.2252191793440729E-2</v>
      </c>
      <c r="P174" s="259">
        <f t="shared" si="41"/>
        <v>2.1093316108507534E-2</v>
      </c>
      <c r="Q174" s="259">
        <f t="shared" si="41"/>
        <v>2.0449525574908915E-2</v>
      </c>
    </row>
    <row r="175" spans="1:17" x14ac:dyDescent="0.25">
      <c r="A175" s="72" t="s">
        <v>203</v>
      </c>
      <c r="B175" s="234">
        <f t="shared" ref="B175:Q175" si="42">IF(B$124=0,0,B$124/B$97)</f>
        <v>4.4025027939180846E-2</v>
      </c>
      <c r="C175" s="234">
        <f t="shared" si="42"/>
        <v>3.0694680365392038E-2</v>
      </c>
      <c r="D175" s="234">
        <f t="shared" si="42"/>
        <v>3.6480939084530949E-2</v>
      </c>
      <c r="E175" s="234">
        <f t="shared" si="42"/>
        <v>2.1079574256894697E-2</v>
      </c>
      <c r="F175" s="234">
        <f t="shared" si="42"/>
        <v>1.2314799512809966E-2</v>
      </c>
      <c r="G175" s="234">
        <f t="shared" si="42"/>
        <v>1.7730219358218949E-2</v>
      </c>
      <c r="H175" s="234">
        <f t="shared" si="42"/>
        <v>7.5405463202447648E-2</v>
      </c>
      <c r="I175" s="234">
        <f t="shared" si="42"/>
        <v>7.3251351107116128E-2</v>
      </c>
      <c r="J175" s="234">
        <f t="shared" si="42"/>
        <v>6.3272458785958358E-2</v>
      </c>
      <c r="K175" s="234">
        <f t="shared" si="42"/>
        <v>0.1358478833192813</v>
      </c>
      <c r="L175" s="234">
        <f t="shared" si="42"/>
        <v>0.12234045414380842</v>
      </c>
      <c r="M175" s="234">
        <f t="shared" si="42"/>
        <v>0.10767719615345388</v>
      </c>
      <c r="N175" s="234">
        <f t="shared" si="42"/>
        <v>7.1292034061280887E-2</v>
      </c>
      <c r="O175" s="234">
        <f t="shared" si="42"/>
        <v>9.8454059158924356E-2</v>
      </c>
      <c r="P175" s="234">
        <f t="shared" si="42"/>
        <v>6.4390122857549317E-2</v>
      </c>
      <c r="Q175" s="234">
        <f t="shared" si="42"/>
        <v>6.2424867544458806E-2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118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30">
        <f t="shared" ref="B180:Q180" si="43">SUM(B181:B187,B188:B189)</f>
        <v>77.049999999999983</v>
      </c>
      <c r="C180" s="230">
        <f t="shared" si="43"/>
        <v>75.576408784309095</v>
      </c>
      <c r="D180" s="230">
        <f t="shared" si="43"/>
        <v>75.056623845167039</v>
      </c>
      <c r="E180" s="230">
        <f t="shared" si="43"/>
        <v>74.886057033733721</v>
      </c>
      <c r="F180" s="230">
        <f t="shared" si="43"/>
        <v>71.176329239062881</v>
      </c>
      <c r="G180" s="230">
        <f t="shared" si="43"/>
        <v>69.385385913378329</v>
      </c>
      <c r="H180" s="230">
        <f t="shared" si="43"/>
        <v>69.739874637435875</v>
      </c>
      <c r="I180" s="230">
        <f t="shared" si="43"/>
        <v>69.935476550484864</v>
      </c>
      <c r="J180" s="230">
        <f t="shared" si="43"/>
        <v>68.946197838000003</v>
      </c>
      <c r="K180" s="230">
        <f t="shared" si="43"/>
        <v>70.447306629577099</v>
      </c>
      <c r="L180" s="230">
        <f t="shared" si="43"/>
        <v>70.201915259107153</v>
      </c>
      <c r="M180" s="230">
        <f t="shared" si="43"/>
        <v>69.56472148007839</v>
      </c>
      <c r="N180" s="230">
        <f t="shared" si="43"/>
        <v>71.936570044434319</v>
      </c>
      <c r="O180" s="230">
        <f t="shared" si="43"/>
        <v>70.657742958425047</v>
      </c>
      <c r="P180" s="230">
        <f t="shared" si="43"/>
        <v>71.19372667996241</v>
      </c>
      <c r="Q180" s="230">
        <f t="shared" si="43"/>
        <v>72.747934177611498</v>
      </c>
    </row>
    <row r="181" spans="1:17" x14ac:dyDescent="0.25">
      <c r="A181" s="132" t="s">
        <v>83</v>
      </c>
      <c r="B181" s="229">
        <f>IF(B$6=0,0,B$6/NMM!B$9*1000)</f>
        <v>0.39264922813519437</v>
      </c>
      <c r="C181" s="229">
        <f>IF(C$6=0,0,C$6/NMM!C$9*1000)</f>
        <v>0.38513976086163398</v>
      </c>
      <c r="D181" s="229">
        <f>IF(D$6=0,0,D$6/NMM!D$9*1000)</f>
        <v>0.38249092043138827</v>
      </c>
      <c r="E181" s="229">
        <f>IF(E$6=0,0,E$6/NMM!E$9*1000)</f>
        <v>0.38162170658512251</v>
      </c>
      <c r="F181" s="229">
        <f>IF(F$6=0,0,F$6/NMM!F$9*1000)</f>
        <v>0.36271681683600915</v>
      </c>
      <c r="G181" s="229">
        <f>IF(G$6=0,0,G$6/NMM!G$9*1000)</f>
        <v>0.35359011320896294</v>
      </c>
      <c r="H181" s="229">
        <f>IF(H$6=0,0,H$6/NMM!H$9*1000)</f>
        <v>0.35539659891803271</v>
      </c>
      <c r="I181" s="229">
        <f>IF(I$6=0,0,I$6/NMM!I$9*1000)</f>
        <v>0.35639339243108203</v>
      </c>
      <c r="J181" s="229">
        <f>IF(J$6=0,0,J$6/NMM!J$9*1000)</f>
        <v>0.35135199693636748</v>
      </c>
      <c r="K181" s="229">
        <f>IF(K$6=0,0,K$6/NMM!K$9*1000)</f>
        <v>0.35900169464382625</v>
      </c>
      <c r="L181" s="229">
        <f>IF(L$6=0,0,L$6/NMM!L$9*1000)</f>
        <v>0.35775117248670674</v>
      </c>
      <c r="M181" s="229">
        <f>IF(M$6=0,0,M$6/NMM!M$9*1000)</f>
        <v>0.35450401290840439</v>
      </c>
      <c r="N181" s="229">
        <f>IF(N$6=0,0,N$6/NMM!N$9*1000)</f>
        <v>0.36659102793822823</v>
      </c>
      <c r="O181" s="229">
        <f>IF(O$6=0,0,O$6/NMM!O$9*1000)</f>
        <v>0.36007408480727537</v>
      </c>
      <c r="P181" s="229">
        <f>IF(P$6=0,0,P$6/NMM!P$9*1000)</f>
        <v>0.36280547474309199</v>
      </c>
      <c r="Q181" s="229">
        <f>IF(Q$6=0,0,Q$6/NMM!Q$9*1000)</f>
        <v>0.37072576513003364</v>
      </c>
    </row>
    <row r="182" spans="1:17" x14ac:dyDescent="0.25">
      <c r="A182" s="76" t="s">
        <v>82</v>
      </c>
      <c r="B182" s="228">
        <f>IF(B$7=0,0,B$7/NMM!B$9*1000)</f>
        <v>0.15705969125407779</v>
      </c>
      <c r="C182" s="228">
        <f>IF(C$7=0,0,C$7/NMM!C$9*1000)</f>
        <v>0.1540559043446536</v>
      </c>
      <c r="D182" s="228">
        <f>IF(D$7=0,0,D$7/NMM!D$9*1000)</f>
        <v>0.15299636817255535</v>
      </c>
      <c r="E182" s="228">
        <f>IF(E$7=0,0,E$7/NMM!E$9*1000)</f>
        <v>0.15264868263404902</v>
      </c>
      <c r="F182" s="228">
        <f>IF(F$7=0,0,F$7/NMM!F$9*1000)</f>
        <v>0.1450867267344037</v>
      </c>
      <c r="G182" s="228">
        <f>IF(G$7=0,0,G$7/NMM!G$9*1000)</f>
        <v>0.14143604528358522</v>
      </c>
      <c r="H182" s="228">
        <f>IF(H$7=0,0,H$7/NMM!H$9*1000)</f>
        <v>0.14215863956721309</v>
      </c>
      <c r="I182" s="228">
        <f>IF(I$7=0,0,I$7/NMM!I$9*1000)</f>
        <v>0.14255735697243285</v>
      </c>
      <c r="J182" s="228">
        <f>IF(J$7=0,0,J$7/NMM!J$9*1000)</f>
        <v>0.140540798774547</v>
      </c>
      <c r="K182" s="228">
        <f>IF(K$7=0,0,K$7/NMM!K$9*1000)</f>
        <v>0.14360067785753053</v>
      </c>
      <c r="L182" s="228">
        <f>IF(L$7=0,0,L$7/NMM!L$9*1000)</f>
        <v>0.14310046899468273</v>
      </c>
      <c r="M182" s="228">
        <f>IF(M$7=0,0,M$7/NMM!M$9*1000)</f>
        <v>0.14180160516336177</v>
      </c>
      <c r="N182" s="228">
        <f>IF(N$7=0,0,N$7/NMM!N$9*1000)</f>
        <v>0.1466364111752913</v>
      </c>
      <c r="O182" s="228">
        <f>IF(O$7=0,0,O$7/NMM!O$9*1000)</f>
        <v>0.14402963392291018</v>
      </c>
      <c r="P182" s="228">
        <f>IF(P$7=0,0,P$7/NMM!P$9*1000)</f>
        <v>0.14512218989723683</v>
      </c>
      <c r="Q182" s="228">
        <f>IF(Q$7=0,0,Q$7/NMM!Q$9*1000)</f>
        <v>0.14829030605201349</v>
      </c>
    </row>
    <row r="183" spans="1:17" x14ac:dyDescent="0.25">
      <c r="A183" s="76" t="s">
        <v>81</v>
      </c>
      <c r="B183" s="228">
        <f>IF(B$8=0,0,B$8/NMM!B$9*1000)</f>
        <v>0.66750368782983049</v>
      </c>
      <c r="C183" s="228">
        <f>IF(C$8=0,0,C$8/NMM!C$9*1000)</f>
        <v>0.65473759346477789</v>
      </c>
      <c r="D183" s="228">
        <f>IF(D$8=0,0,D$8/NMM!D$9*1000)</f>
        <v>0.65023456473336005</v>
      </c>
      <c r="E183" s="228">
        <f>IF(E$8=0,0,E$8/NMM!E$9*1000)</f>
        <v>0.64875690119470841</v>
      </c>
      <c r="F183" s="228">
        <f>IF(F$8=0,0,F$8/NMM!F$9*1000)</f>
        <v>0.61661858862121566</v>
      </c>
      <c r="G183" s="228">
        <f>IF(G$8=0,0,G$8/NMM!G$9*1000)</f>
        <v>0.60110319245523702</v>
      </c>
      <c r="H183" s="228">
        <f>IF(H$8=0,0,H$8/NMM!H$9*1000)</f>
        <v>0.60417421816065564</v>
      </c>
      <c r="I183" s="228">
        <f>IF(I$8=0,0,I$8/NMM!I$9*1000)</f>
        <v>0.60586876713283955</v>
      </c>
      <c r="J183" s="228">
        <f>IF(J$8=0,0,J$8/NMM!J$9*1000)</f>
        <v>0.59729839479182478</v>
      </c>
      <c r="K183" s="228">
        <f>IF(K$8=0,0,K$8/NMM!K$9*1000)</f>
        <v>0.61030288089450468</v>
      </c>
      <c r="L183" s="228">
        <f>IF(L$8=0,0,L$8/NMM!L$9*1000)</f>
        <v>0.6081769932274016</v>
      </c>
      <c r="M183" s="228">
        <f>IF(M$8=0,0,M$8/NMM!M$9*1000)</f>
        <v>0.60265682194428749</v>
      </c>
      <c r="N183" s="228">
        <f>IF(N$8=0,0,N$8/NMM!N$9*1000)</f>
        <v>0.623204747494988</v>
      </c>
      <c r="O183" s="228">
        <f>IF(O$8=0,0,O$8/NMM!O$9*1000)</f>
        <v>0.61212594417236821</v>
      </c>
      <c r="P183" s="228">
        <f>IF(P$8=0,0,P$8/NMM!P$9*1000)</f>
        <v>0.6167693070632565</v>
      </c>
      <c r="Q183" s="228">
        <f>IF(Q$8=0,0,Q$8/NMM!Q$9*1000)</f>
        <v>0.63023380072105728</v>
      </c>
    </row>
    <row r="184" spans="1:17" x14ac:dyDescent="0.25">
      <c r="A184" s="76" t="s">
        <v>80</v>
      </c>
      <c r="B184" s="228">
        <f>IF(B$9=0,0,B$9/NMM!B$9*1000)</f>
        <v>7.8529845627038894E-2</v>
      </c>
      <c r="C184" s="228">
        <f>IF(C$9=0,0,C$9/NMM!C$9*1000)</f>
        <v>7.7027952172326802E-2</v>
      </c>
      <c r="D184" s="228">
        <f>IF(D$9=0,0,D$9/NMM!D$9*1000)</f>
        <v>7.6498184086277676E-2</v>
      </c>
      <c r="E184" s="228">
        <f>IF(E$9=0,0,E$9/NMM!E$9*1000)</f>
        <v>7.6324341317024508E-2</v>
      </c>
      <c r="F184" s="228">
        <f>IF(F$9=0,0,F$9/NMM!F$9*1000)</f>
        <v>7.2543363367201852E-2</v>
      </c>
      <c r="G184" s="228">
        <f>IF(G$9=0,0,G$9/NMM!G$9*1000)</f>
        <v>7.0718022641792611E-2</v>
      </c>
      <c r="H184" s="228">
        <f>IF(H$9=0,0,H$9/NMM!H$9*1000)</f>
        <v>7.1079319783606543E-2</v>
      </c>
      <c r="I184" s="228">
        <f>IF(I$9=0,0,I$9/NMM!I$9*1000)</f>
        <v>7.1278678486216426E-2</v>
      </c>
      <c r="J184" s="228">
        <f>IF(J$9=0,0,J$9/NMM!J$9*1000)</f>
        <v>7.0270399387273502E-2</v>
      </c>
      <c r="K184" s="228">
        <f>IF(K$9=0,0,K$9/NMM!K$9*1000)</f>
        <v>7.1800338928765264E-2</v>
      </c>
      <c r="L184" s="228">
        <f>IF(L$9=0,0,L$9/NMM!L$9*1000)</f>
        <v>7.1550234497341367E-2</v>
      </c>
      <c r="M184" s="228">
        <f>IF(M$9=0,0,M$9/NMM!M$9*1000)</f>
        <v>7.0900802581680883E-2</v>
      </c>
      <c r="N184" s="228">
        <f>IF(N$9=0,0,N$9/NMM!N$9*1000)</f>
        <v>7.3318205587645652E-2</v>
      </c>
      <c r="O184" s="228">
        <f>IF(O$9=0,0,O$9/NMM!O$9*1000)</f>
        <v>7.2014816961455091E-2</v>
      </c>
      <c r="P184" s="228">
        <f>IF(P$9=0,0,P$9/NMM!P$9*1000)</f>
        <v>7.2561094948618413E-2</v>
      </c>
      <c r="Q184" s="228">
        <f>IF(Q$9=0,0,Q$9/NMM!Q$9*1000)</f>
        <v>7.4145153026006744E-2</v>
      </c>
    </row>
    <row r="185" spans="1:17" x14ac:dyDescent="0.25">
      <c r="A185" s="129" t="s">
        <v>79</v>
      </c>
      <c r="B185" s="227">
        <f>IF(B$10=0,0,B$10/NMM!B$9*1000)</f>
        <v>0.23558953688111667</v>
      </c>
      <c r="C185" s="227">
        <f>IF(C$10=0,0,C$10/NMM!C$9*1000)</f>
        <v>0.23108385651698035</v>
      </c>
      <c r="D185" s="227">
        <f>IF(D$10=0,0,D$10/NMM!D$9*1000)</f>
        <v>0.22949455225883295</v>
      </c>
      <c r="E185" s="227">
        <f>IF(E$10=0,0,E$10/NMM!E$9*1000)</f>
        <v>0.22897302395107352</v>
      </c>
      <c r="F185" s="227">
        <f>IF(F$10=0,0,F$10/NMM!F$9*1000)</f>
        <v>0.2176300901016055</v>
      </c>
      <c r="G185" s="227">
        <f>IF(G$10=0,0,G$10/NMM!G$9*1000)</f>
        <v>0.21215406792537778</v>
      </c>
      <c r="H185" s="227">
        <f>IF(H$10=0,0,H$10/NMM!H$9*1000)</f>
        <v>0.2132379593508196</v>
      </c>
      <c r="I185" s="227">
        <f>IF(I$10=0,0,I$10/NMM!I$9*1000)</f>
        <v>0.21383603545864927</v>
      </c>
      <c r="J185" s="227">
        <f>IF(J$10=0,0,J$10/NMM!J$9*1000)</f>
        <v>0.21081119816182051</v>
      </c>
      <c r="K185" s="227">
        <f>IF(K$10=0,0,K$10/NMM!K$9*1000)</f>
        <v>0.21540101678629572</v>
      </c>
      <c r="L185" s="227">
        <f>IF(L$10=0,0,L$10/NMM!L$9*1000)</f>
        <v>0.21465070349202406</v>
      </c>
      <c r="M185" s="227">
        <f>IF(M$10=0,0,M$10/NMM!M$9*1000)</f>
        <v>0.21270240774504265</v>
      </c>
      <c r="N185" s="227">
        <f>IF(N$10=0,0,N$10/NMM!N$9*1000)</f>
        <v>0.2199546167629369</v>
      </c>
      <c r="O185" s="227">
        <f>IF(O$10=0,0,O$10/NMM!O$9*1000)</f>
        <v>0.21604445088436525</v>
      </c>
      <c r="P185" s="227">
        <f>IF(P$10=0,0,P$10/NMM!P$9*1000)</f>
        <v>0.21768328484585517</v>
      </c>
      <c r="Q185" s="227">
        <f>IF(Q$10=0,0,Q$10/NMM!Q$9*1000)</f>
        <v>0.22243545907802018</v>
      </c>
    </row>
    <row r="186" spans="1:17" x14ac:dyDescent="0.25">
      <c r="A186" s="127" t="s">
        <v>214</v>
      </c>
      <c r="B186" s="225">
        <f>IF(B$15=0,0,B$15/NMM!B$9*1000)</f>
        <v>2.7447471462592814</v>
      </c>
      <c r="C186" s="225">
        <f>IF(C$15=0,0,C$15/NMM!C$9*1000)</f>
        <v>2.6922535020799132</v>
      </c>
      <c r="D186" s="225">
        <f>IF(D$15=0,0,D$15/NMM!D$9*1000)</f>
        <v>2.6737372369484569</v>
      </c>
      <c r="E186" s="225">
        <f>IF(E$15=0,0,E$15/NMM!E$9*1000)</f>
        <v>2.6676611465016276</v>
      </c>
      <c r="F186" s="225">
        <f>IF(F$15=0,0,F$15/NMM!F$9*1000)</f>
        <v>2.5355097541872667</v>
      </c>
      <c r="G186" s="225">
        <f>IF(G$15=0,0,G$15/NMM!G$9*1000)</f>
        <v>2.4717110964029092</v>
      </c>
      <c r="H186" s="225">
        <f>IF(H$15=0,0,H$15/NMM!H$9*1000)</f>
        <v>2.4843390251989899</v>
      </c>
      <c r="I186" s="225">
        <f>IF(I$15=0,0,I$15/NMM!I$9*1000)</f>
        <v>2.4913069394448568</v>
      </c>
      <c r="J186" s="225">
        <f>IF(J$15=0,0,J$15/NMM!J$9*1000)</f>
        <v>2.4560659281152293</v>
      </c>
      <c r="K186" s="225">
        <f>IF(K$15=0,0,K$15/NMM!K$9*1000)</f>
        <v>2.509539829113359</v>
      </c>
      <c r="L186" s="225">
        <f>IF(L$15=0,0,L$15/NMM!L$9*1000)</f>
        <v>2.5007982682591865</v>
      </c>
      <c r="M186" s="225">
        <f>IF(M$15=0,0,M$15/NMM!M$9*1000)</f>
        <v>2.4780995556491487</v>
      </c>
      <c r="N186" s="225">
        <f>IF(N$15=0,0,N$15/NMM!N$9*1000)</f>
        <v>2.5625917630258539</v>
      </c>
      <c r="O186" s="225">
        <f>IF(O$15=0,0,O$15/NMM!O$9*1000)</f>
        <v>2.5170361887898642</v>
      </c>
      <c r="P186" s="225">
        <f>IF(P$15=0,0,P$15/NMM!P$9*1000)</f>
        <v>2.5361295020946151</v>
      </c>
      <c r="Q186" s="225">
        <f>IF(Q$15=0,0,Q$15/NMM!Q$9*1000)</f>
        <v>2.5914949348508407</v>
      </c>
    </row>
    <row r="187" spans="1:17" x14ac:dyDescent="0.25">
      <c r="A187" s="127" t="s">
        <v>213</v>
      </c>
      <c r="B187" s="226">
        <f>IF(B$16=0,0,B$16/NMM!B$9*1000)</f>
        <v>26.7231631878855</v>
      </c>
      <c r="C187" s="226">
        <f>IF(C$16=0,0,C$16/NMM!C$9*1000)</f>
        <v>26.212079235528041</v>
      </c>
      <c r="D187" s="226">
        <f>IF(D$16=0,0,D$16/NMM!D$9*1000)</f>
        <v>26.031802820845389</v>
      </c>
      <c r="E187" s="226">
        <f>IF(E$16=0,0,E$16/NMM!E$9*1000)</f>
        <v>25.972645329133904</v>
      </c>
      <c r="F187" s="226">
        <f>IF(F$16=0,0,F$16/NMM!F$9*1000)</f>
        <v>24.686004690073247</v>
      </c>
      <c r="G187" s="226">
        <f>IF(G$16=0,0,G$16/NMM!G$9*1000)</f>
        <v>24.06485386914499</v>
      </c>
      <c r="H187" s="226">
        <f>IF(H$16=0,0,H$16/NMM!H$9*1000)</f>
        <v>24.187800787006829</v>
      </c>
      <c r="I187" s="226">
        <f>IF(I$16=0,0,I$16/NMM!I$9*1000)</f>
        <v>24.255641174317287</v>
      </c>
      <c r="J187" s="226">
        <f>IF(J$16=0,0,J$16/NMM!J$9*1000)</f>
        <v>23.912530772344102</v>
      </c>
      <c r="K187" s="226">
        <f>IF(K$16=0,0,K$16/NMM!K$9*1000)</f>
        <v>24.433158614006455</v>
      </c>
      <c r="L187" s="226">
        <f>IF(L$16=0,0,L$16/NMM!L$9*1000)</f>
        <v>24.348049806245687</v>
      </c>
      <c r="M187" s="226">
        <f>IF(M$16=0,0,M$16/NMM!M$9*1000)</f>
        <v>24.127052618195179</v>
      </c>
      <c r="N187" s="226">
        <f>IF(N$16=0,0,N$16/NMM!N$9*1000)</f>
        <v>24.949678137237822</v>
      </c>
      <c r="O187" s="226">
        <f>IF(O$16=0,0,O$16/NMM!O$9*1000)</f>
        <v>24.50614400474576</v>
      </c>
      <c r="P187" s="226">
        <f>IF(P$16=0,0,P$16/NMM!P$9*1000)</f>
        <v>24.692038624560073</v>
      </c>
      <c r="Q187" s="226">
        <f>IF(Q$16=0,0,Q$16/NMM!Q$9*1000)</f>
        <v>25.231082629589434</v>
      </c>
    </row>
    <row r="188" spans="1:17" x14ac:dyDescent="0.25">
      <c r="A188" s="127" t="s">
        <v>212</v>
      </c>
      <c r="B188" s="226">
        <f>IF(B$36=0,0,B$36/NMM!B$9*1000)</f>
        <v>43.458496482438626</v>
      </c>
      <c r="C188" s="226">
        <f>IF(C$36=0,0,C$36/NMM!C$9*1000)</f>
        <v>42.627347116265298</v>
      </c>
      <c r="D188" s="226">
        <f>IF(D$36=0,0,D$36/NMM!D$9*1000)</f>
        <v>42.334172918350568</v>
      </c>
      <c r="E188" s="226">
        <f>IF(E$36=0,0,E$36/NMM!E$9*1000)</f>
        <v>42.237968152942443</v>
      </c>
      <c r="F188" s="226">
        <f>IF(F$36=0,0,F$36/NMM!F$9*1000)</f>
        <v>40.145571107965061</v>
      </c>
      <c r="G188" s="226">
        <f>IF(G$36=0,0,G$36/NMM!G$9*1000)</f>
        <v>39.135425693046066</v>
      </c>
      <c r="H188" s="226">
        <f>IF(H$36=0,0,H$36/NMM!H$9*1000)</f>
        <v>39.335367898984011</v>
      </c>
      <c r="I188" s="226">
        <f>IF(I$36=0,0,I$36/NMM!I$9*1000)</f>
        <v>39.445693207876907</v>
      </c>
      <c r="J188" s="226">
        <f>IF(J$36=0,0,J$36/NMM!J$9*1000)</f>
        <v>38.887710528491127</v>
      </c>
      <c r="K188" s="226">
        <f>IF(K$36=0,0,K$36/NMM!K$9*1000)</f>
        <v>39.734380627628184</v>
      </c>
      <c r="L188" s="226">
        <f>IF(L$36=0,0,L$36/NMM!L$9*1000)</f>
        <v>39.595972580770457</v>
      </c>
      <c r="M188" s="226">
        <f>IF(M$36=0,0,M$36/NMM!M$9*1000)</f>
        <v>39.236576297778193</v>
      </c>
      <c r="N188" s="226">
        <f>IF(N$36=0,0,N$36/NMM!N$9*1000)</f>
        <v>40.574369581242685</v>
      </c>
      <c r="O188" s="226">
        <f>IF(O$36=0,0,O$36/NMM!O$9*1000)</f>
        <v>39.853072989172851</v>
      </c>
      <c r="P188" s="226">
        <f>IF(P$36=0,0,P$36/NMM!P$9*1000)</f>
        <v>40.155383783164744</v>
      </c>
      <c r="Q188" s="226">
        <f>IF(Q$36=0,0,Q$36/NMM!Q$9*1000)</f>
        <v>41.032003135138311</v>
      </c>
    </row>
    <row r="189" spans="1:17" x14ac:dyDescent="0.25">
      <c r="A189" s="72" t="s">
        <v>211</v>
      </c>
      <c r="B189" s="224">
        <f>IF(B$44=0,0,B$44/NMM!B$9*1000)</f>
        <v>2.5922611936893216</v>
      </c>
      <c r="C189" s="224">
        <f>IF(C$44=0,0,C$44/NMM!C$9*1000)</f>
        <v>2.542683863075474</v>
      </c>
      <c r="D189" s="224">
        <f>IF(D$44=0,0,D$44/NMM!D$9*1000)</f>
        <v>2.5251962793402094</v>
      </c>
      <c r="E189" s="224">
        <f>IF(E$44=0,0,E$44/NMM!E$9*1000)</f>
        <v>2.51945774947376</v>
      </c>
      <c r="F189" s="224">
        <f>IF(F$44=0,0,F$44/NMM!F$9*1000)</f>
        <v>2.3946481011768634</v>
      </c>
      <c r="G189" s="224">
        <f>IF(G$44=0,0,G$44/NMM!G$9*1000)</f>
        <v>2.334393813269414</v>
      </c>
      <c r="H189" s="224">
        <f>IF(H$44=0,0,H$44/NMM!H$9*1000)</f>
        <v>2.3463201904657129</v>
      </c>
      <c r="I189" s="224">
        <f>IF(I$44=0,0,I$44/NMM!I$9*1000)</f>
        <v>2.3529009983645874</v>
      </c>
      <c r="J189" s="224">
        <f>IF(J$44=0,0,J$44/NMM!J$9*1000)</f>
        <v>2.3196178209977165</v>
      </c>
      <c r="K189" s="224">
        <f>IF(K$44=0,0,K$44/NMM!K$9*1000)</f>
        <v>2.370120949718173</v>
      </c>
      <c r="L189" s="224">
        <f>IF(L$44=0,0,L$44/NMM!L$9*1000)</f>
        <v>2.3618650311336764</v>
      </c>
      <c r="M189" s="224">
        <f>IF(M$44=0,0,M$44/NMM!M$9*1000)</f>
        <v>2.340427358113085</v>
      </c>
      <c r="N189" s="224">
        <f>IF(N$44=0,0,N$44/NMM!N$9*1000)</f>
        <v>2.4202255539688617</v>
      </c>
      <c r="O189" s="224">
        <f>IF(O$44=0,0,O$44/NMM!O$9*1000)</f>
        <v>2.3772008449682054</v>
      </c>
      <c r="P189" s="224">
        <f>IF(P$44=0,0,P$44/NMM!P$9*1000)</f>
        <v>2.3952334186449149</v>
      </c>
      <c r="Q189" s="224">
        <f>IF(Q$44=0,0,Q$44/NMM!Q$9*1000)</f>
        <v>2.4475229940257943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30">
        <f t="shared" ref="B191:Q191" si="44">SUM(B192:B198,B199,B200)</f>
        <v>101.23820915696308</v>
      </c>
      <c r="C191" s="230">
        <f t="shared" si="44"/>
        <v>94.855266281699073</v>
      </c>
      <c r="D191" s="230">
        <f t="shared" si="44"/>
        <v>90.991332155739329</v>
      </c>
      <c r="E191" s="230">
        <f t="shared" si="44"/>
        <v>86.84460462271538</v>
      </c>
      <c r="F191" s="230">
        <f t="shared" si="44"/>
        <v>88.428985541653034</v>
      </c>
      <c r="G191" s="230">
        <f t="shared" si="44"/>
        <v>87.935201906924107</v>
      </c>
      <c r="H191" s="230">
        <f t="shared" si="44"/>
        <v>84.399341343488942</v>
      </c>
      <c r="I191" s="230">
        <f t="shared" si="44"/>
        <v>82.69627738729227</v>
      </c>
      <c r="J191" s="230">
        <f t="shared" si="44"/>
        <v>81.526489593511656</v>
      </c>
      <c r="K191" s="230">
        <f t="shared" si="44"/>
        <v>83.301498718203206</v>
      </c>
      <c r="L191" s="230">
        <f t="shared" si="44"/>
        <v>83.011331926729596</v>
      </c>
      <c r="M191" s="230">
        <f t="shared" si="44"/>
        <v>81.429194838963113</v>
      </c>
      <c r="N191" s="230">
        <f t="shared" si="44"/>
        <v>76.182195107691896</v>
      </c>
      <c r="O191" s="230">
        <f t="shared" si="44"/>
        <v>74.827892914590663</v>
      </c>
      <c r="P191" s="230">
        <f t="shared" si="44"/>
        <v>74.809945913832749</v>
      </c>
      <c r="Q191" s="230">
        <f t="shared" si="44"/>
        <v>74.426956254125827</v>
      </c>
    </row>
    <row r="192" spans="1:17" x14ac:dyDescent="0.25">
      <c r="A192" s="132" t="s">
        <v>83</v>
      </c>
      <c r="B192" s="229">
        <f>IF(B$48=0,0,B$48/NMM!B$10*1000)</f>
        <v>0.45671484808072227</v>
      </c>
      <c r="C192" s="229">
        <f>IF(C$48=0,0,C$48/NMM!C$10*1000)</f>
        <v>0.42791954628844825</v>
      </c>
      <c r="D192" s="229">
        <f>IF(D$48=0,0,D$48/NMM!D$10*1000)</f>
        <v>0.41048822167270377</v>
      </c>
      <c r="E192" s="229">
        <f>IF(E$48=0,0,E$48/NMM!E$10*1000)</f>
        <v>0.39178113419014204</v>
      </c>
      <c r="F192" s="229">
        <f>IF(F$48=0,0,F$48/NMM!F$10*1000)</f>
        <v>0.39892873485119984</v>
      </c>
      <c r="G192" s="229">
        <f>IF(G$48=0,0,G$48/NMM!G$10*1000)</f>
        <v>0.39670113403133234</v>
      </c>
      <c r="H192" s="229">
        <f>IF(H$48=0,0,H$48/NMM!H$10*1000)</f>
        <v>0.38074984416250274</v>
      </c>
      <c r="I192" s="229">
        <f>IF(I$48=0,0,I$48/NMM!I$10*1000)</f>
        <v>0.37306682998728991</v>
      </c>
      <c r="J192" s="229">
        <f>IF(J$48=0,0,J$48/NMM!J$10*1000)</f>
        <v>0.36778957884888969</v>
      </c>
      <c r="K192" s="229">
        <f>IF(K$48=0,0,K$48/NMM!K$10*1000)</f>
        <v>0.37579715849175443</v>
      </c>
      <c r="L192" s="229">
        <f>IF(L$48=0,0,L$48/NMM!L$10*1000)</f>
        <v>0.37448813215486554</v>
      </c>
      <c r="M192" s="229">
        <f>IF(M$48=0,0,M$48/NMM!M$10*1000)</f>
        <v>0.36735065406532497</v>
      </c>
      <c r="N192" s="229">
        <f>IF(N$48=0,0,N$48/NMM!N$10*1000)</f>
        <v>0.34367992040554929</v>
      </c>
      <c r="O192" s="229">
        <f>IF(O$48=0,0,O$48/NMM!O$10*1000)</f>
        <v>0.33757027143478741</v>
      </c>
      <c r="P192" s="229">
        <f>IF(P$48=0,0,P$48/NMM!P$10*1000)</f>
        <v>0.33748930732259191</v>
      </c>
      <c r="Q192" s="229">
        <f>IF(Q$48=0,0,Q$48/NMM!Q$10*1000)</f>
        <v>0.33576153017495064</v>
      </c>
    </row>
    <row r="193" spans="1:17" x14ac:dyDescent="0.25">
      <c r="A193" s="76" t="s">
        <v>82</v>
      </c>
      <c r="B193" s="228">
        <f>IF(B$49=0,0,B$49/NMM!B$10*1000)</f>
        <v>0.4693491863428349</v>
      </c>
      <c r="C193" s="228">
        <f>IF(C$49=0,0,C$49/NMM!C$10*1000)</f>
        <v>0.43975730527416534</v>
      </c>
      <c r="D193" s="228">
        <f>IF(D$49=0,0,D$49/NMM!D$10*1000)</f>
        <v>0.42184376894037073</v>
      </c>
      <c r="E193" s="228">
        <f>IF(E$49=0,0,E$49/NMM!E$10*1000)</f>
        <v>0.40261917765396543</v>
      </c>
      <c r="F193" s="228">
        <f>IF(F$49=0,0,F$49/NMM!F$10*1000)</f>
        <v>0.40996450607643453</v>
      </c>
      <c r="G193" s="228">
        <f>IF(G$49=0,0,G$49/NMM!G$10*1000)</f>
        <v>0.407675281986841</v>
      </c>
      <c r="H193" s="228">
        <f>IF(H$49=0,0,H$49/NMM!H$10*1000)</f>
        <v>0.39128272336406855</v>
      </c>
      <c r="I193" s="228">
        <f>IF(I$49=0,0,I$49/NMM!I$10*1000)</f>
        <v>0.38338717000741634</v>
      </c>
      <c r="J193" s="228">
        <f>IF(J$49=0,0,J$49/NMM!J$10*1000)</f>
        <v>0.37796393155054631</v>
      </c>
      <c r="K193" s="228">
        <f>IF(K$49=0,0,K$49/NMM!K$10*1000)</f>
        <v>0.38619302899668351</v>
      </c>
      <c r="L193" s="228">
        <f>IF(L$49=0,0,L$49/NMM!L$10*1000)</f>
        <v>0.38484779038948252</v>
      </c>
      <c r="M193" s="228">
        <f>IF(M$49=0,0,M$49/NMM!M$10*1000)</f>
        <v>0.37751286456444422</v>
      </c>
      <c r="N193" s="228">
        <f>IF(N$49=0,0,N$49/NMM!N$10*1000)</f>
        <v>0.3531873151980483</v>
      </c>
      <c r="O193" s="228">
        <f>IF(O$49=0,0,O$49/NMM!O$10*1000)</f>
        <v>0.34690865185850961</v>
      </c>
      <c r="P193" s="228">
        <f>IF(P$49=0,0,P$49/NMM!P$10*1000)</f>
        <v>0.34682544799434439</v>
      </c>
      <c r="Q193" s="228">
        <f>IF(Q$49=0,0,Q$49/NMM!Q$10*1000)</f>
        <v>0.34504987445686258</v>
      </c>
    </row>
    <row r="194" spans="1:17" x14ac:dyDescent="0.25">
      <c r="A194" s="76" t="s">
        <v>81</v>
      </c>
      <c r="B194" s="228">
        <f>IF(B$50=0,0,B$50/NMM!B$10*1000)</f>
        <v>0.65051639987666332</v>
      </c>
      <c r="C194" s="228">
        <f>IF(C$50=0,0,C$50/NMM!C$10*1000)</f>
        <v>0.60950215185300061</v>
      </c>
      <c r="D194" s="228">
        <f>IF(D$50=0,0,D$50/NMM!D$10*1000)</f>
        <v>0.58467405050756027</v>
      </c>
      <c r="E194" s="228">
        <f>IF(E$50=0,0,E$50/NMM!E$10*1000)</f>
        <v>0.55802883139004444</v>
      </c>
      <c r="F194" s="228">
        <f>IF(F$50=0,0,F$50/NMM!F$10*1000)</f>
        <v>0.56820943197556673</v>
      </c>
      <c r="G194" s="228">
        <f>IF(G$50=0,0,G$50/NMM!G$10*1000)</f>
        <v>0.56503657505665528</v>
      </c>
      <c r="H194" s="228">
        <f>IF(H$50=0,0,H$50/NMM!H$10*1000)</f>
        <v>0.54231654372317417</v>
      </c>
      <c r="I194" s="228">
        <f>IF(I$50=0,0,I$50/NMM!I$10*1000)</f>
        <v>0.53137333322221514</v>
      </c>
      <c r="J194" s="228">
        <f>IF(J$50=0,0,J$50/NMM!J$10*1000)</f>
        <v>0.52385674288970563</v>
      </c>
      <c r="K194" s="228">
        <f>IF(K$50=0,0,K$50/NMM!K$10*1000)</f>
        <v>0.53526224438126502</v>
      </c>
      <c r="L194" s="228">
        <f>IF(L$50=0,0,L$50/NMM!L$10*1000)</f>
        <v>0.53339774817844798</v>
      </c>
      <c r="M194" s="228">
        <f>IF(M$50=0,0,M$50/NMM!M$10*1000)</f>
        <v>0.52323156555811445</v>
      </c>
      <c r="N194" s="228">
        <f>IF(N$50=0,0,N$50/NMM!N$10*1000)</f>
        <v>0.4895164356307532</v>
      </c>
      <c r="O194" s="228">
        <f>IF(O$50=0,0,O$50/NMM!O$10*1000)</f>
        <v>0.48081422927667433</v>
      </c>
      <c r="P194" s="228">
        <f>IF(P$50=0,0,P$50/NMM!P$10*1000)</f>
        <v>0.48069890899968759</v>
      </c>
      <c r="Q194" s="228">
        <f>IF(Q$50=0,0,Q$50/NMM!Q$10*1000)</f>
        <v>0.47823797002519186</v>
      </c>
    </row>
    <row r="195" spans="1:17" x14ac:dyDescent="0.25">
      <c r="A195" s="76" t="s">
        <v>80</v>
      </c>
      <c r="B195" s="228">
        <f>IF(B$51=0,0,B$51/NMM!B$10*1000)</f>
        <v>0.33430100235467813</v>
      </c>
      <c r="C195" s="228">
        <f>IF(C$51=0,0,C$51/NMM!C$10*1000)</f>
        <v>0.31322374092401567</v>
      </c>
      <c r="D195" s="228">
        <f>IF(D$51=0,0,D$51/NMM!D$10*1000)</f>
        <v>0.30046455580905485</v>
      </c>
      <c r="E195" s="228">
        <f>IF(E$51=0,0,E$51/NMM!E$10*1000)</f>
        <v>0.28677155212669658</v>
      </c>
      <c r="F195" s="228">
        <f>IF(F$51=0,0,F$51/NMM!F$10*1000)</f>
        <v>0.29200337254038328</v>
      </c>
      <c r="G195" s="228">
        <f>IF(G$51=0,0,G$51/NMM!G$10*1000)</f>
        <v>0.29037283832399585</v>
      </c>
      <c r="H195" s="228">
        <f>IF(H$51=0,0,H$51/NMM!H$10*1000)</f>
        <v>0.27869699241180595</v>
      </c>
      <c r="I195" s="228">
        <f>IF(I$51=0,0,I$51/NMM!I$10*1000)</f>
        <v>0.27307326603051496</v>
      </c>
      <c r="J195" s="228">
        <f>IF(J$51=0,0,J$51/NMM!J$10*1000)</f>
        <v>0.26921048304314704</v>
      </c>
      <c r="K195" s="228">
        <f>IF(K$51=0,0,K$51/NMM!K$10*1000)</f>
        <v>0.27507178120828008</v>
      </c>
      <c r="L195" s="228">
        <f>IF(L$51=0,0,L$51/NMM!L$10*1000)</f>
        <v>0.27411361481984409</v>
      </c>
      <c r="M195" s="228">
        <f>IF(M$51=0,0,M$51/NMM!M$10*1000)</f>
        <v>0.26888920381230824</v>
      </c>
      <c r="N195" s="228">
        <f>IF(N$51=0,0,N$51/NMM!N$10*1000)</f>
        <v>0.25156296617806567</v>
      </c>
      <c r="O195" s="228">
        <f>IF(O$51=0,0,O$51/NMM!O$10*1000)</f>
        <v>0.24709089397909056</v>
      </c>
      <c r="P195" s="228">
        <f>IF(P$51=0,0,P$51/NMM!P$10*1000)</f>
        <v>0.24703163077804627</v>
      </c>
      <c r="Q195" s="228">
        <f>IF(Q$51=0,0,Q$51/NMM!Q$10*1000)</f>
        <v>0.24576695187669403</v>
      </c>
    </row>
    <row r="196" spans="1:17" x14ac:dyDescent="0.25">
      <c r="A196" s="129" t="s">
        <v>79</v>
      </c>
      <c r="B196" s="227">
        <f>IF(B$52=0,0,B$52/NMM!B$10*1000)</f>
        <v>0.34693180699413667</v>
      </c>
      <c r="C196" s="227">
        <f>IF(C$52=0,0,C$52/NMM!C$10*1000)</f>
        <v>0.32505818907758188</v>
      </c>
      <c r="D196" s="227">
        <f>IF(D$52=0,0,D$52/NMM!D$10*1000)</f>
        <v>0.3118169271114879</v>
      </c>
      <c r="E196" s="227">
        <f>IF(E$52=0,0,E$52/NMM!E$10*1000)</f>
        <v>0.297606564362836</v>
      </c>
      <c r="F196" s="227">
        <f>IF(F$52=0,0,F$52/NMM!F$10*1000)</f>
        <v>0.30303605723663668</v>
      </c>
      <c r="G196" s="227">
        <f>IF(G$52=0,0,G$52/NMM!G$10*1000)</f>
        <v>0.30134391698556762</v>
      </c>
      <c r="H196" s="227">
        <f>IF(H$52=0,0,H$52/NMM!H$10*1000)</f>
        <v>0.28922692573525871</v>
      </c>
      <c r="I196" s="227">
        <f>IF(I$52=0,0,I$52/NMM!I$10*1000)</f>
        <v>0.28339071961634343</v>
      </c>
      <c r="J196" s="227">
        <f>IF(J$52=0,0,J$52/NMM!J$10*1000)</f>
        <v>0.27938199014082737</v>
      </c>
      <c r="K196" s="227">
        <f>IF(K$52=0,0,K$52/NMM!K$10*1000)</f>
        <v>0.28546474415424078</v>
      </c>
      <c r="L196" s="227">
        <f>IF(L$52=0,0,L$52/NMM!L$10*1000)</f>
        <v>0.28447037562348632</v>
      </c>
      <c r="M196" s="227">
        <f>IF(M$52=0,0,M$52/NMM!M$10*1000)</f>
        <v>0.27904857210343142</v>
      </c>
      <c r="N196" s="227">
        <f>IF(N$52=0,0,N$52/NMM!N$10*1000)</f>
        <v>0.26106770190406492</v>
      </c>
      <c r="O196" s="227">
        <f>IF(O$52=0,0,O$52/NMM!O$10*1000)</f>
        <v>0.25642666260693286</v>
      </c>
      <c r="P196" s="227">
        <f>IF(P$52=0,0,P$52/NMM!P$10*1000)</f>
        <v>0.25636516028034179</v>
      </c>
      <c r="Q196" s="227">
        <f>IF(Q$52=0,0,Q$52/NMM!Q$10*1000)</f>
        <v>0.25505269835703598</v>
      </c>
    </row>
    <row r="197" spans="1:17" x14ac:dyDescent="0.25">
      <c r="A197" s="127" t="s">
        <v>210</v>
      </c>
      <c r="B197" s="226">
        <f>IF(B$57=0,0,B$57/NMM!B$10*1000)</f>
        <v>3.8228539208236669</v>
      </c>
      <c r="C197" s="226">
        <f>IF(C$57=0,0,C$57/NMM!C$10*1000)</f>
        <v>3.1208972226063953</v>
      </c>
      <c r="D197" s="226">
        <f>IF(D$57=0,0,D$57/NMM!D$10*1000)</f>
        <v>3.1856918156047218</v>
      </c>
      <c r="E197" s="226">
        <f>IF(E$57=0,0,E$57/NMM!E$10*1000)</f>
        <v>2.5529436661009237</v>
      </c>
      <c r="F197" s="226">
        <f>IF(F$57=0,0,F$57/NMM!F$10*1000)</f>
        <v>2.3169870165434645</v>
      </c>
      <c r="G197" s="226">
        <f>IF(G$57=0,0,G$57/NMM!G$10*1000)</f>
        <v>2.477640157462214</v>
      </c>
      <c r="H197" s="226">
        <f>IF(H$57=0,0,H$57/NMM!H$10*1000)</f>
        <v>4.1524535210869242</v>
      </c>
      <c r="I197" s="226">
        <f>IF(I$57=0,0,I$57/NMM!I$10*1000)</f>
        <v>4.0037264641960588</v>
      </c>
      <c r="J197" s="226">
        <f>IF(J$57=0,0,J$57/NMM!J$10*1000)</f>
        <v>3.6505306632567001</v>
      </c>
      <c r="K197" s="226">
        <f>IF(K$57=0,0,K$57/NMM!K$10*1000)</f>
        <v>5.9338247175459218</v>
      </c>
      <c r="L197" s="226">
        <f>IF(L$57=0,0,L$57/NMM!L$10*1000)</f>
        <v>5.5044194801222419</v>
      </c>
      <c r="M197" s="226">
        <f>IF(M$57=0,0,M$57/NMM!M$10*1000)</f>
        <v>4.9642547554481213</v>
      </c>
      <c r="N197" s="226">
        <f>IF(N$57=0,0,N$57/NMM!N$10*1000)</f>
        <v>3.633936751944741</v>
      </c>
      <c r="O197" s="226">
        <f>IF(O$57=0,0,O$57/NMM!O$10*1000)</f>
        <v>4.3102333579443854</v>
      </c>
      <c r="P197" s="226">
        <f>IF(P$57=0,0,P$57/NMM!P$10*1000)</f>
        <v>3.3802615914659784</v>
      </c>
      <c r="Q197" s="226">
        <f>IF(Q$57=0,0,Q$57/NMM!Q$10*1000)</f>
        <v>3.2036743593529926</v>
      </c>
    </row>
    <row r="198" spans="1:17" x14ac:dyDescent="0.25">
      <c r="A198" s="127" t="s">
        <v>209</v>
      </c>
      <c r="B198" s="226">
        <f>IF(B$58=0,0,B$58/NMM!B$10*1000)</f>
        <v>17.244457952704693</v>
      </c>
      <c r="C198" s="226">
        <f>IF(C$58=0,0,C$58/NMM!C$10*1000)</f>
        <v>17.064828296367445</v>
      </c>
      <c r="D198" s="226">
        <f>IF(D$58=0,0,D$58/NMM!D$10*1000)</f>
        <v>15.991775762460376</v>
      </c>
      <c r="E198" s="226">
        <f>IF(E$58=0,0,E$58/NMM!E$10*1000)</f>
        <v>16.223048248337975</v>
      </c>
      <c r="F198" s="226">
        <f>IF(F$58=0,0,F$58/NMM!F$10*1000)</f>
        <v>17.075349535801184</v>
      </c>
      <c r="G198" s="226">
        <f>IF(G$58=0,0,G$58/NMM!G$10*1000)</f>
        <v>16.63818569539421</v>
      </c>
      <c r="H198" s="226">
        <f>IF(H$58=0,0,H$58/NMM!H$10*1000)</f>
        <v>12.475143823127024</v>
      </c>
      <c r="I198" s="226">
        <f>IF(I$58=0,0,I$58/NMM!I$10*1000)</f>
        <v>12.351277337082196</v>
      </c>
      <c r="J198" s="226">
        <f>IF(J$58=0,0,J$58/NMM!J$10*1000)</f>
        <v>12.760514819669108</v>
      </c>
      <c r="K198" s="226">
        <f>IF(K$58=0,0,K$58/NMM!K$10*1000)</f>
        <v>8.6988392301753432</v>
      </c>
      <c r="L198" s="226">
        <f>IF(L$58=0,0,L$58/NMM!L$10*1000)</f>
        <v>9.4733742039552951</v>
      </c>
      <c r="M198" s="226">
        <f>IF(M$58=0,0,M$58/NMM!M$10*1000)</f>
        <v>10.14987182105421</v>
      </c>
      <c r="N198" s="226">
        <f>IF(N$58=0,0,N$58/NMM!N$10*1000)</f>
        <v>11.485493750878451</v>
      </c>
      <c r="O198" s="226">
        <f>IF(O$58=0,0,O$58/NMM!O$10*1000)</f>
        <v>9.8224231313689874</v>
      </c>
      <c r="P198" s="226">
        <f>IF(P$58=0,0,P$58/NMM!P$10*1000)</f>
        <v>11.649226218447193</v>
      </c>
      <c r="Q198" s="226">
        <f>IF(Q$58=0,0,Q$58/NMM!Q$10*1000)</f>
        <v>12.010002388183253</v>
      </c>
    </row>
    <row r="199" spans="1:17" x14ac:dyDescent="0.25">
      <c r="A199" s="127" t="s">
        <v>208</v>
      </c>
      <c r="B199" s="226">
        <f>IF(B$77=0,0,B$77/NMM!B$10*1000)</f>
        <v>66.13777775415214</v>
      </c>
      <c r="C199" s="226">
        <f>IF(C$77=0,0,C$77/NMM!C$10*1000)</f>
        <v>61.539100738841491</v>
      </c>
      <c r="D199" s="226">
        <f>IF(D$77=0,0,D$77/NMM!D$10*1000)</f>
        <v>59.210836740734742</v>
      </c>
      <c r="E199" s="226">
        <f>IF(E$77=0,0,E$77/NMM!E$10*1000)</f>
        <v>56.05888357687413</v>
      </c>
      <c r="F199" s="226">
        <f>IF(F$77=0,0,F$77/NMM!F$10*1000)</f>
        <v>56.818793421075789</v>
      </c>
      <c r="G199" s="226">
        <f>IF(G$77=0,0,G$77/NMM!G$10*1000)</f>
        <v>56.66299982303871</v>
      </c>
      <c r="H199" s="226">
        <f>IF(H$77=0,0,H$77/NMM!H$10*1000)</f>
        <v>56.035230381297225</v>
      </c>
      <c r="I199" s="226">
        <f>IF(I$77=0,0,I$77/NMM!I$10*1000)</f>
        <v>54.844109860799449</v>
      </c>
      <c r="J199" s="226">
        <f>IF(J$77=0,0,J$77/NMM!J$10*1000)</f>
        <v>53.79243702573703</v>
      </c>
      <c r="K199" s="226">
        <f>IF(K$77=0,0,K$77/NMM!K$10*1000)</f>
        <v>57.013675048718959</v>
      </c>
      <c r="L199" s="226">
        <f>IF(L$77=0,0,L$77/NMM!L$10*1000)</f>
        <v>56.434858172684784</v>
      </c>
      <c r="M199" s="226">
        <f>IF(M$77=0,0,M$77/NMM!M$10*1000)</f>
        <v>54.95436200872868</v>
      </c>
      <c r="N199" s="226">
        <f>IF(N$77=0,0,N$77/NMM!N$10*1000)</f>
        <v>50.473359967266241</v>
      </c>
      <c r="O199" s="226">
        <f>IF(O$77=0,0,O$77/NMM!O$10*1000)</f>
        <v>50.265294659613652</v>
      </c>
      <c r="P199" s="226">
        <f>IF(P$77=0,0,P$77/NMM!P$10*1000)</f>
        <v>49.389110486728697</v>
      </c>
      <c r="Q199" s="226">
        <f>IF(Q$77=0,0,Q$77/NMM!Q$10*1000)</f>
        <v>48.988093561645087</v>
      </c>
    </row>
    <row r="200" spans="1:17" x14ac:dyDescent="0.25">
      <c r="A200" s="72" t="s">
        <v>207</v>
      </c>
      <c r="B200" s="258">
        <f>IF(B$87=0,0,B$87/NMM!B$10*1000)</f>
        <v>11.775306285633548</v>
      </c>
      <c r="C200" s="258">
        <f>IF(C$87=0,0,C$87/NMM!C$10*1000)</f>
        <v>11.014979090466543</v>
      </c>
      <c r="D200" s="258">
        <f>IF(D$87=0,0,D$87/NMM!D$10*1000)</f>
        <v>10.573740312898309</v>
      </c>
      <c r="E200" s="258">
        <f>IF(E$87=0,0,E$87/NMM!E$10*1000)</f>
        <v>10.072921871678668</v>
      </c>
      <c r="F200" s="258">
        <f>IF(F$87=0,0,F$87/NMM!F$10*1000)</f>
        <v>10.245713465552381</v>
      </c>
      <c r="G200" s="258">
        <f>IF(G$87=0,0,G$87/NMM!G$10*1000)</f>
        <v>10.195246484644585</v>
      </c>
      <c r="H200" s="258">
        <f>IF(H$87=0,0,H$87/NMM!H$10*1000)</f>
        <v>9.8542405885809519</v>
      </c>
      <c r="I200" s="258">
        <f>IF(I$87=0,0,I$87/NMM!I$10*1000)</f>
        <v>9.6528724063507809</v>
      </c>
      <c r="J200" s="258">
        <f>IF(J$87=0,0,J$87/NMM!J$10*1000)</f>
        <v>9.5048043583757114</v>
      </c>
      <c r="K200" s="258">
        <f>IF(K$87=0,0,K$87/NMM!K$10*1000)</f>
        <v>9.7973707645307506</v>
      </c>
      <c r="L200" s="258">
        <f>IF(L$87=0,0,L$87/NMM!L$10*1000)</f>
        <v>9.7473624088011519</v>
      </c>
      <c r="M200" s="258">
        <f>IF(M$87=0,0,M$87/NMM!M$10*1000)</f>
        <v>9.5446733936284858</v>
      </c>
      <c r="N200" s="258">
        <f>IF(N$87=0,0,N$87/NMM!N$10*1000)</f>
        <v>8.8903902982859755</v>
      </c>
      <c r="O200" s="258">
        <f>IF(O$87=0,0,O$87/NMM!O$10*1000)</f>
        <v>8.7611310565076383</v>
      </c>
      <c r="P200" s="258">
        <f>IF(P$87=0,0,P$87/NMM!P$10*1000)</f>
        <v>8.7229371618158584</v>
      </c>
      <c r="Q200" s="258">
        <f>IF(Q$87=0,0,Q$87/NMM!Q$10*1000)</f>
        <v>8.5653169200537675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30">
        <f t="shared" ref="B202:Q202" si="45">SUM(B203:B208,B209:B210,B211)</f>
        <v>656.58880485356406</v>
      </c>
      <c r="C202" s="230">
        <f t="shared" si="45"/>
        <v>664.32450900532433</v>
      </c>
      <c r="D202" s="230">
        <f t="shared" si="45"/>
        <v>660.91854702077785</v>
      </c>
      <c r="E202" s="230">
        <f t="shared" si="45"/>
        <v>668.79574237914596</v>
      </c>
      <c r="F202" s="230">
        <f t="shared" si="45"/>
        <v>671.69149539628586</v>
      </c>
      <c r="G202" s="230">
        <f t="shared" si="45"/>
        <v>653.76639548785988</v>
      </c>
      <c r="H202" s="230">
        <f t="shared" si="45"/>
        <v>647.56897374071184</v>
      </c>
      <c r="I202" s="230">
        <f t="shared" si="45"/>
        <v>637.83456476587753</v>
      </c>
      <c r="J202" s="230">
        <f t="shared" si="45"/>
        <v>626.63854184229513</v>
      </c>
      <c r="K202" s="230">
        <f t="shared" si="45"/>
        <v>566.145622994311</v>
      </c>
      <c r="L202" s="230">
        <f t="shared" si="45"/>
        <v>458.84231750441336</v>
      </c>
      <c r="M202" s="230">
        <f t="shared" si="45"/>
        <v>443.00576504041476</v>
      </c>
      <c r="N202" s="230">
        <f t="shared" si="45"/>
        <v>433.88925202407302</v>
      </c>
      <c r="O202" s="230">
        <f t="shared" si="45"/>
        <v>344.78400753961012</v>
      </c>
      <c r="P202" s="230">
        <f t="shared" si="45"/>
        <v>376.13051755625094</v>
      </c>
      <c r="Q202" s="230">
        <f t="shared" si="45"/>
        <v>345.61996730543194</v>
      </c>
    </row>
    <row r="203" spans="1:17" x14ac:dyDescent="0.25">
      <c r="A203" s="132" t="s">
        <v>83</v>
      </c>
      <c r="B203" s="229">
        <f>IF(B$98=0,0,B$98/NMM!B$11*1000)</f>
        <v>3.5759388711378475</v>
      </c>
      <c r="C203" s="229">
        <f>IF(C$98=0,0,C$98/NMM!C$11*1000)</f>
        <v>3.618069356713324</v>
      </c>
      <c r="D203" s="229">
        <f>IF(D$98=0,0,D$98/NMM!D$11*1000)</f>
        <v>3.5995196772729714</v>
      </c>
      <c r="E203" s="229">
        <f>IF(E$98=0,0,E$98/NMM!E$11*1000)</f>
        <v>3.6424207576284564</v>
      </c>
      <c r="F203" s="229">
        <f>IF(F$98=0,0,F$98/NMM!F$11*1000)</f>
        <v>3.6581917176245167</v>
      </c>
      <c r="G203" s="229">
        <f>IF(G$98=0,0,G$98/NMM!G$11*1000)</f>
        <v>3.5605673581201449</v>
      </c>
      <c r="H203" s="229">
        <f>IF(H$98=0,0,H$98/NMM!H$11*1000)</f>
        <v>3.5268147245652597</v>
      </c>
      <c r="I203" s="229">
        <f>IF(I$98=0,0,I$98/NMM!I$11*1000)</f>
        <v>3.4737988169175096</v>
      </c>
      <c r="J203" s="229">
        <f>IF(J$98=0,0,J$98/NMM!J$11*1000)</f>
        <v>3.4128226119035996</v>
      </c>
      <c r="K203" s="229">
        <f>IF(K$98=0,0,K$98/NMM!K$11*1000)</f>
        <v>3.0833637811437025</v>
      </c>
      <c r="L203" s="229">
        <f>IF(L$98=0,0,L$98/NMM!L$11*1000)</f>
        <v>2.4989644458725486</v>
      </c>
      <c r="M203" s="229">
        <f>IF(M$98=0,0,M$98/NMM!M$11*1000)</f>
        <v>2.4127148127350231</v>
      </c>
      <c r="N203" s="229">
        <f>IF(N$98=0,0,N$98/NMM!N$11*1000)</f>
        <v>2.3630641135098953</v>
      </c>
      <c r="O203" s="229">
        <f>IF(O$98=0,0,O$98/NMM!O$11*1000)</f>
        <v>1.8777757488304279</v>
      </c>
      <c r="P203" s="229">
        <f>IF(P$98=0,0,P$98/NMM!P$11*1000)</f>
        <v>2.0484963015026865</v>
      </c>
      <c r="Q203" s="229">
        <f>IF(Q$98=0,0,Q$98/NMM!Q$11*1000)</f>
        <v>1.8823285846375748</v>
      </c>
    </row>
    <row r="204" spans="1:17" x14ac:dyDescent="0.25">
      <c r="A204" s="76" t="s">
        <v>82</v>
      </c>
      <c r="B204" s="228">
        <f>IF(B$99=0,0,B$99/NMM!B$11*1000)</f>
        <v>3.6748619113947023</v>
      </c>
      <c r="C204" s="228">
        <f>IF(C$99=0,0,C$99/NMM!C$11*1000)</f>
        <v>3.7181578743093642</v>
      </c>
      <c r="D204" s="228">
        <f>IF(D$99=0,0,D$99/NMM!D$11*1000)</f>
        <v>3.6990950455249783</v>
      </c>
      <c r="E204" s="228">
        <f>IF(E$99=0,0,E$99/NMM!E$11*1000)</f>
        <v>3.7431829205802614</v>
      </c>
      <c r="F204" s="228">
        <f>IF(F$99=0,0,F$99/NMM!F$11*1000)</f>
        <v>3.7593901607720399</v>
      </c>
      <c r="G204" s="228">
        <f>IF(G$99=0,0,G$99/NMM!G$11*1000)</f>
        <v>3.6590651682889432</v>
      </c>
      <c r="H204" s="228">
        <f>IF(H$99=0,0,H$99/NMM!H$11*1000)</f>
        <v>3.6243788182337919</v>
      </c>
      <c r="I204" s="228">
        <f>IF(I$99=0,0,I$99/NMM!I$11*1000)</f>
        <v>3.5698963042050376</v>
      </c>
      <c r="J204" s="228">
        <f>IF(J$99=0,0,J$99/NMM!J$11*1000)</f>
        <v>3.5072332830008435</v>
      </c>
      <c r="K204" s="228">
        <f>IF(K$99=0,0,K$99/NMM!K$11*1000)</f>
        <v>3.1686604627817623</v>
      </c>
      <c r="L204" s="228">
        <f>IF(L$99=0,0,L$99/NMM!L$11*1000)</f>
        <v>2.5680945874627037</v>
      </c>
      <c r="M204" s="228">
        <f>IF(M$99=0,0,M$99/NMM!M$11*1000)</f>
        <v>2.4794589862651906</v>
      </c>
      <c r="N204" s="228">
        <f>IF(N$99=0,0,N$99/NMM!N$11*1000)</f>
        <v>2.4284347741542947</v>
      </c>
      <c r="O204" s="228">
        <f>IF(O$99=0,0,O$99/NMM!O$11*1000)</f>
        <v>1.9297216272944497</v>
      </c>
      <c r="P204" s="228">
        <f>IF(P$99=0,0,P$99/NMM!P$11*1000)</f>
        <v>2.1051649106154278</v>
      </c>
      <c r="Q204" s="228">
        <f>IF(Q$99=0,0,Q$99/NMM!Q$11*1000)</f>
        <v>1.9344004105453487</v>
      </c>
    </row>
    <row r="205" spans="1:17" x14ac:dyDescent="0.25">
      <c r="A205" s="76" t="s">
        <v>81</v>
      </c>
      <c r="B205" s="228">
        <f>IF(B$100=0,0,B$100/NMM!B$11*1000)</f>
        <v>7.1924777700065929</v>
      </c>
      <c r="C205" s="228">
        <f>IF(C$100=0,0,C$100/NMM!C$11*1000)</f>
        <v>7.2772170767623541</v>
      </c>
      <c r="D205" s="228">
        <f>IF(D$100=0,0,D$100/NMM!D$11*1000)</f>
        <v>7.2399071109538422</v>
      </c>
      <c r="E205" s="228">
        <f>IF(E$100=0,0,E$100/NMM!E$11*1000)</f>
        <v>7.3261963563479915</v>
      </c>
      <c r="F205" s="228">
        <f>IF(F$100=0,0,F$100/NMM!F$11*1000)</f>
        <v>7.3579173346059985</v>
      </c>
      <c r="G205" s="228">
        <f>IF(G$100=0,0,G$100/NMM!G$11*1000)</f>
        <v>7.1615602208942351</v>
      </c>
      <c r="H205" s="228">
        <f>IF(H$100=0,0,H$100/NMM!H$11*1000)</f>
        <v>7.0936717375417668</v>
      </c>
      <c r="I205" s="228">
        <f>IF(I$100=0,0,I$100/NMM!I$11*1000)</f>
        <v>6.9870379971579908</v>
      </c>
      <c r="J205" s="228">
        <f>IF(J$100=0,0,J$100/NMM!J$11*1000)</f>
        <v>6.8643932834572885</v>
      </c>
      <c r="K205" s="228">
        <f>IF(K$100=0,0,K$100/NMM!K$11*1000)</f>
        <v>6.2017350552927448</v>
      </c>
      <c r="L205" s="228">
        <f>IF(L$100=0,0,L$100/NMM!L$11*1000)</f>
        <v>5.0263013079012691</v>
      </c>
      <c r="M205" s="228">
        <f>IF(M$100=0,0,M$100/NMM!M$11*1000)</f>
        <v>4.8528227918058624</v>
      </c>
      <c r="N205" s="228">
        <f>IF(N$100=0,0,N$100/NMM!N$11*1000)</f>
        <v>4.752957675731218</v>
      </c>
      <c r="O205" s="228">
        <f>IF(O$100=0,0,O$100/NMM!O$11*1000)</f>
        <v>3.776871142716943</v>
      </c>
      <c r="P205" s="228">
        <f>IF(P$100=0,0,P$100/NMM!P$11*1000)</f>
        <v>4.1202505527759703</v>
      </c>
      <c r="Q205" s="228">
        <f>IF(Q$100=0,0,Q$100/NMM!Q$11*1000)</f>
        <v>3.7860285057238157</v>
      </c>
    </row>
    <row r="206" spans="1:17" x14ac:dyDescent="0.25">
      <c r="A206" s="76" t="s">
        <v>80</v>
      </c>
      <c r="B206" s="228">
        <f>IF(B$101=0,0,B$101/NMM!B$11*1000)</f>
        <v>2.8533264660866937</v>
      </c>
      <c r="C206" s="228">
        <f>IF(C$101=0,0,C$101/NMM!C$11*1000)</f>
        <v>2.8869433800926485</v>
      </c>
      <c r="D206" s="228">
        <f>IF(D$101=0,0,D$101/NMM!D$11*1000)</f>
        <v>2.872142150767456</v>
      </c>
      <c r="E206" s="228">
        <f>IF(E$101=0,0,E$101/NMM!E$11*1000)</f>
        <v>2.9063739406310973</v>
      </c>
      <c r="F206" s="228">
        <f>IF(F$101=0,0,F$101/NMM!F$11*1000)</f>
        <v>2.9189579637852829</v>
      </c>
      <c r="G206" s="228">
        <f>IF(G$101=0,0,G$101/NMM!G$11*1000)</f>
        <v>2.8410611711536036</v>
      </c>
      <c r="H206" s="228">
        <f>IF(H$101=0,0,H$101/NMM!H$11*1000)</f>
        <v>2.8141291440432985</v>
      </c>
      <c r="I206" s="228">
        <f>IF(I$101=0,0,I$101/NMM!I$11*1000)</f>
        <v>2.771826493504197</v>
      </c>
      <c r="J206" s="228">
        <f>IF(J$101=0,0,J$101/NMM!J$11*1000)</f>
        <v>2.7231721328348955</v>
      </c>
      <c r="K206" s="228">
        <f>IF(K$101=0,0,K$101/NMM!K$11*1000)</f>
        <v>2.4602891152082345</v>
      </c>
      <c r="L206" s="228">
        <f>IF(L$101=0,0,L$101/NMM!L$11*1000)</f>
        <v>1.9939830204505049</v>
      </c>
      <c r="M206" s="228">
        <f>IF(M$101=0,0,M$101/NMM!M$11*1000)</f>
        <v>1.9251623918575831</v>
      </c>
      <c r="N206" s="228">
        <f>IF(N$101=0,0,N$101/NMM!N$11*1000)</f>
        <v>1.8855449209600199</v>
      </c>
      <c r="O206" s="228">
        <f>IF(O$101=0,0,O$101/NMM!O$11*1000)</f>
        <v>1.4983218210910745</v>
      </c>
      <c r="P206" s="228">
        <f>IF(P$101=0,0,P$101/NMM!P$11*1000)</f>
        <v>1.6345438004924457</v>
      </c>
      <c r="Q206" s="228">
        <f>IF(Q$101=0,0,Q$101/NMM!Q$11*1000)</f>
        <v>1.501954636799735</v>
      </c>
    </row>
    <row r="207" spans="1:17" x14ac:dyDescent="0.25">
      <c r="A207" s="129" t="s">
        <v>79</v>
      </c>
      <c r="B207" s="227">
        <f>IF(B$102=0,0,B$102/NMM!B$11*1000)</f>
        <v>3.2279495237064681</v>
      </c>
      <c r="C207" s="227">
        <f>IF(C$102=0,0,C$102/NMM!C$11*1000)</f>
        <v>3.2659801181174979</v>
      </c>
      <c r="D207" s="227">
        <f>IF(D$102=0,0,D$102/NMM!D$11*1000)</f>
        <v>3.2492355844237943</v>
      </c>
      <c r="E207" s="227">
        <f>IF(E$102=0,0,E$102/NMM!E$11*1000)</f>
        <v>3.2879617838612902</v>
      </c>
      <c r="F207" s="227">
        <f>IF(F$102=0,0,F$102/NMM!F$11*1000)</f>
        <v>3.3021980067504915</v>
      </c>
      <c r="G207" s="227">
        <f>IF(G$102=0,0,G$102/NMM!G$11*1000)</f>
        <v>3.2140738759641017</v>
      </c>
      <c r="H207" s="227">
        <f>IF(H$102=0,0,H$102/NMM!H$11*1000)</f>
        <v>3.1836058502697302</v>
      </c>
      <c r="I207" s="227">
        <f>IF(I$102=0,0,I$102/NMM!I$11*1000)</f>
        <v>3.1357491390653887</v>
      </c>
      <c r="J207" s="227">
        <f>IF(J$102=0,0,J$102/NMM!J$11*1000)</f>
        <v>3.0807067798347214</v>
      </c>
      <c r="K207" s="227">
        <f>IF(K$102=0,0,K$102/NMM!K$11*1000)</f>
        <v>2.7833089455440292</v>
      </c>
      <c r="L207" s="227">
        <f>IF(L$102=0,0,L$102/NMM!L$11*1000)</f>
        <v>2.2557799178057416</v>
      </c>
      <c r="M207" s="227">
        <f>IF(M$102=0,0,M$102/NMM!M$11*1000)</f>
        <v>2.177923591889984</v>
      </c>
      <c r="N207" s="227">
        <f>IF(N$102=0,0,N$102/NMM!N$11*1000)</f>
        <v>2.1331046068091659</v>
      </c>
      <c r="O207" s="227">
        <f>IF(O$102=0,0,O$102/NMM!O$11*1000)</f>
        <v>1.6950416526935865</v>
      </c>
      <c r="P207" s="227">
        <f>IF(P$102=0,0,P$102/NMM!P$11*1000)</f>
        <v>1.8491486848727947</v>
      </c>
      <c r="Q207" s="227">
        <f>IF(Q$102=0,0,Q$102/NMM!Q$11*1000)</f>
        <v>1.6991514332868205</v>
      </c>
    </row>
    <row r="208" spans="1:17" x14ac:dyDescent="0.25">
      <c r="A208" s="127" t="s">
        <v>206</v>
      </c>
      <c r="B208" s="226">
        <f>IF(B$107=0,0,B$107/NMM!B$11*1000)</f>
        <v>527.83638981745503</v>
      </c>
      <c r="C208" s="226">
        <f>IF(C$107=0,0,C$107/NMM!C$11*1000)</f>
        <v>553.31989452431617</v>
      </c>
      <c r="D208" s="226">
        <f>IF(D$107=0,0,D$107/NMM!D$11*1000)</f>
        <v>542.16375022983937</v>
      </c>
      <c r="E208" s="226">
        <f>IF(E$107=0,0,E$107/NMM!E$11*1000)</f>
        <v>571.03306990475085</v>
      </c>
      <c r="F208" s="226">
        <f>IF(F$107=0,0,F$107/NMM!F$11*1000)</f>
        <v>586.31265060505336</v>
      </c>
      <c r="G208" s="226">
        <f>IF(G$107=0,0,G$107/NMM!G$11*1000)</f>
        <v>562.96415387200557</v>
      </c>
      <c r="H208" s="226">
        <f>IF(H$107=0,0,H$107/NMM!H$11*1000)</f>
        <v>476.37880838934637</v>
      </c>
      <c r="I208" s="226">
        <f>IF(I$107=0,0,I$107/NMM!I$11*1000)</f>
        <v>472.20671051956037</v>
      </c>
      <c r="J208" s="226">
        <f>IF(J$107=0,0,J$107/NMM!J$11*1000)</f>
        <v>477.52115909643265</v>
      </c>
      <c r="K208" s="226">
        <f>IF(K$107=0,0,K$107/NMM!K$11*1000)</f>
        <v>342.03961160748736</v>
      </c>
      <c r="L208" s="226">
        <f>IF(L$107=0,0,L$107/NMM!L$11*1000)</f>
        <v>290.69450727289461</v>
      </c>
      <c r="M208" s="226">
        <f>IF(M$107=0,0,M$107/NMM!M$11*1000)</f>
        <v>294.79268895316716</v>
      </c>
      <c r="N208" s="226">
        <f>IF(N$107=0,0,N$107/NMM!N$11*1000)</f>
        <v>323.06968264949148</v>
      </c>
      <c r="O208" s="226">
        <f>IF(O$107=0,0,O$107/NMM!O$11*1000)</f>
        <v>236.35001800508104</v>
      </c>
      <c r="P208" s="226">
        <f>IF(P$107=0,0,P$107/NMM!P$11*1000)</f>
        <v>285.71049898347997</v>
      </c>
      <c r="Q208" s="226">
        <f>IF(Q$107=0,0,Q$107/NMM!Q$11*1000)</f>
        <v>264.01214859551555</v>
      </c>
    </row>
    <row r="209" spans="1:17" x14ac:dyDescent="0.25">
      <c r="A209" s="127" t="s">
        <v>205</v>
      </c>
      <c r="B209" s="226">
        <f>IF(B$115=0,0,B$115/NMM!B$11*1000)</f>
        <v>32.395036742845662</v>
      </c>
      <c r="C209" s="226">
        <f>IF(C$115=0,0,C$115/NMM!C$11*1000)</f>
        <v>22.852238794533417</v>
      </c>
      <c r="D209" s="226">
        <f>IF(D$115=0,0,D$115/NMM!D$11*1000)</f>
        <v>27.020868991217423</v>
      </c>
      <c r="E209" s="226">
        <f>IF(E$115=0,0,E$115/NMM!E$11*1000)</f>
        <v>15.799403765887146</v>
      </c>
      <c r="F209" s="226">
        <f>IF(F$115=0,0,F$115/NMM!F$11*1000)</f>
        <v>9.2700602847794933</v>
      </c>
      <c r="G209" s="226">
        <f>IF(G$115=0,0,G$115/NMM!G$11*1000)</f>
        <v>12.990386277018485</v>
      </c>
      <c r="H209" s="226">
        <f>IF(H$115=0,0,H$115/NMM!H$11*1000)</f>
        <v>54.723543057403134</v>
      </c>
      <c r="I209" s="226">
        <f>IF(I$115=0,0,I$115/NMM!I$11*1000)</f>
        <v>52.361135127151606</v>
      </c>
      <c r="J209" s="226">
        <f>IF(J$115=0,0,J$115/NMM!J$11*1000)</f>
        <v>44.434180781148747</v>
      </c>
      <c r="K209" s="226">
        <f>IF(K$115=0,0,K$115/NMM!K$11*1000)</f>
        <v>86.191887840111107</v>
      </c>
      <c r="L209" s="226">
        <f>IF(L$115=0,0,L$115/NMM!L$11*1000)</f>
        <v>62.909888581942852</v>
      </c>
      <c r="M209" s="226">
        <f>IF(M$115=0,0,M$115/NMM!M$11*1000)</f>
        <v>53.458710566532702</v>
      </c>
      <c r="N209" s="226">
        <f>IF(N$115=0,0,N$115/NMM!N$11*1000)</f>
        <v>34.666122012380242</v>
      </c>
      <c r="O209" s="226">
        <f>IF(O$115=0,0,O$115/NMM!O$11*1000)</f>
        <v>38.042241894795289</v>
      </c>
      <c r="P209" s="226">
        <f>IF(P$115=0,0,P$115/NMM!P$11*1000)</f>
        <v>27.142083885083448</v>
      </c>
      <c r="Q209" s="226">
        <f>IF(Q$115=0,0,Q$115/NMM!Q$11*1000)</f>
        <v>24.179193865250262</v>
      </c>
    </row>
    <row r="210" spans="1:17" x14ac:dyDescent="0.25">
      <c r="A210" s="127" t="s">
        <v>204</v>
      </c>
      <c r="B210" s="226">
        <f>IF(B$116=0,0,B$116/NMM!B$11*1000)</f>
        <v>46.926483272699464</v>
      </c>
      <c r="C210" s="226">
        <f>IF(C$116=0,0,C$116/NMM!C$11*1000)</f>
        <v>46.994779417665178</v>
      </c>
      <c r="D210" s="226">
        <f>IF(D$116=0,0,D$116/NMM!D$11*1000)</f>
        <v>46.963098977076328</v>
      </c>
      <c r="E210" s="226">
        <f>IF(E$116=0,0,E$116/NMM!E$11*1000)</f>
        <v>46.959203435282525</v>
      </c>
      <c r="F210" s="226">
        <f>IF(F$116=0,0,F$116/NMM!F$11*1000)</f>
        <v>46.840383222649947</v>
      </c>
      <c r="G210" s="226">
        <f>IF(G$116=0,0,G$116/NMM!G$11*1000)</f>
        <v>45.78410594338294</v>
      </c>
      <c r="H210" s="226">
        <f>IF(H$116=0,0,H$116/NMM!H$11*1000)</f>
        <v>47.393783598856452</v>
      </c>
      <c r="I210" s="226">
        <f>IF(I$116=0,0,I$116/NMM!I$11*1000)</f>
        <v>46.606166716395485</v>
      </c>
      <c r="J210" s="226">
        <f>IF(J$116=0,0,J$116/NMM!J$11*1000)</f>
        <v>45.445912561272635</v>
      </c>
      <c r="K210" s="226">
        <f>IF(K$116=0,0,K$116/NMM!K$11*1000)</f>
        <v>43.307081652489103</v>
      </c>
      <c r="L210" s="226">
        <f>IF(L$116=0,0,L$116/NMM!L$11*1000)</f>
        <v>34.759820866195639</v>
      </c>
      <c r="M210" s="226">
        <f>IF(M$116=0,0,M$116/NMM!M$11*1000)</f>
        <v>33.204664286793637</v>
      </c>
      <c r="N210" s="226">
        <f>IF(N$116=0,0,N$116/NMM!N$11*1000)</f>
        <v>31.657493936912832</v>
      </c>
      <c r="O210" s="226">
        <f>IF(O$116=0,0,O$116/NMM!O$11*1000)</f>
        <v>25.668630571751542</v>
      </c>
      <c r="P210" s="226">
        <f>IF(P$116=0,0,P$116/NMM!P$11*1000)</f>
        <v>27.301240201507674</v>
      </c>
      <c r="Q210" s="226">
        <f>IF(Q$116=0,0,Q$116/NMM!Q$11*1000)</f>
        <v>25.049480593911035</v>
      </c>
    </row>
    <row r="211" spans="1:17" x14ac:dyDescent="0.25">
      <c r="A211" s="72" t="s">
        <v>203</v>
      </c>
      <c r="B211" s="224">
        <f>IF(B$124=0,0,B$124/NMM!B$11*1000)</f>
        <v>28.906340478231513</v>
      </c>
      <c r="C211" s="224">
        <f>IF(C$124=0,0,C$124/NMM!C$11*1000)</f>
        <v>20.391228462814432</v>
      </c>
      <c r="D211" s="224">
        <f>IF(D$124=0,0,D$124/NMM!D$11*1000)</f>
        <v>24.110929253701702</v>
      </c>
      <c r="E211" s="224">
        <f>IF(E$124=0,0,E$124/NMM!E$11*1000)</f>
        <v>14.09792951417622</v>
      </c>
      <c r="F211" s="224">
        <f>IF(F$124=0,0,F$124/NMM!F$11*1000)</f>
        <v>8.2717461002647799</v>
      </c>
      <c r="G211" s="224">
        <f>IF(G$124=0,0,G$124/NMM!G$11*1000)</f>
        <v>11.591421601031881</v>
      </c>
      <c r="H211" s="224">
        <f>IF(H$124=0,0,H$124/NMM!H$11*1000)</f>
        <v>48.830238420452034</v>
      </c>
      <c r="I211" s="224">
        <f>IF(I$124=0,0,I$124/NMM!I$11*1000)</f>
        <v>46.722243651919889</v>
      </c>
      <c r="J211" s="224">
        <f>IF(J$124=0,0,J$124/NMM!J$11*1000)</f>
        <v>39.648961312409654</v>
      </c>
      <c r="K211" s="224">
        <f>IF(K$124=0,0,K$124/NMM!K$11*1000)</f>
        <v>76.909684534252975</v>
      </c>
      <c r="L211" s="224">
        <f>IF(L$124=0,0,L$124/NMM!L$11*1000)</f>
        <v>56.13497750388747</v>
      </c>
      <c r="M211" s="224">
        <f>IF(M$124=0,0,M$124/NMM!M$11*1000)</f>
        <v>47.701618659367647</v>
      </c>
      <c r="N211" s="224">
        <f>IF(N$124=0,0,N$124/NMM!N$11*1000)</f>
        <v>30.932847334123906</v>
      </c>
      <c r="O211" s="224">
        <f>IF(O$124=0,0,O$124/NMM!O$11*1000)</f>
        <v>33.945385075355802</v>
      </c>
      <c r="P211" s="224">
        <f>IF(P$124=0,0,P$124/NMM!P$11*1000)</f>
        <v>24.219090235920611</v>
      </c>
      <c r="Q211" s="224">
        <f>IF(Q$124=0,0,Q$124/NMM!Q$11*1000)</f>
        <v>21.575280679761772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123.3430678655025</v>
      </c>
      <c r="C5" s="96">
        <v>159.6605445014593</v>
      </c>
      <c r="D5" s="96">
        <v>153.38429767253535</v>
      </c>
      <c r="E5" s="96">
        <v>179.9845489674685</v>
      </c>
      <c r="F5" s="96">
        <v>233.23577579258324</v>
      </c>
      <c r="G5" s="96">
        <v>230.08505276742832</v>
      </c>
      <c r="H5" s="96">
        <v>226.48174824920753</v>
      </c>
      <c r="I5" s="96">
        <v>212.74716168624866</v>
      </c>
      <c r="J5" s="96">
        <v>200.50318714917128</v>
      </c>
      <c r="K5" s="96">
        <v>129.07914945449448</v>
      </c>
      <c r="L5" s="96">
        <v>111.63643814355378</v>
      </c>
      <c r="M5" s="96">
        <v>97.179366233088942</v>
      </c>
      <c r="N5" s="96">
        <v>54.60731741375897</v>
      </c>
      <c r="O5" s="96">
        <v>91.801350054572694</v>
      </c>
      <c r="P5" s="96">
        <v>90.959318975841569</v>
      </c>
      <c r="Q5" s="96">
        <v>83.454806713946468</v>
      </c>
    </row>
    <row r="6" spans="1:17" x14ac:dyDescent="0.25">
      <c r="A6" s="132" t="s">
        <v>83</v>
      </c>
      <c r="B6" s="160">
        <v>0.51990319191219025</v>
      </c>
      <c r="C6" s="160">
        <v>0.67608893642852996</v>
      </c>
      <c r="D6" s="160">
        <v>0.64613845920448854</v>
      </c>
      <c r="E6" s="160">
        <v>0.75261264354694879</v>
      </c>
      <c r="F6" s="160">
        <v>0.95870105317362297</v>
      </c>
      <c r="G6" s="160">
        <v>0.95408328585509816</v>
      </c>
      <c r="H6" s="160">
        <v>0.93971438274879415</v>
      </c>
      <c r="I6" s="160">
        <v>0.88918794538604629</v>
      </c>
      <c r="J6" s="160">
        <v>0.83800171937256318</v>
      </c>
      <c r="K6" s="160">
        <v>0.53303414502280833</v>
      </c>
      <c r="L6" s="160">
        <v>0.45179515854910141</v>
      </c>
      <c r="M6" s="160">
        <v>0.39575507540582067</v>
      </c>
      <c r="N6" s="160">
        <v>0.23313351658698081</v>
      </c>
      <c r="O6" s="160">
        <v>0.38228558839663257</v>
      </c>
      <c r="P6" s="160">
        <v>0.38518546665172326</v>
      </c>
      <c r="Q6" s="160">
        <v>0.35629130832211359</v>
      </c>
    </row>
    <row r="7" spans="1:17" x14ac:dyDescent="0.25">
      <c r="A7" s="76" t="s">
        <v>82</v>
      </c>
      <c r="B7" s="159">
        <v>5.4076041740090376E-2</v>
      </c>
      <c r="C7" s="159">
        <v>7.032119462828261E-2</v>
      </c>
      <c r="D7" s="159">
        <v>6.7205993025949651E-2</v>
      </c>
      <c r="E7" s="159">
        <v>7.8280559457381368E-2</v>
      </c>
      <c r="F7" s="159">
        <v>9.9716175961546125E-2</v>
      </c>
      <c r="G7" s="159">
        <v>9.9235873893493545E-2</v>
      </c>
      <c r="H7" s="159">
        <v>9.7741339110435199E-2</v>
      </c>
      <c r="I7" s="159">
        <v>9.2485995849785479E-2</v>
      </c>
      <c r="J7" s="159">
        <v>8.7162026815776714E-2</v>
      </c>
      <c r="K7" s="159">
        <v>5.5441815175497337E-2</v>
      </c>
      <c r="L7" s="159">
        <v>4.6992005880583852E-2</v>
      </c>
      <c r="M7" s="159">
        <v>4.1163178663677642E-2</v>
      </c>
      <c r="N7" s="159">
        <v>2.4248625455834654E-2</v>
      </c>
      <c r="O7" s="159">
        <v>3.9762193724447878E-2</v>
      </c>
      <c r="P7" s="159">
        <v>4.006381514167117E-2</v>
      </c>
      <c r="Q7" s="159">
        <v>3.7058483117972704E-2</v>
      </c>
    </row>
    <row r="8" spans="1:17" x14ac:dyDescent="0.25">
      <c r="A8" s="76" t="s">
        <v>81</v>
      </c>
      <c r="B8" s="159">
        <v>1.2605490222392366</v>
      </c>
      <c r="C8" s="159">
        <v>1.6392344979210858</v>
      </c>
      <c r="D8" s="159">
        <v>1.5666170465038221</v>
      </c>
      <c r="E8" s="159">
        <v>1.8247726628849523</v>
      </c>
      <c r="F8" s="159">
        <v>2.3244513478614048</v>
      </c>
      <c r="G8" s="159">
        <v>2.3132551825582346</v>
      </c>
      <c r="H8" s="159">
        <v>2.2784165682872124</v>
      </c>
      <c r="I8" s="159">
        <v>2.1559109706958806</v>
      </c>
      <c r="J8" s="159">
        <v>2.0318056600204453</v>
      </c>
      <c r="K8" s="159">
        <v>1.2923861226112894</v>
      </c>
      <c r="L8" s="159">
        <v>1.0954153662085595</v>
      </c>
      <c r="M8" s="159">
        <v>0.95954147062301509</v>
      </c>
      <c r="N8" s="159">
        <v>0.56525182179406241</v>
      </c>
      <c r="O8" s="159">
        <v>0.92688356633693436</v>
      </c>
      <c r="P8" s="159">
        <v>0.93391456509965187</v>
      </c>
      <c r="Q8" s="159">
        <v>0.86385824769784048</v>
      </c>
    </row>
    <row r="9" spans="1:17" x14ac:dyDescent="0.25">
      <c r="A9" s="76" t="s">
        <v>80</v>
      </c>
      <c r="B9" s="159">
        <v>0.10316823941739287</v>
      </c>
      <c r="C9" s="159">
        <v>0.13416133300579883</v>
      </c>
      <c r="D9" s="159">
        <v>0.12821803807515925</v>
      </c>
      <c r="E9" s="159">
        <v>0.14934649874417896</v>
      </c>
      <c r="F9" s="159">
        <v>0.1902421476193363</v>
      </c>
      <c r="G9" s="159">
        <v>0.18932580986318762</v>
      </c>
      <c r="H9" s="159">
        <v>0.18647448204120551</v>
      </c>
      <c r="I9" s="159">
        <v>0.17644814700837833</v>
      </c>
      <c r="J9" s="159">
        <v>0.16629088522891283</v>
      </c>
      <c r="K9" s="159">
        <v>0.10577391165670393</v>
      </c>
      <c r="L9" s="159">
        <v>8.9653058126800411E-2</v>
      </c>
      <c r="M9" s="159">
        <v>7.8532609542070267E-2</v>
      </c>
      <c r="N9" s="159">
        <v>4.6262409674773949E-2</v>
      </c>
      <c r="O9" s="159">
        <v>7.5859759514967401E-2</v>
      </c>
      <c r="P9" s="159">
        <v>7.6435203826055634E-2</v>
      </c>
      <c r="Q9" s="159">
        <v>7.0701522073979187E-2</v>
      </c>
    </row>
    <row r="10" spans="1:17" x14ac:dyDescent="0.25">
      <c r="A10" s="129" t="s">
        <v>79</v>
      </c>
      <c r="B10" s="158">
        <v>0.48916935519832505</v>
      </c>
      <c r="C10" s="158">
        <v>0.63612225166973602</v>
      </c>
      <c r="D10" s="158">
        <v>0.60794228305350018</v>
      </c>
      <c r="E10" s="158">
        <v>0.70812229523712533</v>
      </c>
      <c r="F10" s="158">
        <v>0.90202788385285237</v>
      </c>
      <c r="G10" s="158">
        <v>0.89768309371346</v>
      </c>
      <c r="H10" s="158">
        <v>0.88416360166809249</v>
      </c>
      <c r="I10" s="158">
        <v>0.83662401127954511</v>
      </c>
      <c r="J10" s="158">
        <v>0.78846363534117203</v>
      </c>
      <c r="K10" s="158">
        <v>0.50152407808940003</v>
      </c>
      <c r="L10" s="158">
        <v>0.42508749672480528</v>
      </c>
      <c r="M10" s="158">
        <v>0.3723601971757593</v>
      </c>
      <c r="N10" s="158">
        <v>0.21935193658751889</v>
      </c>
      <c r="O10" s="158">
        <v>0.35968695266094286</v>
      </c>
      <c r="P10" s="158">
        <v>0.36241540595429356</v>
      </c>
      <c r="Q10" s="158">
        <v>0.33522931242963461</v>
      </c>
    </row>
    <row r="11" spans="1:17" x14ac:dyDescent="0.25">
      <c r="A11" s="92" t="s">
        <v>125</v>
      </c>
      <c r="B11" s="91">
        <v>7.9929674292580438E-2</v>
      </c>
      <c r="C11" s="91">
        <v>0.10394159782476695</v>
      </c>
      <c r="D11" s="91">
        <v>9.933702542231615E-2</v>
      </c>
      <c r="E11" s="91">
        <v>0.11570631687398006</v>
      </c>
      <c r="F11" s="91">
        <v>0.14739025287050714</v>
      </c>
      <c r="G11" s="91">
        <v>0.14668031947623222</v>
      </c>
      <c r="H11" s="91">
        <v>0.14447125101292005</v>
      </c>
      <c r="I11" s="91">
        <v>0.13670334009335988</v>
      </c>
      <c r="J11" s="91">
        <v>0.12883399357429653</v>
      </c>
      <c r="K11" s="91">
        <v>8.1948420900814611E-2</v>
      </c>
      <c r="L11" s="91">
        <v>6.9458777002264632E-2</v>
      </c>
      <c r="M11" s="91">
        <v>6.0843200751430439E-2</v>
      </c>
      <c r="N11" s="91">
        <v>3.5841838129411871E-2</v>
      </c>
      <c r="O11" s="91">
        <v>5.8772408099489228E-2</v>
      </c>
      <c r="P11" s="91">
        <v>5.9218234030207269E-2</v>
      </c>
      <c r="Q11" s="91">
        <v>5.4776059602022531E-2</v>
      </c>
    </row>
    <row r="12" spans="1:17" x14ac:dyDescent="0.25">
      <c r="A12" s="92" t="s">
        <v>26</v>
      </c>
      <c r="B12" s="91">
        <v>0.13301311235522373</v>
      </c>
      <c r="C12" s="91">
        <v>0.17297199759927698</v>
      </c>
      <c r="D12" s="91">
        <v>0.16530940530504301</v>
      </c>
      <c r="E12" s="91">
        <v>0.19254998175310306</v>
      </c>
      <c r="F12" s="91">
        <v>0.24527606847697928</v>
      </c>
      <c r="G12" s="91">
        <v>0.24409464929601571</v>
      </c>
      <c r="H12" s="91">
        <v>0.24041847928392057</v>
      </c>
      <c r="I12" s="91">
        <v>0.22749169061558824</v>
      </c>
      <c r="J12" s="91">
        <v>0.21439610024860076</v>
      </c>
      <c r="K12" s="91">
        <v>0.13637256266944459</v>
      </c>
      <c r="L12" s="91">
        <v>0.11558821165265616</v>
      </c>
      <c r="M12" s="91">
        <v>0.10125080039707716</v>
      </c>
      <c r="N12" s="91">
        <v>5.9645363055955122E-2</v>
      </c>
      <c r="O12" s="91">
        <v>9.780473886717804E-2</v>
      </c>
      <c r="P12" s="91">
        <v>9.8546649742435724E-2</v>
      </c>
      <c r="Q12" s="91">
        <v>9.1154308267919232E-2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0.27622656855052086</v>
      </c>
      <c r="C14" s="157">
        <v>0.35920865624569209</v>
      </c>
      <c r="D14" s="157">
        <v>0.34329585232614102</v>
      </c>
      <c r="E14" s="157">
        <v>0.39986599661004218</v>
      </c>
      <c r="F14" s="157">
        <v>0.50936156250536591</v>
      </c>
      <c r="G14" s="157">
        <v>0.50690812494121207</v>
      </c>
      <c r="H14" s="157">
        <v>0.49927387137125184</v>
      </c>
      <c r="I14" s="157">
        <v>0.47242898057059707</v>
      </c>
      <c r="J14" s="157">
        <v>0.44523354151827471</v>
      </c>
      <c r="K14" s="157">
        <v>0.28320309451914083</v>
      </c>
      <c r="L14" s="157">
        <v>0.2400405080698845</v>
      </c>
      <c r="M14" s="157">
        <v>0.21026619602725172</v>
      </c>
      <c r="N14" s="157">
        <v>0.12386473540215188</v>
      </c>
      <c r="O14" s="157">
        <v>0.20310980569427561</v>
      </c>
      <c r="P14" s="157">
        <v>0.20465052218165053</v>
      </c>
      <c r="Q14" s="157">
        <v>0.18929894455969287</v>
      </c>
    </row>
    <row r="15" spans="1:17" x14ac:dyDescent="0.25">
      <c r="A15" s="156" t="s">
        <v>214</v>
      </c>
      <c r="B15" s="155">
        <v>5.0737357375498977</v>
      </c>
      <c r="C15" s="155">
        <v>6.5979525647899813</v>
      </c>
      <c r="D15" s="155">
        <v>6.3056658294664611</v>
      </c>
      <c r="E15" s="155">
        <v>7.3447474943392876</v>
      </c>
      <c r="F15" s="155">
        <v>9.3559644772007502</v>
      </c>
      <c r="G15" s="155">
        <v>9.310899681607717</v>
      </c>
      <c r="H15" s="155">
        <v>9.1706735427149972</v>
      </c>
      <c r="I15" s="155">
        <v>8.6775859930972068</v>
      </c>
      <c r="J15" s="155">
        <v>8.1780595654179962</v>
      </c>
      <c r="K15" s="155">
        <v>5.2018807212734979</v>
      </c>
      <c r="L15" s="155">
        <v>4.4090693760729165</v>
      </c>
      <c r="M15" s="155">
        <v>3.8621741521110029</v>
      </c>
      <c r="N15" s="155">
        <v>2.2751502070559071</v>
      </c>
      <c r="O15" s="155">
        <v>3.7307254157537075</v>
      </c>
      <c r="P15" s="155">
        <v>3.7590253303652772</v>
      </c>
      <c r="Q15" s="155">
        <v>3.47704721212336</v>
      </c>
    </row>
    <row r="16" spans="1:17" x14ac:dyDescent="0.25">
      <c r="A16" s="156" t="s">
        <v>213</v>
      </c>
      <c r="B16" s="204">
        <v>34.010875257258725</v>
      </c>
      <c r="C16" s="204">
        <v>44.216895629676429</v>
      </c>
      <c r="D16" s="204">
        <v>42.250771722415969</v>
      </c>
      <c r="E16" s="204">
        <v>49.213082033618178</v>
      </c>
      <c r="F16" s="204">
        <v>62.689132291472696</v>
      </c>
      <c r="G16" s="204">
        <v>62.387178073978149</v>
      </c>
      <c r="H16" s="204">
        <v>61.447600439498046</v>
      </c>
      <c r="I16" s="204">
        <v>58.143694069973627</v>
      </c>
      <c r="J16" s="204">
        <v>54.796644347395144</v>
      </c>
      <c r="K16" s="204">
        <v>34.854919500286876</v>
      </c>
      <c r="L16" s="204">
        <v>29.542730102542411</v>
      </c>
      <c r="M16" s="204">
        <v>25.878288330871555</v>
      </c>
      <c r="N16" s="204">
        <v>15.244520504611028</v>
      </c>
      <c r="O16" s="204">
        <v>24.997523205786898</v>
      </c>
      <c r="P16" s="204">
        <v>25.187145247987388</v>
      </c>
      <c r="Q16" s="204">
        <v>23.297766167846103</v>
      </c>
    </row>
    <row r="17" spans="1:17" x14ac:dyDescent="0.25">
      <c r="A17" s="152" t="s">
        <v>227</v>
      </c>
      <c r="B17" s="151">
        <v>31.321598308588943</v>
      </c>
      <c r="C17" s="151">
        <v>40.731017653132852</v>
      </c>
      <c r="D17" s="151">
        <v>38.926649395050681</v>
      </c>
      <c r="E17" s="151">
        <v>45.341192879470078</v>
      </c>
      <c r="F17" s="151">
        <v>57.757001212250728</v>
      </c>
      <c r="G17" s="151">
        <v>57.4788035491408</v>
      </c>
      <c r="H17" s="151">
        <v>56.613148138225938</v>
      </c>
      <c r="I17" s="151">
        <v>53.569179954034915</v>
      </c>
      <c r="J17" s="151">
        <v>50.485462763858962</v>
      </c>
      <c r="K17" s="151">
        <v>32.112673349361465</v>
      </c>
      <c r="L17" s="151">
        <v>27.218425841536778</v>
      </c>
      <c r="M17" s="151">
        <v>23.842287743715232</v>
      </c>
      <c r="N17" s="151">
        <v>14.045142388815094</v>
      </c>
      <c r="O17" s="151">
        <v>23.030817708355652</v>
      </c>
      <c r="P17" s="151">
        <v>23.205521044020308</v>
      </c>
      <c r="Q17" s="151">
        <v>21.464790779725917</v>
      </c>
    </row>
    <row r="18" spans="1:17" x14ac:dyDescent="0.25">
      <c r="A18" s="154" t="s">
        <v>33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31.321598308588943</v>
      </c>
      <c r="C22" s="208">
        <v>40.731017653132852</v>
      </c>
      <c r="D22" s="208">
        <v>38.926649395050681</v>
      </c>
      <c r="E22" s="208">
        <v>45.341192879470078</v>
      </c>
      <c r="F22" s="208">
        <v>57.757001212250728</v>
      </c>
      <c r="G22" s="208">
        <v>57.4788035491408</v>
      </c>
      <c r="H22" s="208">
        <v>56.613148138225938</v>
      </c>
      <c r="I22" s="208">
        <v>53.569179954034915</v>
      </c>
      <c r="J22" s="208">
        <v>50.485462763858962</v>
      </c>
      <c r="K22" s="208">
        <v>32.112673349361465</v>
      </c>
      <c r="L22" s="208">
        <v>27.218425841536778</v>
      </c>
      <c r="M22" s="208">
        <v>23.842287743715232</v>
      </c>
      <c r="N22" s="208">
        <v>14.045142388815094</v>
      </c>
      <c r="O22" s="208">
        <v>23.030817708355652</v>
      </c>
      <c r="P22" s="208">
        <v>23.205521044020308</v>
      </c>
      <c r="Q22" s="208">
        <v>21.464790779725917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2.689276948669785</v>
      </c>
      <c r="C25" s="264">
        <v>3.4858779765435766</v>
      </c>
      <c r="D25" s="264">
        <v>3.3241223273652869</v>
      </c>
      <c r="E25" s="264">
        <v>3.8718891541480991</v>
      </c>
      <c r="F25" s="264">
        <v>4.9321310792219686</v>
      </c>
      <c r="G25" s="264">
        <v>4.9083745248373489</v>
      </c>
      <c r="H25" s="264">
        <v>4.8344523012721092</v>
      </c>
      <c r="I25" s="264">
        <v>4.574514115938709</v>
      </c>
      <c r="J25" s="264">
        <v>4.3111815835361824</v>
      </c>
      <c r="K25" s="264">
        <v>2.7422461509254084</v>
      </c>
      <c r="L25" s="264">
        <v>2.3243042610056333</v>
      </c>
      <c r="M25" s="264">
        <v>2.0360005871563231</v>
      </c>
      <c r="N25" s="264">
        <v>1.1993781157959349</v>
      </c>
      <c r="O25" s="264">
        <v>1.9667054974312452</v>
      </c>
      <c r="P25" s="264">
        <v>1.9816242039670795</v>
      </c>
      <c r="Q25" s="264">
        <v>1.8329753881201865</v>
      </c>
    </row>
    <row r="26" spans="1:17" x14ac:dyDescent="0.25">
      <c r="A26" s="150" t="s">
        <v>33</v>
      </c>
      <c r="B26" s="87">
        <v>2.2180269519509159</v>
      </c>
      <c r="C26" s="87">
        <v>3.2379625629424069</v>
      </c>
      <c r="D26" s="87">
        <v>3.3241223273652869</v>
      </c>
      <c r="E26" s="87">
        <v>3.8718891541480991</v>
      </c>
      <c r="F26" s="87">
        <v>4.9321310792219686</v>
      </c>
      <c r="G26" s="87">
        <v>4.9083745248373489</v>
      </c>
      <c r="H26" s="87">
        <v>4.8344523012721092</v>
      </c>
      <c r="I26" s="87">
        <v>4.574514115938709</v>
      </c>
      <c r="J26" s="87">
        <v>4.3111815835361824</v>
      </c>
      <c r="K26" s="87">
        <v>2.7422461509254084</v>
      </c>
      <c r="L26" s="87">
        <v>2.3243042610056333</v>
      </c>
      <c r="M26" s="87">
        <v>2.0360005871563231</v>
      </c>
      <c r="N26" s="87">
        <v>1.1993781157959349</v>
      </c>
      <c r="O26" s="87">
        <v>1.9667054974312452</v>
      </c>
      <c r="P26" s="87">
        <v>1.9816242039670795</v>
      </c>
      <c r="Q26" s="87">
        <v>1.8329753881201865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0.47124999671886902</v>
      </c>
      <c r="C30" s="87">
        <v>0.24791541360116981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76.773514960839066</v>
      </c>
      <c r="C36" s="204">
        <v>99.112179579675356</v>
      </c>
      <c r="D36" s="204">
        <v>95.525534402895943</v>
      </c>
      <c r="E36" s="204">
        <v>112.59150625904911</v>
      </c>
      <c r="F36" s="204">
        <v>147.38845237181187</v>
      </c>
      <c r="G36" s="204">
        <v>144.65122942904759</v>
      </c>
      <c r="H36" s="204">
        <v>142.33459489839507</v>
      </c>
      <c r="I36" s="204">
        <v>133.12442123267917</v>
      </c>
      <c r="J36" s="204">
        <v>125.46394066874588</v>
      </c>
      <c r="K36" s="204">
        <v>81.348363626516274</v>
      </c>
      <c r="L36" s="204">
        <v>71.180234442190724</v>
      </c>
      <c r="M36" s="204">
        <v>61.74129735717797</v>
      </c>
      <c r="N36" s="204">
        <v>33.731270253477248</v>
      </c>
      <c r="O36" s="204">
        <v>57.569412541260974</v>
      </c>
      <c r="P36" s="204">
        <v>56.467710540482216</v>
      </c>
      <c r="Q36" s="204">
        <v>51.550538875410012</v>
      </c>
    </row>
    <row r="37" spans="1:17" x14ac:dyDescent="0.25">
      <c r="A37" s="84" t="s">
        <v>33</v>
      </c>
      <c r="B37" s="83">
        <v>14.024549098987</v>
      </c>
      <c r="C37" s="83">
        <v>11.679182056144983</v>
      </c>
      <c r="D37" s="83">
        <v>18.433774514312482</v>
      </c>
      <c r="E37" s="83">
        <v>33.453705714070701</v>
      </c>
      <c r="F37" s="83">
        <v>78.485912065795574</v>
      </c>
      <c r="G37" s="83">
        <v>59.771150226382602</v>
      </c>
      <c r="H37" s="83">
        <v>57.621643319377483</v>
      </c>
      <c r="I37" s="83">
        <v>40.439211486723721</v>
      </c>
      <c r="J37" s="83">
        <v>32.540190466523732</v>
      </c>
      <c r="K37" s="83">
        <v>21.837912428287087</v>
      </c>
      <c r="L37" s="83">
        <v>40.712997515402833</v>
      </c>
      <c r="M37" s="83">
        <v>23.17699800588991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62.748965861852064</v>
      </c>
      <c r="C41" s="208">
        <v>87.432997523530375</v>
      </c>
      <c r="D41" s="208">
        <v>77.091759888583468</v>
      </c>
      <c r="E41" s="208">
        <v>79.137800544978404</v>
      </c>
      <c r="F41" s="208">
        <v>68.902540306016306</v>
      </c>
      <c r="G41" s="208">
        <v>84.880079202665002</v>
      </c>
      <c r="H41" s="208">
        <v>84.712951579017584</v>
      </c>
      <c r="I41" s="208">
        <v>92.685209745955447</v>
      </c>
      <c r="J41" s="208">
        <v>85.643793329475557</v>
      </c>
      <c r="K41" s="208">
        <v>38.202633462995742</v>
      </c>
      <c r="L41" s="208">
        <v>15.050865955486016</v>
      </c>
      <c r="M41" s="208">
        <v>15.993968895834866</v>
      </c>
      <c r="N41" s="208">
        <v>33.731270253477248</v>
      </c>
      <c r="O41" s="208">
        <v>31.006019768430008</v>
      </c>
      <c r="P41" s="208">
        <v>47.801957464565128</v>
      </c>
      <c r="Q41" s="208">
        <v>51.550538875410012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7.2799568727465873</v>
      </c>
      <c r="K43" s="208">
        <v>21.307817735233439</v>
      </c>
      <c r="L43" s="208">
        <v>15.416370971301868</v>
      </c>
      <c r="M43" s="208">
        <v>22.570330455453192</v>
      </c>
      <c r="N43" s="208">
        <v>0</v>
      </c>
      <c r="O43" s="208">
        <v>26.563392772830962</v>
      </c>
      <c r="P43" s="208">
        <v>8.66575307591709</v>
      </c>
      <c r="Q43" s="208">
        <v>0</v>
      </c>
    </row>
    <row r="44" spans="1:17" x14ac:dyDescent="0.25">
      <c r="A44" s="243" t="s">
        <v>211</v>
      </c>
      <c r="B44" s="242">
        <v>5.0580760593475835</v>
      </c>
      <c r="C44" s="242">
        <v>6.5775885136640868</v>
      </c>
      <c r="D44" s="242">
        <v>6.2862038978940333</v>
      </c>
      <c r="E44" s="242">
        <v>7.3220785205913277</v>
      </c>
      <c r="F44" s="242">
        <v>9.3270880436291446</v>
      </c>
      <c r="G44" s="242">
        <v>9.2821623369113961</v>
      </c>
      <c r="H44" s="242">
        <v>9.1423689947436557</v>
      </c>
      <c r="I44" s="242">
        <v>8.6508033202790049</v>
      </c>
      <c r="J44" s="242">
        <v>8.152818640833372</v>
      </c>
      <c r="K44" s="242">
        <v>5.1858255338621611</v>
      </c>
      <c r="L44" s="242">
        <v>4.3954611372578771</v>
      </c>
      <c r="M44" s="242">
        <v>3.8502538615180679</v>
      </c>
      <c r="N44" s="242">
        <v>2.2681281385156113</v>
      </c>
      <c r="O44" s="242">
        <v>3.7192108311371848</v>
      </c>
      <c r="P44" s="242">
        <v>3.747423400333286</v>
      </c>
      <c r="Q44" s="242">
        <v>3.4663155849254479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10.14039651038072</v>
      </c>
      <c r="C47" s="96">
        <v>15.697914721428154</v>
      </c>
      <c r="D47" s="96">
        <v>19.653212650577153</v>
      </c>
      <c r="E47" s="96">
        <v>32.469767583303401</v>
      </c>
      <c r="F47" s="96">
        <v>17.197491141394398</v>
      </c>
      <c r="G47" s="96">
        <v>27.872404252541763</v>
      </c>
      <c r="H47" s="96">
        <v>43.030793389641254</v>
      </c>
      <c r="I47" s="96">
        <v>48.702740365456137</v>
      </c>
      <c r="J47" s="96">
        <v>39.846049780524545</v>
      </c>
      <c r="K47" s="96">
        <v>48.793143935150987</v>
      </c>
      <c r="L47" s="96">
        <v>34.598945333018399</v>
      </c>
      <c r="M47" s="96">
        <v>48.660333502058783</v>
      </c>
      <c r="N47" s="96">
        <v>84.982266425437842</v>
      </c>
      <c r="O47" s="96">
        <v>63.422185717594239</v>
      </c>
      <c r="P47" s="96">
        <v>87.137719258847412</v>
      </c>
      <c r="Q47" s="96">
        <v>100.76627877022217</v>
      </c>
    </row>
    <row r="48" spans="1:17" x14ac:dyDescent="0.25">
      <c r="A48" s="132" t="s">
        <v>83</v>
      </c>
      <c r="B48" s="160">
        <v>4.0511207870114946E-2</v>
      </c>
      <c r="C48" s="160">
        <v>6.3097178788608807E-2</v>
      </c>
      <c r="D48" s="160">
        <v>7.8787389633018054E-2</v>
      </c>
      <c r="E48" s="160">
        <v>0.13113226642910111</v>
      </c>
      <c r="F48" s="160">
        <v>6.9728219365143992E-2</v>
      </c>
      <c r="G48" s="160">
        <v>0.11257859652116341</v>
      </c>
      <c r="H48" s="160">
        <v>0.16830169505139331</v>
      </c>
      <c r="I48" s="160">
        <v>0.1914093999539298</v>
      </c>
      <c r="J48" s="160">
        <v>0.15786039568581828</v>
      </c>
      <c r="K48" s="160">
        <v>0.18809276133225164</v>
      </c>
      <c r="L48" s="160">
        <v>0.13439439491934907</v>
      </c>
      <c r="M48" s="160">
        <v>0.18966631750695684</v>
      </c>
      <c r="N48" s="160">
        <v>0.33689313120591452</v>
      </c>
      <c r="O48" s="160">
        <v>0.24710964681745395</v>
      </c>
      <c r="P48" s="160">
        <v>0.34400949933544667</v>
      </c>
      <c r="Q48" s="160">
        <v>0.40109957324407958</v>
      </c>
    </row>
    <row r="49" spans="1:17" x14ac:dyDescent="0.25">
      <c r="A49" s="76" t="s">
        <v>82</v>
      </c>
      <c r="B49" s="159">
        <v>1.0860652229845743E-2</v>
      </c>
      <c r="C49" s="159">
        <v>1.6915726573855303E-2</v>
      </c>
      <c r="D49" s="159">
        <v>2.1122116172023551E-2</v>
      </c>
      <c r="E49" s="159">
        <v>3.5155257437993088E-2</v>
      </c>
      <c r="F49" s="159">
        <v>1.8693442653184345E-2</v>
      </c>
      <c r="G49" s="159">
        <v>3.018120292193124E-2</v>
      </c>
      <c r="H49" s="159">
        <v>4.5120011862078951E-2</v>
      </c>
      <c r="I49" s="159">
        <v>5.131495790222125E-2</v>
      </c>
      <c r="J49" s="159">
        <v>4.232080326773649E-2</v>
      </c>
      <c r="K49" s="159">
        <v>5.0425800048483363E-2</v>
      </c>
      <c r="L49" s="159">
        <v>3.6029801667215908E-2</v>
      </c>
      <c r="M49" s="159">
        <v>5.0847654820930316E-2</v>
      </c>
      <c r="N49" s="159">
        <v>9.0317700434461204E-2</v>
      </c>
      <c r="O49" s="159">
        <v>6.6247640537624872E-2</v>
      </c>
      <c r="P49" s="159">
        <v>9.2225528007566532E-2</v>
      </c>
      <c r="Q49" s="159">
        <v>0.10753080946167125</v>
      </c>
    </row>
    <row r="50" spans="1:17" x14ac:dyDescent="0.25">
      <c r="A50" s="76" t="s">
        <v>81</v>
      </c>
      <c r="B50" s="159">
        <v>8.2325069989722111E-2</v>
      </c>
      <c r="C50" s="159">
        <v>0.12822327284292567</v>
      </c>
      <c r="D50" s="159">
        <v>0.16010821959792906</v>
      </c>
      <c r="E50" s="159">
        <v>0.26648114384292237</v>
      </c>
      <c r="F50" s="159">
        <v>0.14169857778367659</v>
      </c>
      <c r="G50" s="159">
        <v>0.22877720327826803</v>
      </c>
      <c r="H50" s="159">
        <v>0.3420151990757096</v>
      </c>
      <c r="I50" s="159">
        <v>0.38897364646395743</v>
      </c>
      <c r="J50" s="159">
        <v>0.32079685614674652</v>
      </c>
      <c r="K50" s="159">
        <v>0.3822337213662983</v>
      </c>
      <c r="L50" s="159">
        <v>0.27311029588243108</v>
      </c>
      <c r="M50" s="159">
        <v>0.38543143204998614</v>
      </c>
      <c r="N50" s="159">
        <v>0.68461919709985786</v>
      </c>
      <c r="O50" s="159">
        <v>0.50216520412341581</v>
      </c>
      <c r="P50" s="159">
        <v>0.69908076305006861</v>
      </c>
      <c r="Q50" s="159">
        <v>0.81509666524966073</v>
      </c>
    </row>
    <row r="51" spans="1:17" x14ac:dyDescent="0.25">
      <c r="A51" s="76" t="s">
        <v>80</v>
      </c>
      <c r="B51" s="159">
        <v>2.951395692220107E-2</v>
      </c>
      <c r="C51" s="159">
        <v>4.596869643210999E-2</v>
      </c>
      <c r="D51" s="159">
        <v>5.7399612252908315E-2</v>
      </c>
      <c r="E51" s="159">
        <v>9.5534847415748053E-2</v>
      </c>
      <c r="F51" s="159">
        <v>5.0799661891167559E-2</v>
      </c>
      <c r="G51" s="159">
        <v>8.2017792674569379E-2</v>
      </c>
      <c r="H51" s="159">
        <v>0.12261419095688268</v>
      </c>
      <c r="I51" s="159">
        <v>0.13944903353306537</v>
      </c>
      <c r="J51" s="159">
        <v>0.11500730693912127</v>
      </c>
      <c r="K51" s="159">
        <v>0.13703273605507951</v>
      </c>
      <c r="L51" s="159">
        <v>9.791143218815343E-2</v>
      </c>
      <c r="M51" s="159">
        <v>0.13817913162303722</v>
      </c>
      <c r="N51" s="159">
        <v>0.24543946933588628</v>
      </c>
      <c r="O51" s="159">
        <v>0.18002878350637444</v>
      </c>
      <c r="P51" s="159">
        <v>0.25062401439045323</v>
      </c>
      <c r="Q51" s="159">
        <v>0.29221630626747852</v>
      </c>
    </row>
    <row r="52" spans="1:17" x14ac:dyDescent="0.25">
      <c r="A52" s="129" t="s">
        <v>79</v>
      </c>
      <c r="B52" s="158">
        <v>4.8279418309414651E-2</v>
      </c>
      <c r="C52" s="158">
        <v>7.5196353035092187E-2</v>
      </c>
      <c r="D52" s="158">
        <v>9.3895233975617415E-2</v>
      </c>
      <c r="E52" s="158">
        <v>0.15627748165619476</v>
      </c>
      <c r="F52" s="158">
        <v>8.3098926141469825E-2</v>
      </c>
      <c r="G52" s="158">
        <v>0.13416606020630698</v>
      </c>
      <c r="H52" s="158">
        <v>0.20057431917659341</v>
      </c>
      <c r="I52" s="158">
        <v>0.22811303277745512</v>
      </c>
      <c r="J52" s="158">
        <v>0.18813085263319526</v>
      </c>
      <c r="K52" s="158">
        <v>0.22416041344528051</v>
      </c>
      <c r="L52" s="158">
        <v>0.16016513828851958</v>
      </c>
      <c r="M52" s="158">
        <v>0.22603570625401445</v>
      </c>
      <c r="N52" s="158">
        <v>0.40149393864549576</v>
      </c>
      <c r="O52" s="158">
        <v>0.29449405816883933</v>
      </c>
      <c r="P52" s="158">
        <v>0.40997490309540852</v>
      </c>
      <c r="Q52" s="158">
        <v>0.47801226126027291</v>
      </c>
    </row>
    <row r="53" spans="1:17" x14ac:dyDescent="0.25">
      <c r="A53" s="92" t="s">
        <v>125</v>
      </c>
      <c r="B53" s="91">
        <v>7.8887978968801321E-3</v>
      </c>
      <c r="C53" s="91">
        <v>1.2286992106543536E-2</v>
      </c>
      <c r="D53" s="91">
        <v>1.5342366379950271E-2</v>
      </c>
      <c r="E53" s="91">
        <v>2.5535549345645378E-2</v>
      </c>
      <c r="F53" s="91">
        <v>1.3578262885781083E-2</v>
      </c>
      <c r="G53" s="91">
        <v>2.1922570127192571E-2</v>
      </c>
      <c r="H53" s="91">
        <v>3.2773598413051351E-2</v>
      </c>
      <c r="I53" s="91">
        <v>3.7273390530366456E-2</v>
      </c>
      <c r="J53" s="91">
        <v>3.0740351200577894E-2</v>
      </c>
      <c r="K53" s="91">
        <v>3.6627537366291638E-2</v>
      </c>
      <c r="L53" s="91">
        <v>2.617078768402643E-2</v>
      </c>
      <c r="M53" s="91">
        <v>3.693395791740027E-2</v>
      </c>
      <c r="N53" s="91">
        <v>6.5603618471498301E-2</v>
      </c>
      <c r="O53" s="91">
        <v>4.8119968882744439E-2</v>
      </c>
      <c r="P53" s="91">
        <v>6.6989397688787269E-2</v>
      </c>
      <c r="Q53" s="91">
        <v>7.8106618790343016E-2</v>
      </c>
    </row>
    <row r="54" spans="1:17" x14ac:dyDescent="0.25">
      <c r="A54" s="92" t="s">
        <v>26</v>
      </c>
      <c r="B54" s="91">
        <v>1.3127959925926707E-2</v>
      </c>
      <c r="C54" s="91">
        <v>2.0447112740544872E-2</v>
      </c>
      <c r="D54" s="91">
        <v>2.5531642924269574E-2</v>
      </c>
      <c r="E54" s="91">
        <v>4.2494391779098986E-2</v>
      </c>
      <c r="F54" s="91">
        <v>2.2595951038209303E-2</v>
      </c>
      <c r="G54" s="91">
        <v>3.6481936267745034E-2</v>
      </c>
      <c r="H54" s="91">
        <v>5.4539423143937955E-2</v>
      </c>
      <c r="I54" s="91">
        <v>6.2027647758549492E-2</v>
      </c>
      <c r="J54" s="91">
        <v>5.1155841985722435E-2</v>
      </c>
      <c r="K54" s="91">
        <v>6.0952866205410669E-2</v>
      </c>
      <c r="L54" s="91">
        <v>4.3551508916423141E-2</v>
      </c>
      <c r="M54" s="91">
        <v>6.1462788853704799E-2</v>
      </c>
      <c r="N54" s="91">
        <v>0.10917273905954913</v>
      </c>
      <c r="O54" s="91">
        <v>8.0077729381220569E-2</v>
      </c>
      <c r="P54" s="91">
        <v>0.11147885138091389</v>
      </c>
      <c r="Q54" s="91">
        <v>0.12997931685317679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2.7262660486607807E-2</v>
      </c>
      <c r="C56" s="157">
        <v>4.246224818800378E-2</v>
      </c>
      <c r="D56" s="157">
        <v>5.3021224671397568E-2</v>
      </c>
      <c r="E56" s="157">
        <v>8.8247540531450397E-2</v>
      </c>
      <c r="F56" s="157">
        <v>4.6924712217479431E-2</v>
      </c>
      <c r="G56" s="157">
        <v>7.576155381136937E-2</v>
      </c>
      <c r="H56" s="157">
        <v>0.11326129761960409</v>
      </c>
      <c r="I56" s="157">
        <v>0.12881199448853917</v>
      </c>
      <c r="J56" s="157">
        <v>0.10623465944689493</v>
      </c>
      <c r="K56" s="157">
        <v>0.1265800098735782</v>
      </c>
      <c r="L56" s="157">
        <v>9.0442841688070014E-2</v>
      </c>
      <c r="M56" s="157">
        <v>0.12763895948290938</v>
      </c>
      <c r="N56" s="157">
        <v>0.22671758111444831</v>
      </c>
      <c r="O56" s="157">
        <v>0.16629635990487429</v>
      </c>
      <c r="P56" s="157">
        <v>0.23150665402570733</v>
      </c>
      <c r="Q56" s="157">
        <v>0.26992632561675312</v>
      </c>
    </row>
    <row r="57" spans="1:17" x14ac:dyDescent="0.25">
      <c r="A57" s="156" t="s">
        <v>210</v>
      </c>
      <c r="B57" s="204">
        <v>0.40965702209846383</v>
      </c>
      <c r="C57" s="204">
        <v>0.55594256080406979</v>
      </c>
      <c r="D57" s="204">
        <v>0.73869032484805131</v>
      </c>
      <c r="E57" s="204">
        <v>1.0323094889811664</v>
      </c>
      <c r="F57" s="204">
        <v>0.48925975650986886</v>
      </c>
      <c r="G57" s="204">
        <v>0.84944107789264667</v>
      </c>
      <c r="H57" s="204">
        <v>2.2174619442085612</v>
      </c>
      <c r="I57" s="204">
        <v>2.4816678993071655</v>
      </c>
      <c r="J57" s="204">
        <v>1.8929206443990341</v>
      </c>
      <c r="K57" s="204">
        <v>3.5880289878940514</v>
      </c>
      <c r="L57" s="204">
        <v>2.3864770368436363</v>
      </c>
      <c r="M57" s="204">
        <v>3.0964644244377086</v>
      </c>
      <c r="N57" s="204">
        <v>4.3034622827499058</v>
      </c>
      <c r="O57" s="204">
        <v>3.8117896827674009</v>
      </c>
      <c r="P57" s="204">
        <v>4.1625874234846743</v>
      </c>
      <c r="Q57" s="204">
        <v>4.6235149827583877</v>
      </c>
    </row>
    <row r="58" spans="1:17" x14ac:dyDescent="0.25">
      <c r="A58" s="156" t="s">
        <v>209</v>
      </c>
      <c r="B58" s="204">
        <v>1.1643683700517948</v>
      </c>
      <c r="C58" s="204">
        <v>1.9119939732947528</v>
      </c>
      <c r="D58" s="204">
        <v>2.3337854763938353</v>
      </c>
      <c r="E58" s="204">
        <v>4.1105571145784765</v>
      </c>
      <c r="F58" s="204">
        <v>2.2590702231396018</v>
      </c>
      <c r="G58" s="204">
        <v>3.5734089276549357</v>
      </c>
      <c r="H58" s="204">
        <v>4.4185509094012811</v>
      </c>
      <c r="I58" s="204">
        <v>4.8485393804744135</v>
      </c>
      <c r="J58" s="204">
        <v>4.1666184857010924</v>
      </c>
      <c r="K58" s="204">
        <v>3.6495264320439089</v>
      </c>
      <c r="L58" s="204">
        <v>2.8428275104409395</v>
      </c>
      <c r="M58" s="204">
        <v>4.3710831756102086</v>
      </c>
      <c r="N58" s="204">
        <v>9.2306936011624448</v>
      </c>
      <c r="O58" s="204">
        <v>5.98994139776394</v>
      </c>
      <c r="P58" s="204">
        <v>9.5641203627745366</v>
      </c>
      <c r="Q58" s="204">
        <v>11.626652897894935</v>
      </c>
    </row>
    <row r="59" spans="1:17" x14ac:dyDescent="0.25">
      <c r="A59" s="152" t="s">
        <v>225</v>
      </c>
      <c r="B59" s="151">
        <v>0.99148031557989524</v>
      </c>
      <c r="C59" s="151">
        <v>1.6427166780236939</v>
      </c>
      <c r="D59" s="151">
        <v>1.9978397165041988</v>
      </c>
      <c r="E59" s="151">
        <v>3.5615889426678593</v>
      </c>
      <c r="F59" s="151">
        <v>1.9653810044675433</v>
      </c>
      <c r="G59" s="151">
        <v>3.1018064128743794</v>
      </c>
      <c r="H59" s="151">
        <v>3.7149565971864087</v>
      </c>
      <c r="I59" s="151">
        <v>4.0522545735373434</v>
      </c>
      <c r="J59" s="151">
        <v>3.5078263520553907</v>
      </c>
      <c r="K59" s="151">
        <v>2.864265290292979</v>
      </c>
      <c r="L59" s="151">
        <v>2.2823233308008417</v>
      </c>
      <c r="M59" s="151">
        <v>3.582178410908142</v>
      </c>
      <c r="N59" s="151">
        <v>7.8331530469422965</v>
      </c>
      <c r="O59" s="151">
        <v>4.9631078081927127</v>
      </c>
      <c r="P59" s="151">
        <v>8.1371525334553709</v>
      </c>
      <c r="Q59" s="151">
        <v>9.5801555656108839</v>
      </c>
    </row>
    <row r="60" spans="1:17" x14ac:dyDescent="0.25">
      <c r="A60" s="154" t="s">
        <v>33</v>
      </c>
      <c r="B60" s="83">
        <v>0.99148031557989524</v>
      </c>
      <c r="C60" s="83">
        <v>1.6427166780236939</v>
      </c>
      <c r="D60" s="83">
        <v>1.9978397165041988</v>
      </c>
      <c r="E60" s="83">
        <v>3.5615889426678593</v>
      </c>
      <c r="F60" s="83">
        <v>1.9653810044675433</v>
      </c>
      <c r="G60" s="83">
        <v>3.1018064128743794</v>
      </c>
      <c r="H60" s="83">
        <v>0</v>
      </c>
      <c r="I60" s="83">
        <v>3.3719818057267705</v>
      </c>
      <c r="J60" s="83">
        <v>3.5078263520553907</v>
      </c>
      <c r="K60" s="83">
        <v>0</v>
      </c>
      <c r="L60" s="83">
        <v>0</v>
      </c>
      <c r="M60" s="83">
        <v>0</v>
      </c>
      <c r="N60" s="83">
        <v>0.29879998210882425</v>
      </c>
      <c r="O60" s="83">
        <v>0</v>
      </c>
      <c r="P60" s="83">
        <v>1.86486556456532</v>
      </c>
      <c r="Q60" s="83">
        <v>2.3920926883447282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0</v>
      </c>
      <c r="C62" s="208">
        <v>0</v>
      </c>
      <c r="D62" s="208">
        <v>0</v>
      </c>
      <c r="E62" s="208">
        <v>0</v>
      </c>
      <c r="F62" s="208">
        <v>0</v>
      </c>
      <c r="G62" s="208">
        <v>0</v>
      </c>
      <c r="H62" s="208">
        <v>1.3897993143486358</v>
      </c>
      <c r="I62" s="208">
        <v>0</v>
      </c>
      <c r="J62" s="208">
        <v>0</v>
      </c>
      <c r="K62" s="208">
        <v>2.864265290292979</v>
      </c>
      <c r="L62" s="208">
        <v>2.2823233308008417</v>
      </c>
      <c r="M62" s="208">
        <v>3.582178410908142</v>
      </c>
      <c r="N62" s="208">
        <v>6.3109017254519353</v>
      </c>
      <c r="O62" s="208">
        <v>4.9631078081927127</v>
      </c>
      <c r="P62" s="208">
        <v>5.0358344252257599</v>
      </c>
      <c r="Q62" s="208">
        <v>5.9397432421978387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2.3251572828377731</v>
      </c>
      <c r="I63" s="208">
        <v>0.68027276781057311</v>
      </c>
      <c r="J63" s="208">
        <v>0</v>
      </c>
      <c r="K63" s="208">
        <v>0</v>
      </c>
      <c r="L63" s="208">
        <v>0</v>
      </c>
      <c r="M63" s="208">
        <v>0</v>
      </c>
      <c r="N63" s="208">
        <v>1.2234513393815365</v>
      </c>
      <c r="O63" s="208">
        <v>0</v>
      </c>
      <c r="P63" s="208">
        <v>1.2364525436642919</v>
      </c>
      <c r="Q63" s="208">
        <v>1.2483196350683161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</v>
      </c>
      <c r="L64" s="208">
        <v>0</v>
      </c>
      <c r="M64" s="208">
        <v>0</v>
      </c>
      <c r="N64" s="208">
        <v>0</v>
      </c>
      <c r="O64" s="208">
        <v>0</v>
      </c>
      <c r="P64" s="208">
        <v>0</v>
      </c>
      <c r="Q64" s="208">
        <v>0</v>
      </c>
    </row>
    <row r="65" spans="1:17" x14ac:dyDescent="0.25">
      <c r="A65" s="152" t="s">
        <v>224</v>
      </c>
      <c r="B65" s="151">
        <v>0.17288805447189959</v>
      </c>
      <c r="C65" s="151">
        <v>0.26927729527105893</v>
      </c>
      <c r="D65" s="151">
        <v>0.33594575988963643</v>
      </c>
      <c r="E65" s="151">
        <v>0.54896817191061675</v>
      </c>
      <c r="F65" s="151">
        <v>0.29368921867205866</v>
      </c>
      <c r="G65" s="151">
        <v>0.47160251478055626</v>
      </c>
      <c r="H65" s="151">
        <v>0.70359431221487267</v>
      </c>
      <c r="I65" s="151">
        <v>0.79628480693707016</v>
      </c>
      <c r="J65" s="151">
        <v>0.65879213364570199</v>
      </c>
      <c r="K65" s="151">
        <v>0.78526114175092976</v>
      </c>
      <c r="L65" s="151">
        <v>0.56050417964009769</v>
      </c>
      <c r="M65" s="151">
        <v>0.78890476470206694</v>
      </c>
      <c r="N65" s="151">
        <v>1.3975405542201487</v>
      </c>
      <c r="O65" s="151">
        <v>1.0268335895712275</v>
      </c>
      <c r="P65" s="151">
        <v>1.4269678293191657</v>
      </c>
      <c r="Q65" s="151">
        <v>1.6634707695955573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9.1437284896037675E-3</v>
      </c>
      <c r="E66" s="87">
        <v>0.33377990250025125</v>
      </c>
      <c r="F66" s="87">
        <v>0.12171378506481431</v>
      </c>
      <c r="G66" s="87">
        <v>0.27694526534576458</v>
      </c>
      <c r="H66" s="87">
        <v>0.45903932702295258</v>
      </c>
      <c r="I66" s="87">
        <v>0.64457452320864417</v>
      </c>
      <c r="J66" s="87">
        <v>0.46662517189347857</v>
      </c>
      <c r="K66" s="87">
        <v>0.54654786265792665</v>
      </c>
      <c r="L66" s="87">
        <v>0.40847979910754684</v>
      </c>
      <c r="M66" s="87">
        <v>0.64273209032222434</v>
      </c>
      <c r="N66" s="87">
        <v>1.2588991961295568</v>
      </c>
      <c r="O66" s="87">
        <v>0.86879891198103976</v>
      </c>
      <c r="P66" s="87">
        <v>1.2884254677649034</v>
      </c>
      <c r="Q66" s="87">
        <v>1.511934416466113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2.9613047689561096E-17</v>
      </c>
      <c r="L69" s="87">
        <v>0</v>
      </c>
      <c r="M69" s="87">
        <v>1.1967874160591923E-16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0.17288805447189959</v>
      </c>
      <c r="C70" s="87">
        <v>0.26927729527105893</v>
      </c>
      <c r="D70" s="87">
        <v>0.32680203140003267</v>
      </c>
      <c r="E70" s="87">
        <v>0.21518826941036545</v>
      </c>
      <c r="F70" s="87">
        <v>0.17197543360724438</v>
      </c>
      <c r="G70" s="87">
        <v>0.19465724943479168</v>
      </c>
      <c r="H70" s="87">
        <v>0.24455498519192012</v>
      </c>
      <c r="I70" s="87">
        <v>0.15171028372842602</v>
      </c>
      <c r="J70" s="87">
        <v>0.19216696175222345</v>
      </c>
      <c r="K70" s="87">
        <v>0.23871327909300311</v>
      </c>
      <c r="L70" s="87">
        <v>0.15202438053255088</v>
      </c>
      <c r="M70" s="87">
        <v>0.14617267437984249</v>
      </c>
      <c r="N70" s="87">
        <v>0.13864135809059197</v>
      </c>
      <c r="O70" s="87">
        <v>0.15803467759018783</v>
      </c>
      <c r="P70" s="87">
        <v>0.13854236155426222</v>
      </c>
      <c r="Q70" s="87">
        <v>0.1515363531294443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1.0477433059284526E-17</v>
      </c>
      <c r="L72" s="87">
        <v>0</v>
      </c>
      <c r="M72" s="87">
        <v>4.2327748628668768E-17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0.38302656268849367</v>
      </c>
    </row>
    <row r="77" spans="1:17" x14ac:dyDescent="0.25">
      <c r="A77" s="156" t="s">
        <v>208</v>
      </c>
      <c r="B77" s="204">
        <v>7.4053648535866827</v>
      </c>
      <c r="C77" s="204">
        <v>11.450968166810574</v>
      </c>
      <c r="D77" s="204">
        <v>14.343472378273912</v>
      </c>
      <c r="E77" s="204">
        <v>23.673557216401779</v>
      </c>
      <c r="F77" s="204">
        <v>12.527812280807916</v>
      </c>
      <c r="G77" s="204">
        <v>20.286790000521147</v>
      </c>
      <c r="H77" s="204">
        <v>31.17987123602639</v>
      </c>
      <c r="I77" s="204">
        <v>35.54170828622506</v>
      </c>
      <c r="J77" s="204">
        <v>29.156617668246447</v>
      </c>
      <c r="K77" s="204">
        <v>35.410566518184879</v>
      </c>
      <c r="L77" s="204">
        <v>25.029551084779591</v>
      </c>
      <c r="M77" s="204">
        <v>35.145279452648076</v>
      </c>
      <c r="N77" s="204">
        <v>61.047939565452275</v>
      </c>
      <c r="O77" s="204">
        <v>45.804893929349745</v>
      </c>
      <c r="P77" s="204">
        <v>62.857330737407942</v>
      </c>
      <c r="Q77" s="204">
        <v>72.386873835856733</v>
      </c>
    </row>
    <row r="78" spans="1:17" x14ac:dyDescent="0.25">
      <c r="A78" s="152" t="s">
        <v>222</v>
      </c>
      <c r="B78" s="261">
        <v>6.9909317121910943</v>
      </c>
      <c r="C78" s="261">
        <v>10.888543969296975</v>
      </c>
      <c r="D78" s="261">
        <v>13.596169792620385</v>
      </c>
      <c r="E78" s="261">
        <v>22.629212212331254</v>
      </c>
      <c r="F78" s="261">
        <v>12.032848330696279</v>
      </c>
      <c r="G78" s="261">
        <v>19.427445438237797</v>
      </c>
      <c r="H78" s="261">
        <v>28.936556292330298</v>
      </c>
      <c r="I78" s="261">
        <v>33.031107056586535</v>
      </c>
      <c r="J78" s="261">
        <v>27.241627794394617</v>
      </c>
      <c r="K78" s="261">
        <v>31.780705330271548</v>
      </c>
      <c r="L78" s="261">
        <v>22.615250531157386</v>
      </c>
      <c r="M78" s="261">
        <v>32.012713893132393</v>
      </c>
      <c r="N78" s="261">
        <v>56.694303971507054</v>
      </c>
      <c r="O78" s="261">
        <v>41.948663259907221</v>
      </c>
      <c r="P78" s="261">
        <v>58.646212437978718</v>
      </c>
      <c r="Q78" s="261">
        <v>67.709454103665308</v>
      </c>
    </row>
    <row r="79" spans="1:17" x14ac:dyDescent="0.25">
      <c r="A79" s="154" t="s">
        <v>33</v>
      </c>
      <c r="B79" s="83">
        <v>6.9909317121910943</v>
      </c>
      <c r="C79" s="83">
        <v>10.888543969296975</v>
      </c>
      <c r="D79" s="83">
        <v>13.596169792620385</v>
      </c>
      <c r="E79" s="83">
        <v>22.629212212331254</v>
      </c>
      <c r="F79" s="83">
        <v>12.032848330696279</v>
      </c>
      <c r="G79" s="83">
        <v>19.427445438237797</v>
      </c>
      <c r="H79" s="83">
        <v>28.004345145370451</v>
      </c>
      <c r="I79" s="83">
        <v>33.031107056586535</v>
      </c>
      <c r="J79" s="83">
        <v>27.241627794394617</v>
      </c>
      <c r="K79" s="83">
        <v>22.894011846994307</v>
      </c>
      <c r="L79" s="83">
        <v>15.038061619520635</v>
      </c>
      <c r="M79" s="83">
        <v>19.318994335103721</v>
      </c>
      <c r="N79" s="83">
        <v>28.870840806126395</v>
      </c>
      <c r="O79" s="83">
        <v>25.674187870650389</v>
      </c>
      <c r="P79" s="83">
        <v>33.635361019484023</v>
      </c>
      <c r="Q79" s="83">
        <v>32.229273323411761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1.4701715439815262E-15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0.26065675762612556</v>
      </c>
      <c r="L81" s="208">
        <v>0</v>
      </c>
      <c r="M81" s="208">
        <v>4.2541861838831334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0.93221114695984775</v>
      </c>
      <c r="I82" s="208">
        <v>0</v>
      </c>
      <c r="J82" s="208">
        <v>0</v>
      </c>
      <c r="K82" s="208">
        <v>3.7281899462052568</v>
      </c>
      <c r="L82" s="208">
        <v>3.106835458470858</v>
      </c>
      <c r="M82" s="208">
        <v>2.4095784188572429</v>
      </c>
      <c r="N82" s="208">
        <v>0</v>
      </c>
      <c r="O82" s="208">
        <v>1.7939147905958674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6.7287039912343447</v>
      </c>
      <c r="O83" s="208">
        <v>0</v>
      </c>
      <c r="P83" s="208">
        <v>0</v>
      </c>
      <c r="Q83" s="208">
        <v>5.1044285880641569</v>
      </c>
    </row>
    <row r="84" spans="1:17" x14ac:dyDescent="0.25">
      <c r="A84" s="154" t="s">
        <v>26</v>
      </c>
      <c r="B84" s="208">
        <v>0</v>
      </c>
      <c r="C84" s="208">
        <v>0</v>
      </c>
      <c r="D84" s="208">
        <v>0</v>
      </c>
      <c r="E84" s="208">
        <v>0</v>
      </c>
      <c r="F84" s="208">
        <v>0</v>
      </c>
      <c r="G84" s="208">
        <v>0</v>
      </c>
      <c r="H84" s="208">
        <v>0</v>
      </c>
      <c r="I84" s="208">
        <v>0</v>
      </c>
      <c r="J84" s="208">
        <v>0</v>
      </c>
      <c r="K84" s="208">
        <v>4.8978467794458593</v>
      </c>
      <c r="L84" s="208">
        <v>4.4703534531658908</v>
      </c>
      <c r="M84" s="208">
        <v>6.0299549552882956</v>
      </c>
      <c r="N84" s="208">
        <v>0</v>
      </c>
      <c r="O84" s="208">
        <v>3.5245036089079611</v>
      </c>
      <c r="P84" s="208">
        <v>0</v>
      </c>
      <c r="Q84" s="208">
        <v>0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21.094759174146315</v>
      </c>
      <c r="O85" s="208">
        <v>10.956056989753002</v>
      </c>
      <c r="P85" s="208">
        <v>25.010851418494692</v>
      </c>
      <c r="Q85" s="208">
        <v>30.375752192189392</v>
      </c>
    </row>
    <row r="86" spans="1:17" x14ac:dyDescent="0.25">
      <c r="A86" s="152" t="s">
        <v>221</v>
      </c>
      <c r="B86" s="261">
        <v>0.41443314139558884</v>
      </c>
      <c r="C86" s="261">
        <v>0.56242419751359796</v>
      </c>
      <c r="D86" s="261">
        <v>0.74730258565352659</v>
      </c>
      <c r="E86" s="261">
        <v>1.0443450040705262</v>
      </c>
      <c r="F86" s="261">
        <v>0.49496395011163719</v>
      </c>
      <c r="G86" s="261">
        <v>0.8593445622833491</v>
      </c>
      <c r="H86" s="261">
        <v>2.2433149436960926</v>
      </c>
      <c r="I86" s="261">
        <v>2.5106012296385272</v>
      </c>
      <c r="J86" s="261">
        <v>1.9149898738518312</v>
      </c>
      <c r="K86" s="261">
        <v>3.6298611879133302</v>
      </c>
      <c r="L86" s="261">
        <v>2.414300553622204</v>
      </c>
      <c r="M86" s="261">
        <v>3.1325655595156849</v>
      </c>
      <c r="N86" s="261">
        <v>4.3536355939452189</v>
      </c>
      <c r="O86" s="261">
        <v>3.8562306694425219</v>
      </c>
      <c r="P86" s="261">
        <v>4.2111182994292262</v>
      </c>
      <c r="Q86" s="261">
        <v>4.6774197321914182</v>
      </c>
    </row>
    <row r="87" spans="1:17" x14ac:dyDescent="0.25">
      <c r="A87" s="156" t="s">
        <v>207</v>
      </c>
      <c r="B87" s="204">
        <v>0.94951595932247901</v>
      </c>
      <c r="C87" s="204">
        <v>1.4496087928461656</v>
      </c>
      <c r="D87" s="204">
        <v>1.8259518994298582</v>
      </c>
      <c r="E87" s="204">
        <v>2.9687627665600251</v>
      </c>
      <c r="F87" s="204">
        <v>1.5573300531023668</v>
      </c>
      <c r="G87" s="204">
        <v>2.5750433908707904</v>
      </c>
      <c r="H87" s="204">
        <v>4.336283883882361</v>
      </c>
      <c r="I87" s="204">
        <v>4.8315647288188641</v>
      </c>
      <c r="J87" s="204">
        <v>3.8057767675053529</v>
      </c>
      <c r="K87" s="204">
        <v>5.1630765647807575</v>
      </c>
      <c r="L87" s="204">
        <v>3.6384786380085634</v>
      </c>
      <c r="M87" s="204">
        <v>5.0573462071078623</v>
      </c>
      <c r="N87" s="204">
        <v>8.6414075393515901</v>
      </c>
      <c r="O87" s="204">
        <v>6.525515374559439</v>
      </c>
      <c r="P87" s="204">
        <v>8.7577660273013205</v>
      </c>
      <c r="Q87" s="204">
        <v>10.035281438228944</v>
      </c>
    </row>
    <row r="88" spans="1:17" x14ac:dyDescent="0.25">
      <c r="A88" s="152" t="s">
        <v>220</v>
      </c>
      <c r="B88" s="261">
        <v>0.53722488889793429</v>
      </c>
      <c r="C88" s="261">
        <v>0.8900915842448196</v>
      </c>
      <c r="D88" s="261">
        <v>1.0825118793277353</v>
      </c>
      <c r="E88" s="261">
        <v>1.9298156443032968</v>
      </c>
      <c r="F88" s="261">
        <v>1.0649244116860168</v>
      </c>
      <c r="G88" s="261">
        <v>1.7201405029062302</v>
      </c>
      <c r="H88" s="261">
        <v>2.10456391013394</v>
      </c>
      <c r="I88" s="261">
        <v>2.3339399855582519</v>
      </c>
      <c r="J88" s="261">
        <v>1.9006848574235236</v>
      </c>
      <c r="K88" s="261">
        <v>1.5519769562463483</v>
      </c>
      <c r="L88" s="261">
        <v>1.2366568236924744</v>
      </c>
      <c r="M88" s="261">
        <v>1.940971866584305</v>
      </c>
      <c r="N88" s="261">
        <v>4.3102744807800875</v>
      </c>
      <c r="O88" s="261">
        <v>2.6892163151875947</v>
      </c>
      <c r="P88" s="261">
        <v>4.5684136374093098</v>
      </c>
      <c r="Q88" s="261">
        <v>5.382037776981023</v>
      </c>
    </row>
    <row r="89" spans="1:17" x14ac:dyDescent="0.25">
      <c r="A89" s="154" t="s">
        <v>33</v>
      </c>
      <c r="B89" s="83">
        <v>0.53722488889793429</v>
      </c>
      <c r="C89" s="83">
        <v>0.8900915842448196</v>
      </c>
      <c r="D89" s="83">
        <v>1.0825118793277353</v>
      </c>
      <c r="E89" s="83">
        <v>1.9298156443032968</v>
      </c>
      <c r="F89" s="83">
        <v>1.0649244116860168</v>
      </c>
      <c r="G89" s="83">
        <v>0.52884240614090505</v>
      </c>
      <c r="H89" s="83">
        <v>0</v>
      </c>
      <c r="I89" s="83">
        <v>0</v>
      </c>
      <c r="J89" s="83">
        <v>1.9006848574235236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1.311860782874092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2.10456391013394</v>
      </c>
      <c r="I91" s="208">
        <v>1.1160265791609174</v>
      </c>
      <c r="J91" s="208">
        <v>0</v>
      </c>
      <c r="K91" s="208">
        <v>1.5519769562463483</v>
      </c>
      <c r="L91" s="208">
        <v>1.2366568236924744</v>
      </c>
      <c r="M91" s="208">
        <v>1.940971866584305</v>
      </c>
      <c r="N91" s="208">
        <v>4.3102744807800875</v>
      </c>
      <c r="O91" s="208">
        <v>2.6892163151875947</v>
      </c>
      <c r="P91" s="208">
        <v>4.5684136374093098</v>
      </c>
      <c r="Q91" s="208">
        <v>4.070176994106931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1.1912980967653253</v>
      </c>
      <c r="H92" s="208">
        <v>0</v>
      </c>
      <c r="I92" s="208">
        <v>1.2179134063973343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</v>
      </c>
      <c r="G93" s="208">
        <v>0</v>
      </c>
      <c r="H93" s="208">
        <v>0</v>
      </c>
      <c r="I93" s="208">
        <v>0</v>
      </c>
      <c r="J93" s="208">
        <v>0</v>
      </c>
      <c r="K93" s="208">
        <v>0</v>
      </c>
      <c r="L93" s="208">
        <v>0</v>
      </c>
      <c r="M93" s="208">
        <v>0</v>
      </c>
      <c r="N93" s="208">
        <v>0</v>
      </c>
      <c r="O93" s="208">
        <v>0</v>
      </c>
      <c r="P93" s="208">
        <v>0</v>
      </c>
      <c r="Q93" s="208">
        <v>0</v>
      </c>
    </row>
    <row r="94" spans="1:17" x14ac:dyDescent="0.25">
      <c r="A94" s="149" t="s">
        <v>219</v>
      </c>
      <c r="B94" s="262">
        <v>0.41229107042454471</v>
      </c>
      <c r="C94" s="262">
        <v>0.55951720860134613</v>
      </c>
      <c r="D94" s="262">
        <v>0.74344002010212296</v>
      </c>
      <c r="E94" s="262">
        <v>1.0389471222567284</v>
      </c>
      <c r="F94" s="262">
        <v>0.49240564141635002</v>
      </c>
      <c r="G94" s="262">
        <v>0.85490288796456015</v>
      </c>
      <c r="H94" s="262">
        <v>2.2317199737484206</v>
      </c>
      <c r="I94" s="262">
        <v>2.4976247432606122</v>
      </c>
      <c r="J94" s="262">
        <v>1.9050919100818293</v>
      </c>
      <c r="K94" s="262">
        <v>3.6110996085344089</v>
      </c>
      <c r="L94" s="262">
        <v>2.4018218143160888</v>
      </c>
      <c r="M94" s="262">
        <v>3.1163743405235578</v>
      </c>
      <c r="N94" s="262">
        <v>4.3311330585715027</v>
      </c>
      <c r="O94" s="262">
        <v>3.8362990593718442</v>
      </c>
      <c r="P94" s="262">
        <v>4.1893523898920106</v>
      </c>
      <c r="Q94" s="262">
        <v>4.6532436612479211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53.296912577334254</v>
      </c>
      <c r="C97" s="96">
        <v>52.41628817957011</v>
      </c>
      <c r="D97" s="96">
        <v>45.888924185063694</v>
      </c>
      <c r="E97" s="96">
        <v>38.808086149813022</v>
      </c>
      <c r="F97" s="96">
        <v>38.702539012185483</v>
      </c>
      <c r="G97" s="96">
        <v>38.398665466600555</v>
      </c>
      <c r="H97" s="96">
        <v>40.574734975239394</v>
      </c>
      <c r="I97" s="96">
        <v>39.431640576465526</v>
      </c>
      <c r="J97" s="96">
        <v>37.515243574560529</v>
      </c>
      <c r="K97" s="96">
        <v>22.779500325620678</v>
      </c>
      <c r="L97" s="96">
        <v>12.767311679207593</v>
      </c>
      <c r="M97" s="96">
        <v>12.59735364656246</v>
      </c>
      <c r="N97" s="96">
        <v>12.05748991700759</v>
      </c>
      <c r="O97" s="96">
        <v>9.4757298082530355</v>
      </c>
      <c r="P97" s="96">
        <v>9.869890569175773</v>
      </c>
      <c r="Q97" s="96">
        <v>9.013477311474297</v>
      </c>
    </row>
    <row r="98" spans="1:17" x14ac:dyDescent="0.25">
      <c r="A98" s="132" t="s">
        <v>83</v>
      </c>
      <c r="B98" s="160">
        <v>0.29302631243380312</v>
      </c>
      <c r="C98" s="160">
        <v>0.29517477957133081</v>
      </c>
      <c r="D98" s="160">
        <v>0.25306575641833362</v>
      </c>
      <c r="E98" s="160">
        <v>0.21559257402196583</v>
      </c>
      <c r="F98" s="160">
        <v>0.21668021107449137</v>
      </c>
      <c r="G98" s="160">
        <v>0.21050796332769872</v>
      </c>
      <c r="H98" s="160">
        <v>0.20848753705747269</v>
      </c>
      <c r="I98" s="160">
        <v>0.20521347896053449</v>
      </c>
      <c r="J98" s="160">
        <v>0.20109044986319771</v>
      </c>
      <c r="K98" s="160">
        <v>0.11299747279718188</v>
      </c>
      <c r="L98" s="160">
        <v>6.4066031647669039E-2</v>
      </c>
      <c r="M98" s="160">
        <v>6.4505769052510001E-2</v>
      </c>
      <c r="N98" s="160">
        <v>6.2312863338700376E-2</v>
      </c>
      <c r="O98" s="160">
        <v>4.8140597098327513E-2</v>
      </c>
      <c r="P98" s="160">
        <v>5.1016869228884869E-2</v>
      </c>
      <c r="Q98" s="160">
        <v>4.6189147511826005E-2</v>
      </c>
    </row>
    <row r="99" spans="1:17" x14ac:dyDescent="0.25">
      <c r="A99" s="76" t="s">
        <v>82</v>
      </c>
      <c r="B99" s="159">
        <v>7.8621254244227917E-2</v>
      </c>
      <c r="C99" s="159">
        <v>7.9197704801353519E-2</v>
      </c>
      <c r="D99" s="159">
        <v>6.7899524143820347E-2</v>
      </c>
      <c r="E99" s="159">
        <v>5.7845175863439471E-2</v>
      </c>
      <c r="F99" s="159">
        <v>5.8136997401654983E-2</v>
      </c>
      <c r="G99" s="159">
        <v>5.6480934997810033E-2</v>
      </c>
      <c r="H99" s="159">
        <v>5.593883880803853E-2</v>
      </c>
      <c r="I99" s="159">
        <v>5.5060383382272281E-2</v>
      </c>
      <c r="J99" s="159">
        <v>5.3954142389012347E-2</v>
      </c>
      <c r="K99" s="159">
        <v>3.031810680738586E-2</v>
      </c>
      <c r="L99" s="159">
        <v>1.7189417976680936E-2</v>
      </c>
      <c r="M99" s="159">
        <v>1.730740296587711E-2</v>
      </c>
      <c r="N99" s="159">
        <v>1.6719029190747293E-2</v>
      </c>
      <c r="O99" s="159">
        <v>1.2916499178863262E-2</v>
      </c>
      <c r="P99" s="159">
        <v>1.3688225514883761E-2</v>
      </c>
      <c r="Q99" s="159">
        <v>1.2392909973474793E-2</v>
      </c>
    </row>
    <row r="100" spans="1:17" x14ac:dyDescent="0.25">
      <c r="A100" s="76" t="s">
        <v>81</v>
      </c>
      <c r="B100" s="159">
        <v>0.84243182994211974</v>
      </c>
      <c r="C100" s="159">
        <v>0.84860853498681377</v>
      </c>
      <c r="D100" s="159">
        <v>0.72754779768572808</v>
      </c>
      <c r="E100" s="159">
        <v>0.61981480484380191</v>
      </c>
      <c r="F100" s="159">
        <v>0.62294169152118495</v>
      </c>
      <c r="G100" s="159">
        <v>0.60519687563417712</v>
      </c>
      <c r="H100" s="159">
        <v>0.599388279860123</v>
      </c>
      <c r="I100" s="159">
        <v>0.58997557309317172</v>
      </c>
      <c r="J100" s="159">
        <v>0.5781221292214419</v>
      </c>
      <c r="K100" s="159">
        <v>0.32486047753431552</v>
      </c>
      <c r="L100" s="159">
        <v>0.1841857266325464</v>
      </c>
      <c r="M100" s="159">
        <v>0.18544994343129498</v>
      </c>
      <c r="N100" s="159">
        <v>0.17914548033365932</v>
      </c>
      <c r="O100" s="159">
        <v>0.13840112504303539</v>
      </c>
      <c r="P100" s="159">
        <v>0.14667022270266739</v>
      </c>
      <c r="Q100" s="159">
        <v>0.13279083280497014</v>
      </c>
    </row>
    <row r="101" spans="1:17" x14ac:dyDescent="0.25">
      <c r="A101" s="76" t="s">
        <v>80</v>
      </c>
      <c r="B101" s="159">
        <v>0.23297970288071612</v>
      </c>
      <c r="C101" s="159">
        <v>0.23468790864282921</v>
      </c>
      <c r="D101" s="159">
        <v>0.20120781731144496</v>
      </c>
      <c r="E101" s="159">
        <v>0.17141359566565698</v>
      </c>
      <c r="F101" s="159">
        <v>0.17227835540424427</v>
      </c>
      <c r="G101" s="159">
        <v>0.16737091745367189</v>
      </c>
      <c r="H101" s="159">
        <v>0.1657645145739442</v>
      </c>
      <c r="I101" s="159">
        <v>0.16316137263660987</v>
      </c>
      <c r="J101" s="159">
        <v>0.15988322984428616</v>
      </c>
      <c r="K101" s="159">
        <v>8.9842162705120562E-2</v>
      </c>
      <c r="L101" s="159">
        <v>5.0937695301313278E-2</v>
      </c>
      <c r="M101" s="159">
        <v>5.128732223097178E-2</v>
      </c>
      <c r="N101" s="159">
        <v>4.9543784193703512E-2</v>
      </c>
      <c r="O101" s="159">
        <v>3.8275682191517661E-2</v>
      </c>
      <c r="P101" s="159">
        <v>4.0562551997903123E-2</v>
      </c>
      <c r="Q101" s="159">
        <v>3.6724121374082444E-2</v>
      </c>
    </row>
    <row r="102" spans="1:17" x14ac:dyDescent="0.25">
      <c r="A102" s="129" t="s">
        <v>79</v>
      </c>
      <c r="B102" s="158">
        <v>0.41516355720753806</v>
      </c>
      <c r="C102" s="158">
        <v>0.41820753387963627</v>
      </c>
      <c r="D102" s="158">
        <v>0.35854691262849114</v>
      </c>
      <c r="E102" s="158">
        <v>0.30545441190954115</v>
      </c>
      <c r="F102" s="158">
        <v>0.30699539047875823</v>
      </c>
      <c r="G102" s="158">
        <v>0.29825046819092266</v>
      </c>
      <c r="H102" s="158">
        <v>0.29538790151404071</v>
      </c>
      <c r="I102" s="158">
        <v>0.29074917267518918</v>
      </c>
      <c r="J102" s="158">
        <v>0.28490761048815111</v>
      </c>
      <c r="K102" s="158">
        <v>0.16009631480632958</v>
      </c>
      <c r="L102" s="158">
        <v>9.0769601453540641E-2</v>
      </c>
      <c r="M102" s="158">
        <v>9.1392627227965664E-2</v>
      </c>
      <c r="N102" s="158">
        <v>8.828568939291509E-2</v>
      </c>
      <c r="O102" s="158">
        <v>6.8206235035468257E-2</v>
      </c>
      <c r="P102" s="158">
        <v>7.2281375453067634E-2</v>
      </c>
      <c r="Q102" s="158">
        <v>6.5441395436887262E-2</v>
      </c>
    </row>
    <row r="103" spans="1:17" x14ac:dyDescent="0.25">
      <c r="A103" s="92" t="s">
        <v>125</v>
      </c>
      <c r="B103" s="91">
        <v>6.7837217424001922E-2</v>
      </c>
      <c r="C103" s="91">
        <v>6.8334599488862419E-2</v>
      </c>
      <c r="D103" s="91">
        <v>5.8586126952671617E-2</v>
      </c>
      <c r="E103" s="91">
        <v>4.9910877277385343E-2</v>
      </c>
      <c r="F103" s="91">
        <v>5.0162671290686599E-2</v>
      </c>
      <c r="G103" s="91">
        <v>4.8733761685551498E-2</v>
      </c>
      <c r="H103" s="91">
        <v>4.8266021792010533E-2</v>
      </c>
      <c r="I103" s="91">
        <v>4.7508059173786678E-2</v>
      </c>
      <c r="J103" s="91">
        <v>4.6553555057762257E-2</v>
      </c>
      <c r="K103" s="91">
        <v>2.6159542011220744E-2</v>
      </c>
      <c r="L103" s="91">
        <v>1.4831641849083843E-2</v>
      </c>
      <c r="M103" s="91">
        <v>1.4933443498546299E-2</v>
      </c>
      <c r="N103" s="91">
        <v>1.4425773656672818E-2</v>
      </c>
      <c r="O103" s="91">
        <v>1.1144815375644023E-2</v>
      </c>
      <c r="P103" s="91">
        <v>1.1810688335210737E-2</v>
      </c>
      <c r="Q103" s="91">
        <v>1.0693043967158693E-2</v>
      </c>
    </row>
    <row r="104" spans="1:17" x14ac:dyDescent="0.25">
      <c r="A104" s="92" t="s">
        <v>26</v>
      </c>
      <c r="B104" s="91">
        <v>0.1128897309158947</v>
      </c>
      <c r="C104" s="91">
        <v>0.11371743773519929</v>
      </c>
      <c r="D104" s="91">
        <v>9.7494743420172836E-2</v>
      </c>
      <c r="E104" s="91">
        <v>8.3058028020275523E-2</v>
      </c>
      <c r="F104" s="91">
        <v>8.3477045183526E-2</v>
      </c>
      <c r="G104" s="91">
        <v>8.109915842825699E-2</v>
      </c>
      <c r="H104" s="91">
        <v>8.0320779940377202E-2</v>
      </c>
      <c r="I104" s="91">
        <v>7.905943404110799E-2</v>
      </c>
      <c r="J104" s="91">
        <v>7.7471018169881722E-2</v>
      </c>
      <c r="K104" s="91">
        <v>4.3532794691028734E-2</v>
      </c>
      <c r="L104" s="91">
        <v>2.4681732549831699E-2</v>
      </c>
      <c r="M104" s="91">
        <v>2.4851143402030724E-2</v>
      </c>
      <c r="N104" s="91">
        <v>2.4006316417382989E-2</v>
      </c>
      <c r="O104" s="91">
        <v>1.854638584304065E-2</v>
      </c>
      <c r="P104" s="91">
        <v>1.965448287420013E-2</v>
      </c>
      <c r="Q104" s="91">
        <v>1.7794580938947417E-2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0.23443660886764148</v>
      </c>
      <c r="C106" s="157">
        <v>0.23615549665557459</v>
      </c>
      <c r="D106" s="157">
        <v>0.20246604225564666</v>
      </c>
      <c r="E106" s="157">
        <v>0.17248550661188028</v>
      </c>
      <c r="F106" s="157">
        <v>0.17335567400454566</v>
      </c>
      <c r="G106" s="157">
        <v>0.16841754807711418</v>
      </c>
      <c r="H106" s="157">
        <v>0.16680109978165297</v>
      </c>
      <c r="I106" s="157">
        <v>0.16418167946029452</v>
      </c>
      <c r="J106" s="157">
        <v>0.16088303726050712</v>
      </c>
      <c r="K106" s="157">
        <v>9.0403978104080115E-2</v>
      </c>
      <c r="L106" s="157">
        <v>5.1256227054625098E-2</v>
      </c>
      <c r="M106" s="157">
        <v>5.1608040327388638E-2</v>
      </c>
      <c r="N106" s="157">
        <v>4.9853599318859278E-2</v>
      </c>
      <c r="O106" s="157">
        <v>3.8515033816783582E-2</v>
      </c>
      <c r="P106" s="157">
        <v>4.081620424365677E-2</v>
      </c>
      <c r="Q106" s="157">
        <v>3.6953770530781152E-2</v>
      </c>
    </row>
    <row r="107" spans="1:17" x14ac:dyDescent="0.25">
      <c r="A107" s="156" t="s">
        <v>206</v>
      </c>
      <c r="B107" s="204">
        <v>41.059070924784962</v>
      </c>
      <c r="C107" s="204">
        <v>42.086500592772275</v>
      </c>
      <c r="D107" s="204">
        <v>36.289301064761872</v>
      </c>
      <c r="E107" s="204">
        <v>32.315800573677592</v>
      </c>
      <c r="F107" s="204">
        <v>33.141745583165353</v>
      </c>
      <c r="G107" s="204">
        <v>32.417474803205195</v>
      </c>
      <c r="H107" s="204">
        <v>28.545793346886104</v>
      </c>
      <c r="I107" s="204">
        <v>27.816040358971826</v>
      </c>
      <c r="J107" s="204">
        <v>27.151845787486618</v>
      </c>
      <c r="K107" s="204">
        <v>12.834451514836768</v>
      </c>
      <c r="L107" s="204">
        <v>7.5442505183271926</v>
      </c>
      <c r="M107" s="204">
        <v>7.8516144026357697</v>
      </c>
      <c r="N107" s="204">
        <v>8.5924130776138004</v>
      </c>
      <c r="O107" s="204">
        <v>6.1348431257453218</v>
      </c>
      <c r="P107" s="204">
        <v>7.2117348467241706</v>
      </c>
      <c r="Q107" s="204">
        <v>6.6529504551703962</v>
      </c>
    </row>
    <row r="108" spans="1:17" x14ac:dyDescent="0.25">
      <c r="A108" s="152" t="s">
        <v>218</v>
      </c>
      <c r="B108" s="151">
        <v>36.996057489293349</v>
      </c>
      <c r="C108" s="151">
        <v>39.232957987191398</v>
      </c>
      <c r="D108" s="151">
        <v>33.381656006151005</v>
      </c>
      <c r="E108" s="151">
        <v>30.884477635302684</v>
      </c>
      <c r="F108" s="151">
        <v>32.301340647710745</v>
      </c>
      <c r="G108" s="151">
        <v>31.241969381341509</v>
      </c>
      <c r="H108" s="151">
        <v>23.594428723510468</v>
      </c>
      <c r="I108" s="151">
        <v>23.081655913495599</v>
      </c>
      <c r="J108" s="151">
        <v>23.14457993432606</v>
      </c>
      <c r="K108" s="151">
        <v>7.9998174817544019</v>
      </c>
      <c r="L108" s="151">
        <v>5.0757119860188853</v>
      </c>
      <c r="M108" s="151">
        <v>5.6640326403084265</v>
      </c>
      <c r="N108" s="151">
        <v>7.1932745611650155</v>
      </c>
      <c r="O108" s="151">
        <v>4.6420930654686234</v>
      </c>
      <c r="P108" s="151">
        <v>6.1771286965425833</v>
      </c>
      <c r="Q108" s="151">
        <v>5.7448381203258618</v>
      </c>
    </row>
    <row r="109" spans="1:17" x14ac:dyDescent="0.25">
      <c r="A109" s="154" t="s">
        <v>33</v>
      </c>
      <c r="B109" s="83">
        <v>5.4921314713615557</v>
      </c>
      <c r="C109" s="83">
        <v>9.0962844153868421</v>
      </c>
      <c r="D109" s="83">
        <v>3.9021400550531808</v>
      </c>
      <c r="E109" s="83">
        <v>1.6937980138239672</v>
      </c>
      <c r="F109" s="83">
        <v>2.2430442346049855</v>
      </c>
      <c r="G109" s="83">
        <v>0</v>
      </c>
      <c r="H109" s="83">
        <v>0</v>
      </c>
      <c r="I109" s="83">
        <v>0</v>
      </c>
      <c r="J109" s="83">
        <v>9.2313848531000928E-2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2.6692553150194285</v>
      </c>
      <c r="C110" s="208">
        <v>2.6733580844277895</v>
      </c>
      <c r="D110" s="208">
        <v>2.6721823698583442</v>
      </c>
      <c r="E110" s="208">
        <v>3.0483907027223429</v>
      </c>
      <c r="F110" s="208">
        <v>3.0503016624259947</v>
      </c>
      <c r="G110" s="208">
        <v>3.0503843534975794</v>
      </c>
      <c r="H110" s="208">
        <v>0</v>
      </c>
      <c r="I110" s="208">
        <v>0.77750987063091737</v>
      </c>
      <c r="J110" s="208">
        <v>1.5276530364277972</v>
      </c>
      <c r="K110" s="208">
        <v>0.28483960298293448</v>
      </c>
      <c r="L110" s="208">
        <v>0.38044957284377368</v>
      </c>
      <c r="M110" s="208">
        <v>0</v>
      </c>
      <c r="N110" s="208">
        <v>0.38048463092717155</v>
      </c>
      <c r="O110" s="208">
        <v>0.76082756393168127</v>
      </c>
      <c r="P110" s="208">
        <v>0.76106448967431128</v>
      </c>
      <c r="Q110" s="208">
        <v>0.16372133862119148</v>
      </c>
    </row>
    <row r="111" spans="1:17" x14ac:dyDescent="0.25">
      <c r="A111" s="154" t="s">
        <v>125</v>
      </c>
      <c r="B111" s="208">
        <v>7.6152251281389427</v>
      </c>
      <c r="C111" s="208">
        <v>7.6142630248182543</v>
      </c>
      <c r="D111" s="208">
        <v>7.614527201064643</v>
      </c>
      <c r="E111" s="208">
        <v>7.6103295092877961</v>
      </c>
      <c r="F111" s="208">
        <v>7.2347483583541949</v>
      </c>
      <c r="G111" s="208">
        <v>7.5865153361621145</v>
      </c>
      <c r="H111" s="208">
        <v>7.5821365662805587</v>
      </c>
      <c r="I111" s="208">
        <v>11.891027185305974</v>
      </c>
      <c r="J111" s="208">
        <v>14.598899818597058</v>
      </c>
      <c r="K111" s="208">
        <v>7.7149778787714673</v>
      </c>
      <c r="L111" s="208">
        <v>4.4660877817854026</v>
      </c>
      <c r="M111" s="208">
        <v>5.6640326403084265</v>
      </c>
      <c r="N111" s="208">
        <v>2.2023279276783301</v>
      </c>
      <c r="O111" s="208">
        <v>1.9609778692495978</v>
      </c>
      <c r="P111" s="208">
        <v>0.65820402795903654</v>
      </c>
      <c r="Q111" s="208">
        <v>0</v>
      </c>
    </row>
    <row r="112" spans="1:17" x14ac:dyDescent="0.25">
      <c r="A112" s="154" t="s">
        <v>29</v>
      </c>
      <c r="B112" s="208">
        <v>6.8220753821387063</v>
      </c>
      <c r="C112" s="208">
        <v>6.2243200681764561</v>
      </c>
      <c r="D112" s="208">
        <v>5.0904249812982529</v>
      </c>
      <c r="E112" s="208">
        <v>3.6967700559796755</v>
      </c>
      <c r="F112" s="208">
        <v>3.1414006581065985</v>
      </c>
      <c r="G112" s="208">
        <v>1.6866868909313151</v>
      </c>
      <c r="H112" s="208">
        <v>0</v>
      </c>
      <c r="I112" s="208">
        <v>0</v>
      </c>
      <c r="J112" s="208">
        <v>2.8412204768667868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14.397370192634721</v>
      </c>
      <c r="C113" s="208">
        <v>13.624732394382054</v>
      </c>
      <c r="D113" s="208">
        <v>14.102381398876586</v>
      </c>
      <c r="E113" s="208">
        <v>14.8351893534889</v>
      </c>
      <c r="F113" s="208">
        <v>16.631845734218977</v>
      </c>
      <c r="G113" s="208">
        <v>18.9183828007505</v>
      </c>
      <c r="H113" s="208">
        <v>16.012292157229908</v>
      </c>
      <c r="I113" s="208">
        <v>10.413118857558707</v>
      </c>
      <c r="J113" s="208">
        <v>4.0844927539034144</v>
      </c>
      <c r="K113" s="208">
        <v>0</v>
      </c>
      <c r="L113" s="208">
        <v>0.22917463138970862</v>
      </c>
      <c r="M113" s="208">
        <v>0</v>
      </c>
      <c r="N113" s="208">
        <v>4.6104620025595144</v>
      </c>
      <c r="O113" s="208">
        <v>1.9202876322873446</v>
      </c>
      <c r="P113" s="208">
        <v>4.7578601789092358</v>
      </c>
      <c r="Q113" s="208">
        <v>5.5811167817046705</v>
      </c>
    </row>
    <row r="114" spans="1:17" x14ac:dyDescent="0.25">
      <c r="A114" s="152" t="s">
        <v>217</v>
      </c>
      <c r="B114" s="151">
        <v>4.0630134354916132</v>
      </c>
      <c r="C114" s="151">
        <v>2.8535426055808775</v>
      </c>
      <c r="D114" s="151">
        <v>2.9076450586108695</v>
      </c>
      <c r="E114" s="151">
        <v>1.4313229383749091</v>
      </c>
      <c r="F114" s="151">
        <v>0.84040493545460659</v>
      </c>
      <c r="G114" s="151">
        <v>1.1755054218636847</v>
      </c>
      <c r="H114" s="151">
        <v>4.9513646233756345</v>
      </c>
      <c r="I114" s="151">
        <v>4.7343844454762278</v>
      </c>
      <c r="J114" s="151">
        <v>4.0072658531605576</v>
      </c>
      <c r="K114" s="151">
        <v>4.8346340330823656</v>
      </c>
      <c r="L114" s="151">
        <v>2.4685385323083069</v>
      </c>
      <c r="M114" s="151">
        <v>2.1875817623273437</v>
      </c>
      <c r="N114" s="151">
        <v>1.3991385164487848</v>
      </c>
      <c r="O114" s="151">
        <v>1.4927500602766981</v>
      </c>
      <c r="P114" s="151">
        <v>1.0346061501815871</v>
      </c>
      <c r="Q114" s="151">
        <v>0.90811233484453446</v>
      </c>
    </row>
    <row r="115" spans="1:17" x14ac:dyDescent="0.25">
      <c r="A115" s="156" t="s">
        <v>205</v>
      </c>
      <c r="B115" s="204">
        <v>3.2463660835318078</v>
      </c>
      <c r="C115" s="204">
        <v>2.2799934284612737</v>
      </c>
      <c r="D115" s="204">
        <v>2.3232215327589865</v>
      </c>
      <c r="E115" s="204">
        <v>1.1436334916178208</v>
      </c>
      <c r="F115" s="204">
        <v>0.67148733869802235</v>
      </c>
      <c r="G115" s="204">
        <v>0.93923414065311228</v>
      </c>
      <c r="H115" s="204">
        <v>3.9561626944462711</v>
      </c>
      <c r="I115" s="204">
        <v>3.7827945524218767</v>
      </c>
      <c r="J115" s="204">
        <v>3.2018235134931392</v>
      </c>
      <c r="K115" s="204">
        <v>3.8628944256464504</v>
      </c>
      <c r="L115" s="204">
        <v>1.9723734352375899</v>
      </c>
      <c r="M115" s="204">
        <v>1.7478877072216579</v>
      </c>
      <c r="N115" s="204">
        <v>1.117917993153956</v>
      </c>
      <c r="O115" s="204">
        <v>1.1927140394223137</v>
      </c>
      <c r="P115" s="204">
        <v>0.82665498627782052</v>
      </c>
      <c r="Q115" s="204">
        <v>0.72558585657727925</v>
      </c>
    </row>
    <row r="116" spans="1:17" x14ac:dyDescent="0.25">
      <c r="A116" s="156" t="s">
        <v>204</v>
      </c>
      <c r="B116" s="204">
        <v>4.1520299998051184</v>
      </c>
      <c r="C116" s="204">
        <v>4.0829493641990977</v>
      </c>
      <c r="D116" s="204">
        <v>3.5375212112777565</v>
      </c>
      <c r="E116" s="204">
        <v>2.9297120893021558</v>
      </c>
      <c r="F116" s="204">
        <v>2.8964564235674373</v>
      </c>
      <c r="G116" s="204">
        <v>2.8427833520945578</v>
      </c>
      <c r="H116" s="204">
        <v>3.1196387243661761</v>
      </c>
      <c r="I116" s="204">
        <v>3.0594674324020898</v>
      </c>
      <c r="J116" s="204">
        <v>2.9472435237591892</v>
      </c>
      <c r="K116" s="204">
        <v>1.8214024840609424</v>
      </c>
      <c r="L116" s="204">
        <v>1.0346873756994936</v>
      </c>
      <c r="M116" s="204">
        <v>0.98493111295125391</v>
      </c>
      <c r="N116" s="204">
        <v>0.92591609666686536</v>
      </c>
      <c r="O116" s="204">
        <v>0.7484015948799464</v>
      </c>
      <c r="P116" s="204">
        <v>0.74916114916004939</v>
      </c>
      <c r="Q116" s="204">
        <v>0.67597214467032052</v>
      </c>
    </row>
    <row r="117" spans="1:17" x14ac:dyDescent="0.25">
      <c r="A117" s="152" t="s">
        <v>216</v>
      </c>
      <c r="B117" s="151">
        <v>3.1602597063500473</v>
      </c>
      <c r="C117" s="151">
        <v>3.386407540684043</v>
      </c>
      <c r="D117" s="151">
        <v>2.8277731292626727</v>
      </c>
      <c r="E117" s="151">
        <v>2.5803301359418915</v>
      </c>
      <c r="F117" s="151">
        <v>2.6913159132811217</v>
      </c>
      <c r="G117" s="151">
        <v>2.5558457439104707</v>
      </c>
      <c r="H117" s="151">
        <v>1.9110243735908043</v>
      </c>
      <c r="I117" s="151">
        <v>1.9038173403292469</v>
      </c>
      <c r="J117" s="151">
        <v>1.9690810602967332</v>
      </c>
      <c r="K117" s="151">
        <v>0.6412817461245176</v>
      </c>
      <c r="L117" s="151">
        <v>0.43212397701451438</v>
      </c>
      <c r="M117" s="151">
        <v>0.4509484813831558</v>
      </c>
      <c r="N117" s="151">
        <v>0.58439027129759591</v>
      </c>
      <c r="O117" s="151">
        <v>0.3840254516943496</v>
      </c>
      <c r="P117" s="151">
        <v>0.49661666180669667</v>
      </c>
      <c r="Q117" s="151">
        <v>0.4543044462690331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0.50872006431801398</v>
      </c>
      <c r="L119" s="208">
        <v>0</v>
      </c>
      <c r="M119" s="208">
        <v>0.39102088127762152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6.4820857000010765E-3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3.1602597063500473</v>
      </c>
      <c r="C122" s="208">
        <v>3.386407540684043</v>
      </c>
      <c r="D122" s="208">
        <v>2.8277731292626727</v>
      </c>
      <c r="E122" s="208">
        <v>2.5803301359418915</v>
      </c>
      <c r="F122" s="208">
        <v>2.6913159132811217</v>
      </c>
      <c r="G122" s="208">
        <v>2.5558457439104707</v>
      </c>
      <c r="H122" s="208">
        <v>1.9110243735908043</v>
      </c>
      <c r="I122" s="208">
        <v>1.9038173403292469</v>
      </c>
      <c r="J122" s="208">
        <v>1.9690810602967332</v>
      </c>
      <c r="K122" s="208">
        <v>0.1325616818065036</v>
      </c>
      <c r="L122" s="208">
        <v>0.43212397701451438</v>
      </c>
      <c r="M122" s="208">
        <v>5.3445514405533211E-2</v>
      </c>
      <c r="N122" s="208">
        <v>0.58439027129759591</v>
      </c>
      <c r="O122" s="208">
        <v>0.3840254516943496</v>
      </c>
      <c r="P122" s="208">
        <v>0.49661666180669667</v>
      </c>
      <c r="Q122" s="208">
        <v>0.4543044462690331</v>
      </c>
    </row>
    <row r="123" spans="1:17" x14ac:dyDescent="0.25">
      <c r="A123" s="152" t="s">
        <v>215</v>
      </c>
      <c r="B123" s="261">
        <v>0.99177029345507095</v>
      </c>
      <c r="C123" s="261">
        <v>0.69654182351505445</v>
      </c>
      <c r="D123" s="261">
        <v>0.70974808201508377</v>
      </c>
      <c r="E123" s="261">
        <v>0.34938195336026429</v>
      </c>
      <c r="F123" s="261">
        <v>0.20514051028631544</v>
      </c>
      <c r="G123" s="261">
        <v>0.28693760818408692</v>
      </c>
      <c r="H123" s="261">
        <v>1.2086143507753719</v>
      </c>
      <c r="I123" s="261">
        <v>1.1556500920728432</v>
      </c>
      <c r="J123" s="261">
        <v>0.97816246346245583</v>
      </c>
      <c r="K123" s="261">
        <v>1.1801207379364247</v>
      </c>
      <c r="L123" s="261">
        <v>0.60256339868497921</v>
      </c>
      <c r="M123" s="261">
        <v>0.53398263156809811</v>
      </c>
      <c r="N123" s="261">
        <v>0.3415258253692694</v>
      </c>
      <c r="O123" s="261">
        <v>0.3643761431855968</v>
      </c>
      <c r="P123" s="261">
        <v>0.25254448735335272</v>
      </c>
      <c r="Q123" s="261">
        <v>0.22166769840128742</v>
      </c>
    </row>
    <row r="124" spans="1:17" x14ac:dyDescent="0.25">
      <c r="A124" s="243" t="s">
        <v>203</v>
      </c>
      <c r="B124" s="242">
        <v>2.9772229125039567</v>
      </c>
      <c r="C124" s="242">
        <v>2.0909683322555099</v>
      </c>
      <c r="D124" s="242">
        <v>2.1306125680772583</v>
      </c>
      <c r="E124" s="242">
        <v>1.0488194329110441</v>
      </c>
      <c r="F124" s="242">
        <v>0.61581702087434009</v>
      </c>
      <c r="G124" s="242">
        <v>0.86136601104340971</v>
      </c>
      <c r="H124" s="242">
        <v>3.6281731377272206</v>
      </c>
      <c r="I124" s="242">
        <v>3.4691782519219427</v>
      </c>
      <c r="J124" s="242">
        <v>2.9363731880155028</v>
      </c>
      <c r="K124" s="242">
        <v>3.5426373664261877</v>
      </c>
      <c r="L124" s="242">
        <v>1.8088518769315673</v>
      </c>
      <c r="M124" s="242">
        <v>1.6029773588451612</v>
      </c>
      <c r="N124" s="242">
        <v>1.0252359031232434</v>
      </c>
      <c r="O124" s="242">
        <v>1.0938309096582415</v>
      </c>
      <c r="P124" s="242">
        <v>0.75812034211632584</v>
      </c>
      <c r="Q124" s="242">
        <v>0.66543044795506023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129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1</v>
      </c>
      <c r="D129" s="77">
        <f t="shared" si="0"/>
        <v>0.99999999999999978</v>
      </c>
      <c r="E129" s="77">
        <f t="shared" si="0"/>
        <v>1</v>
      </c>
      <c r="F129" s="77">
        <f t="shared" si="0"/>
        <v>0.99999999999999978</v>
      </c>
      <c r="G129" s="77">
        <f t="shared" si="0"/>
        <v>1</v>
      </c>
      <c r="H129" s="77">
        <f t="shared" si="0"/>
        <v>0.99999999999999989</v>
      </c>
      <c r="I129" s="77">
        <f t="shared" si="0"/>
        <v>0.99999999999999989</v>
      </c>
      <c r="J129" s="77">
        <f t="shared" si="0"/>
        <v>0.99999999999999989</v>
      </c>
      <c r="K129" s="77">
        <f t="shared" si="0"/>
        <v>1.0000000000000002</v>
      </c>
      <c r="L129" s="77">
        <f t="shared" si="0"/>
        <v>1</v>
      </c>
      <c r="M129" s="77">
        <f t="shared" si="0"/>
        <v>1</v>
      </c>
      <c r="N129" s="77">
        <f t="shared" si="0"/>
        <v>1</v>
      </c>
      <c r="O129" s="77">
        <f t="shared" si="0"/>
        <v>1</v>
      </c>
      <c r="P129" s="77">
        <f t="shared" si="0"/>
        <v>0.99999999999999989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4.215098593778375E-3</v>
      </c>
      <c r="C130" s="240">
        <f t="shared" si="1"/>
        <v>4.2345398391294507E-3</v>
      </c>
      <c r="D130" s="240">
        <f t="shared" si="1"/>
        <v>4.2125463232484759E-3</v>
      </c>
      <c r="E130" s="240">
        <f t="shared" si="1"/>
        <v>4.1815402925668944E-3</v>
      </c>
      <c r="F130" s="240">
        <f t="shared" si="1"/>
        <v>4.1104373885856886E-3</v>
      </c>
      <c r="G130" s="240">
        <f t="shared" si="1"/>
        <v>4.1466547886511024E-3</v>
      </c>
      <c r="H130" s="240">
        <f t="shared" si="1"/>
        <v>4.1491837201591466E-3</v>
      </c>
      <c r="I130" s="240">
        <f t="shared" si="1"/>
        <v>4.1795525652999618E-3</v>
      </c>
      <c r="J130" s="240">
        <f t="shared" si="1"/>
        <v>4.1794932603694867E-3</v>
      </c>
      <c r="K130" s="240">
        <f t="shared" si="1"/>
        <v>4.1295139244059238E-3</v>
      </c>
      <c r="L130" s="240">
        <f t="shared" si="1"/>
        <v>4.0470223348413898E-3</v>
      </c>
      <c r="M130" s="240">
        <f t="shared" si="1"/>
        <v>4.0724187731023568E-3</v>
      </c>
      <c r="N130" s="240">
        <f t="shared" si="1"/>
        <v>4.2692724643573141E-3</v>
      </c>
      <c r="O130" s="240">
        <f t="shared" si="1"/>
        <v>4.1642697865486413E-3</v>
      </c>
      <c r="P130" s="240">
        <f t="shared" si="1"/>
        <v>4.2347004241976242E-3</v>
      </c>
      <c r="Q130" s="240">
        <f t="shared" si="1"/>
        <v>4.2692724643573141E-3</v>
      </c>
    </row>
    <row r="131" spans="1:17" x14ac:dyDescent="0.25">
      <c r="A131" s="76" t="s">
        <v>82</v>
      </c>
      <c r="B131" s="239">
        <f t="shared" ref="B131:Q131" si="2">IF(B$7=0,0,B$7/B$5)</f>
        <v>4.3841978860990178E-4</v>
      </c>
      <c r="C131" s="239">
        <f t="shared" si="2"/>
        <v>4.4044190659540104E-4</v>
      </c>
      <c r="D131" s="239">
        <f t="shared" si="2"/>
        <v>4.3815432248110362E-4</v>
      </c>
      <c r="E131" s="239">
        <f t="shared" si="2"/>
        <v>4.3492933091456796E-4</v>
      </c>
      <c r="F131" s="239">
        <f t="shared" si="2"/>
        <v>4.2753379331575528E-4</v>
      </c>
      <c r="G131" s="239">
        <f t="shared" si="2"/>
        <v>4.3130082854100872E-4</v>
      </c>
      <c r="H131" s="239">
        <f t="shared" si="2"/>
        <v>4.3156386713725928E-4</v>
      </c>
      <c r="I131" s="239">
        <f t="shared" si="2"/>
        <v>4.3472258391949909E-4</v>
      </c>
      <c r="J131" s="239">
        <f t="shared" si="2"/>
        <v>4.3471641550979191E-4</v>
      </c>
      <c r="K131" s="239">
        <f t="shared" si="2"/>
        <v>4.2951797722406575E-4</v>
      </c>
      <c r="L131" s="239">
        <f t="shared" si="2"/>
        <v>4.2093788248740642E-4</v>
      </c>
      <c r="M131" s="239">
        <f t="shared" si="2"/>
        <v>4.2357941051957433E-4</v>
      </c>
      <c r="N131" s="239">
        <f t="shared" si="2"/>
        <v>4.4405450778882102E-4</v>
      </c>
      <c r="O131" s="239">
        <f t="shared" si="2"/>
        <v>4.3313299532970535E-4</v>
      </c>
      <c r="P131" s="239">
        <f t="shared" si="2"/>
        <v>4.4045860932964942E-4</v>
      </c>
      <c r="Q131" s="239">
        <f t="shared" si="2"/>
        <v>4.4405450778882112E-4</v>
      </c>
    </row>
    <row r="132" spans="1:17" x14ac:dyDescent="0.25">
      <c r="A132" s="76" t="s">
        <v>81</v>
      </c>
      <c r="B132" s="239">
        <f t="shared" ref="B132:Q132" si="3">IF(B$8=0,0,B$8/B$5)</f>
        <v>1.0219861108155525E-2</v>
      </c>
      <c r="C132" s="239">
        <f t="shared" si="3"/>
        <v>1.0266998042876542E-2</v>
      </c>
      <c r="D132" s="239">
        <f t="shared" si="3"/>
        <v>1.0213672913562762E-2</v>
      </c>
      <c r="E132" s="239">
        <f t="shared" si="3"/>
        <v>1.0138496183996176E-2</v>
      </c>
      <c r="F132" s="239">
        <f t="shared" si="3"/>
        <v>9.9661012122280127E-3</v>
      </c>
      <c r="G132" s="239">
        <f t="shared" si="3"/>
        <v>1.0053913345237989E-2</v>
      </c>
      <c r="H132" s="239">
        <f t="shared" si="3"/>
        <v>1.0060044952409027E-2</v>
      </c>
      <c r="I132" s="239">
        <f t="shared" si="3"/>
        <v>1.013367677203297E-2</v>
      </c>
      <c r="J132" s="239">
        <f t="shared" si="3"/>
        <v>1.0133532982240392E-2</v>
      </c>
      <c r="K132" s="239">
        <f t="shared" si="3"/>
        <v>1.0012353878012706E-2</v>
      </c>
      <c r="L132" s="239">
        <f t="shared" si="3"/>
        <v>9.8123460800492411E-3</v>
      </c>
      <c r="M132" s="239">
        <f t="shared" si="3"/>
        <v>9.8739218809218519E-3</v>
      </c>
      <c r="N132" s="239">
        <f t="shared" si="3"/>
        <v>1.0351210214395926E-2</v>
      </c>
      <c r="O132" s="239">
        <f t="shared" si="3"/>
        <v>1.0096622389386805E-2</v>
      </c>
      <c r="P132" s="239">
        <f t="shared" si="3"/>
        <v>1.0267387394882496E-2</v>
      </c>
      <c r="Q132" s="239">
        <f t="shared" si="3"/>
        <v>1.0351210214395928E-2</v>
      </c>
    </row>
    <row r="133" spans="1:17" x14ac:dyDescent="0.25">
      <c r="A133" s="76" t="s">
        <v>80</v>
      </c>
      <c r="B133" s="239">
        <f t="shared" ref="B133:Q133" si="4">IF(B$9=0,0,B$9/B$5)</f>
        <v>8.3643321998355864E-4</v>
      </c>
      <c r="C133" s="239">
        <f t="shared" si="4"/>
        <v>8.402910902297004E-4</v>
      </c>
      <c r="D133" s="239">
        <f t="shared" si="4"/>
        <v>8.3592675404685628E-4</v>
      </c>
      <c r="E133" s="239">
        <f t="shared" si="4"/>
        <v>8.2977399782896226E-4</v>
      </c>
      <c r="F133" s="239">
        <f t="shared" si="4"/>
        <v>8.1566452218942084E-4</v>
      </c>
      <c r="G133" s="239">
        <f t="shared" si="4"/>
        <v>8.2285140901595011E-4</v>
      </c>
      <c r="H133" s="239">
        <f t="shared" si="4"/>
        <v>8.23353243617758E-4</v>
      </c>
      <c r="I133" s="239">
        <f t="shared" si="4"/>
        <v>8.2937955839146413E-4</v>
      </c>
      <c r="J133" s="239">
        <f t="shared" si="4"/>
        <v>8.2936779007505238E-4</v>
      </c>
      <c r="K133" s="239">
        <f t="shared" si="4"/>
        <v>8.1945002042327082E-4</v>
      </c>
      <c r="L133" s="239">
        <f t="shared" si="4"/>
        <v>8.0308060358854478E-4</v>
      </c>
      <c r="M133" s="239">
        <f t="shared" si="4"/>
        <v>8.081202068524133E-4</v>
      </c>
      <c r="N133" s="239">
        <f t="shared" si="4"/>
        <v>8.4718334219284648E-4</v>
      </c>
      <c r="O133" s="239">
        <f t="shared" si="4"/>
        <v>8.2634688345946351E-4</v>
      </c>
      <c r="P133" s="239">
        <f t="shared" si="4"/>
        <v>8.4032295631365176E-4</v>
      </c>
      <c r="Q133" s="239">
        <f t="shared" si="4"/>
        <v>8.471833421928467E-4</v>
      </c>
    </row>
    <row r="134" spans="1:17" x14ac:dyDescent="0.25">
      <c r="A134" s="129" t="s">
        <v>79</v>
      </c>
      <c r="B134" s="238">
        <f t="shared" ref="B134:Q134" si="5">IF(B$10=0,0,B$10/B$5)</f>
        <v>3.9659249900588821E-3</v>
      </c>
      <c r="C134" s="238">
        <f t="shared" si="5"/>
        <v>3.9842169751833825E-3</v>
      </c>
      <c r="D134" s="238">
        <f t="shared" si="5"/>
        <v>3.963523595820832E-3</v>
      </c>
      <c r="E134" s="238">
        <f t="shared" si="5"/>
        <v>3.9343504723014623E-3</v>
      </c>
      <c r="F134" s="238">
        <f t="shared" si="5"/>
        <v>3.867450783601168E-3</v>
      </c>
      <c r="G134" s="238">
        <f t="shared" si="5"/>
        <v>3.9015272088137108E-3</v>
      </c>
      <c r="H134" s="238">
        <f t="shared" si="5"/>
        <v>3.9039066437053884E-3</v>
      </c>
      <c r="I134" s="238">
        <f t="shared" si="5"/>
        <v>3.9324802486125103E-3</v>
      </c>
      <c r="J134" s="238">
        <f t="shared" si="5"/>
        <v>3.9324244494655701E-3</v>
      </c>
      <c r="K134" s="238">
        <f t="shared" si="5"/>
        <v>3.8853996188300509E-3</v>
      </c>
      <c r="L134" s="238">
        <f t="shared" si="5"/>
        <v>3.8077844814269641E-3</v>
      </c>
      <c r="M134" s="238">
        <f t="shared" si="5"/>
        <v>3.831679620987002E-3</v>
      </c>
      <c r="N134" s="238">
        <f t="shared" si="5"/>
        <v>4.0168963973361291E-3</v>
      </c>
      <c r="O134" s="238">
        <f t="shared" si="5"/>
        <v>3.9181009042581786E-3</v>
      </c>
      <c r="P134" s="238">
        <f t="shared" si="5"/>
        <v>3.9843680673395283E-3</v>
      </c>
      <c r="Q134" s="238">
        <f t="shared" si="5"/>
        <v>4.01689639733613E-3</v>
      </c>
    </row>
    <row r="135" spans="1:17" x14ac:dyDescent="0.25">
      <c r="A135" s="127" t="s">
        <v>214</v>
      </c>
      <c r="B135" s="236">
        <f t="shared" ref="B135:Q135" si="6">IF(B$15=0,0,B$15/B$5)</f>
        <v>4.1135151130523788E-2</v>
      </c>
      <c r="C135" s="236">
        <f t="shared" si="6"/>
        <v>4.1324878262141186E-2</v>
      </c>
      <c r="D135" s="236">
        <f t="shared" si="6"/>
        <v>4.1110243520028449E-2</v>
      </c>
      <c r="E135" s="236">
        <f t="shared" si="6"/>
        <v>4.0807655637522651E-2</v>
      </c>
      <c r="F135" s="236">
        <f t="shared" si="6"/>
        <v>4.0113762330874214E-2</v>
      </c>
      <c r="G135" s="236">
        <f t="shared" si="6"/>
        <v>4.0467207972085188E-2</v>
      </c>
      <c r="H135" s="236">
        <f t="shared" si="6"/>
        <v>4.0491887817044374E-2</v>
      </c>
      <c r="I135" s="236">
        <f t="shared" si="6"/>
        <v>4.0788257405260132E-2</v>
      </c>
      <c r="J135" s="236">
        <f t="shared" si="6"/>
        <v>4.0787678648387997E-2</v>
      </c>
      <c r="K135" s="236">
        <f t="shared" si="6"/>
        <v>4.0299930261838042E-2</v>
      </c>
      <c r="L135" s="236">
        <f t="shared" si="6"/>
        <v>3.9494894761899116E-2</v>
      </c>
      <c r="M135" s="236">
        <f t="shared" si="6"/>
        <v>3.9742738626710225E-2</v>
      </c>
      <c r="N135" s="236">
        <f t="shared" si="6"/>
        <v>4.1663833984319755E-2</v>
      </c>
      <c r="O135" s="236">
        <f t="shared" si="6"/>
        <v>4.063911275309047E-2</v>
      </c>
      <c r="P135" s="236">
        <f t="shared" si="6"/>
        <v>4.1326445411972126E-2</v>
      </c>
      <c r="Q135" s="236">
        <f t="shared" si="6"/>
        <v>4.1663833984319762E-2</v>
      </c>
    </row>
    <row r="136" spans="1:17" x14ac:dyDescent="0.25">
      <c r="A136" s="127" t="s">
        <v>213</v>
      </c>
      <c r="B136" s="237">
        <f t="shared" ref="B136:Q136" si="7">IF(B$16=0,0,B$16/B$5)</f>
        <v>0.27574208948933671</v>
      </c>
      <c r="C136" s="237">
        <f t="shared" si="7"/>
        <v>0.27694315942453951</v>
      </c>
      <c r="D136" s="237">
        <f t="shared" si="7"/>
        <v>0.27545695591747199</v>
      </c>
      <c r="E136" s="237">
        <f t="shared" si="7"/>
        <v>0.27342948223023994</v>
      </c>
      <c r="F136" s="237">
        <f t="shared" si="7"/>
        <v>0.2687800877821685</v>
      </c>
      <c r="G136" s="237">
        <f t="shared" si="7"/>
        <v>0.27114833112188114</v>
      </c>
      <c r="H136" s="237">
        <f t="shared" si="7"/>
        <v>0.2713136970838137</v>
      </c>
      <c r="I136" s="237">
        <f t="shared" si="7"/>
        <v>0.27329950542758219</v>
      </c>
      <c r="J136" s="237">
        <f t="shared" si="7"/>
        <v>0.27329562749856584</v>
      </c>
      <c r="K136" s="237">
        <f t="shared" si="7"/>
        <v>0.27002749590145553</v>
      </c>
      <c r="L136" s="237">
        <f t="shared" si="7"/>
        <v>0.26463339921821305</v>
      </c>
      <c r="M136" s="237">
        <f t="shared" si="7"/>
        <v>0.26629406358548741</v>
      </c>
      <c r="N136" s="237">
        <f t="shared" si="7"/>
        <v>0.27916625878366236</v>
      </c>
      <c r="O136" s="237">
        <f t="shared" si="7"/>
        <v>0.27230016977884031</v>
      </c>
      <c r="P136" s="237">
        <f t="shared" si="7"/>
        <v>0.27690560496255467</v>
      </c>
      <c r="Q136" s="237">
        <f t="shared" si="7"/>
        <v>0.27916625878366236</v>
      </c>
    </row>
    <row r="137" spans="1:17" x14ac:dyDescent="0.25">
      <c r="A137" s="142" t="s">
        <v>227</v>
      </c>
      <c r="B137" s="235">
        <f t="shared" ref="B137:Q137" si="8">IF(B$17=0,0,B$17/B$5)</f>
        <v>0.25393886215594286</v>
      </c>
      <c r="C137" s="235">
        <f t="shared" si="8"/>
        <v>0.25511010112307719</v>
      </c>
      <c r="D137" s="235">
        <f t="shared" si="8"/>
        <v>0.25378510046808267</v>
      </c>
      <c r="E137" s="235">
        <f t="shared" si="8"/>
        <v>0.25191714033000312</v>
      </c>
      <c r="F137" s="235">
        <f t="shared" si="8"/>
        <v>0.24763354170680091</v>
      </c>
      <c r="G137" s="235">
        <f t="shared" si="8"/>
        <v>0.24981546109925185</v>
      </c>
      <c r="H137" s="235">
        <f t="shared" si="8"/>
        <v>0.24996781672637072</v>
      </c>
      <c r="I137" s="235">
        <f t="shared" si="8"/>
        <v>0.25179738958415193</v>
      </c>
      <c r="J137" s="235">
        <f t="shared" si="8"/>
        <v>0.25179381675513496</v>
      </c>
      <c r="K137" s="235">
        <f t="shared" si="8"/>
        <v>0.24878280872684597</v>
      </c>
      <c r="L137" s="235">
        <f t="shared" si="8"/>
        <v>0.24381309807230223</v>
      </c>
      <c r="M137" s="235">
        <f t="shared" si="8"/>
        <v>0.24534310798578854</v>
      </c>
      <c r="N137" s="235">
        <f t="shared" si="8"/>
        <v>0.25720257016830222</v>
      </c>
      <c r="O137" s="235">
        <f t="shared" si="8"/>
        <v>0.25087667768137001</v>
      </c>
      <c r="P137" s="235">
        <f t="shared" si="8"/>
        <v>0.25511977557993371</v>
      </c>
      <c r="Q137" s="235">
        <f t="shared" si="8"/>
        <v>0.25720257016830222</v>
      </c>
    </row>
    <row r="138" spans="1:17" x14ac:dyDescent="0.25">
      <c r="A138" s="142" t="s">
        <v>226</v>
      </c>
      <c r="B138" s="235">
        <f t="shared" ref="B138:Q138" si="9">IF(B$25=0,0,B$25/B$5)</f>
        <v>2.1803227333393915E-2</v>
      </c>
      <c r="C138" s="235">
        <f t="shared" si="9"/>
        <v>2.1833058301462299E-2</v>
      </c>
      <c r="D138" s="235">
        <f t="shared" si="9"/>
        <v>2.1671855449389307E-2</v>
      </c>
      <c r="E138" s="235">
        <f t="shared" si="9"/>
        <v>2.1512341900236823E-2</v>
      </c>
      <c r="F138" s="235">
        <f t="shared" si="9"/>
        <v>2.11465460753676E-2</v>
      </c>
      <c r="G138" s="235">
        <f t="shared" si="9"/>
        <v>2.1332870022629284E-2</v>
      </c>
      <c r="H138" s="235">
        <f t="shared" si="9"/>
        <v>2.1345880357443E-2</v>
      </c>
      <c r="I138" s="235">
        <f t="shared" si="9"/>
        <v>2.1502115843430272E-2</v>
      </c>
      <c r="J138" s="235">
        <f t="shared" si="9"/>
        <v>2.1501810743430876E-2</v>
      </c>
      <c r="K138" s="235">
        <f t="shared" si="9"/>
        <v>2.1244687174609551E-2</v>
      </c>
      <c r="L138" s="235">
        <f t="shared" si="9"/>
        <v>2.0820301145910804E-2</v>
      </c>
      <c r="M138" s="235">
        <f t="shared" si="9"/>
        <v>2.0950955599698881E-2</v>
      </c>
      <c r="N138" s="235">
        <f t="shared" si="9"/>
        <v>2.1963688615360129E-2</v>
      </c>
      <c r="O138" s="235">
        <f t="shared" si="9"/>
        <v>2.1423492097470326E-2</v>
      </c>
      <c r="P138" s="235">
        <f t="shared" si="9"/>
        <v>2.1785829382620938E-2</v>
      </c>
      <c r="Q138" s="235">
        <f t="shared" si="9"/>
        <v>2.1963688615360133E-2</v>
      </c>
    </row>
    <row r="139" spans="1:17" x14ac:dyDescent="0.25">
      <c r="A139" s="127" t="s">
        <v>212</v>
      </c>
      <c r="B139" s="237">
        <f t="shared" ref="B139:Q139" si="10">IF(B$36=0,0,B$36/B$5)</f>
        <v>0.6224388308920249</v>
      </c>
      <c r="C139" s="237">
        <f t="shared" si="10"/>
        <v>0.62076814211772569</v>
      </c>
      <c r="D139" s="237">
        <f t="shared" si="10"/>
        <v>0.62278561660096532</v>
      </c>
      <c r="E139" s="237">
        <f t="shared" si="10"/>
        <v>0.6255620657715435</v>
      </c>
      <c r="F139" s="237">
        <f t="shared" si="10"/>
        <v>0.63192900776459149</v>
      </c>
      <c r="G139" s="237">
        <f t="shared" si="10"/>
        <v>0.62868590414372605</v>
      </c>
      <c r="H139" s="237">
        <f t="shared" si="10"/>
        <v>0.62845944981746715</v>
      </c>
      <c r="I139" s="237">
        <f t="shared" si="10"/>
        <v>0.62574005771699059</v>
      </c>
      <c r="J139" s="237">
        <f t="shared" si="10"/>
        <v>0.62574536820406068</v>
      </c>
      <c r="K139" s="237">
        <f t="shared" si="10"/>
        <v>0.63022079065678072</v>
      </c>
      <c r="L139" s="237">
        <f t="shared" si="10"/>
        <v>0.63760753769893441</v>
      </c>
      <c r="M139" s="237">
        <f t="shared" si="10"/>
        <v>0.6353334020422482</v>
      </c>
      <c r="N139" s="237">
        <f t="shared" si="10"/>
        <v>0.61770604840182552</v>
      </c>
      <c r="O139" s="237">
        <f t="shared" si="10"/>
        <v>0.62710856111634494</v>
      </c>
      <c r="P139" s="237">
        <f t="shared" si="10"/>
        <v>0.62080181751888242</v>
      </c>
      <c r="Q139" s="237">
        <f t="shared" si="10"/>
        <v>0.61770604840182552</v>
      </c>
    </row>
    <row r="140" spans="1:17" x14ac:dyDescent="0.25">
      <c r="A140" s="72" t="s">
        <v>211</v>
      </c>
      <c r="B140" s="234">
        <f t="shared" ref="B140:Q140" si="11">IF(B$44=0,0,B$44/B$5)</f>
        <v>4.1008190787528348E-2</v>
      </c>
      <c r="C140" s="234">
        <f t="shared" si="11"/>
        <v>4.1197332341579025E-2</v>
      </c>
      <c r="D140" s="234">
        <f t="shared" si="11"/>
        <v>4.0983360052374039E-2</v>
      </c>
      <c r="E140" s="234">
        <f t="shared" si="11"/>
        <v>4.0681706083085856E-2</v>
      </c>
      <c r="F140" s="234">
        <f t="shared" si="11"/>
        <v>3.9989954422445601E-2</v>
      </c>
      <c r="G140" s="234">
        <f t="shared" si="11"/>
        <v>4.0342309182047884E-2</v>
      </c>
      <c r="H140" s="234">
        <f t="shared" si="11"/>
        <v>4.0366912854646095E-2</v>
      </c>
      <c r="I140" s="234">
        <f t="shared" si="11"/>
        <v>4.0662367721910564E-2</v>
      </c>
      <c r="J140" s="234">
        <f t="shared" si="11"/>
        <v>4.0661790751325068E-2</v>
      </c>
      <c r="K140" s="234">
        <f t="shared" si="11"/>
        <v>4.0175547761029912E-2</v>
      </c>
      <c r="L140" s="234">
        <f t="shared" si="11"/>
        <v>3.9372996938559925E-2</v>
      </c>
      <c r="M140" s="234">
        <f t="shared" si="11"/>
        <v>3.9620075853170997E-2</v>
      </c>
      <c r="N140" s="234">
        <f t="shared" si="11"/>
        <v>4.1535241904121244E-2</v>
      </c>
      <c r="O140" s="234">
        <f t="shared" si="11"/>
        <v>4.0513683392741431E-2</v>
      </c>
      <c r="P140" s="234">
        <f t="shared" si="11"/>
        <v>4.1198894654527772E-2</v>
      </c>
      <c r="Q140" s="234">
        <f t="shared" si="11"/>
        <v>4.1535241904121237E-2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1</v>
      </c>
      <c r="D143" s="77">
        <f t="shared" si="12"/>
        <v>1</v>
      </c>
      <c r="E143" s="77">
        <f t="shared" si="12"/>
        <v>1.0000000000000002</v>
      </c>
      <c r="F143" s="77">
        <f t="shared" si="12"/>
        <v>0.99999999999999989</v>
      </c>
      <c r="G143" s="77">
        <f t="shared" si="12"/>
        <v>0.99999999999999967</v>
      </c>
      <c r="H143" s="77">
        <f t="shared" si="12"/>
        <v>0.99999999999999989</v>
      </c>
      <c r="I143" s="77">
        <f t="shared" si="12"/>
        <v>1</v>
      </c>
      <c r="J143" s="77">
        <f t="shared" si="12"/>
        <v>1</v>
      </c>
      <c r="K143" s="77">
        <f t="shared" si="12"/>
        <v>1</v>
      </c>
      <c r="L143" s="77">
        <f t="shared" si="12"/>
        <v>0.99999999999999989</v>
      </c>
      <c r="M143" s="77">
        <f t="shared" si="12"/>
        <v>1</v>
      </c>
      <c r="N143" s="77">
        <f t="shared" si="12"/>
        <v>0.99999999999999978</v>
      </c>
      <c r="O143" s="77">
        <f t="shared" si="12"/>
        <v>0.99999999999999989</v>
      </c>
      <c r="P143" s="77">
        <f t="shared" si="12"/>
        <v>1.0000000000000002</v>
      </c>
      <c r="Q143" s="77">
        <f t="shared" si="12"/>
        <v>0.99999999999999989</v>
      </c>
    </row>
    <row r="144" spans="1:17" x14ac:dyDescent="0.25">
      <c r="A144" s="132" t="s">
        <v>83</v>
      </c>
      <c r="B144" s="240">
        <f t="shared" ref="B144:Q144" si="13">IF(B$48=0,0,B$48/B$47)</f>
        <v>3.9950319327891805E-3</v>
      </c>
      <c r="C144" s="240">
        <f t="shared" si="13"/>
        <v>4.0194624514349759E-3</v>
      </c>
      <c r="D144" s="240">
        <f t="shared" si="13"/>
        <v>4.0088809414426359E-3</v>
      </c>
      <c r="E144" s="240">
        <f t="shared" si="13"/>
        <v>4.0385957827592193E-3</v>
      </c>
      <c r="F144" s="240">
        <f t="shared" si="13"/>
        <v>4.054557655640131E-3</v>
      </c>
      <c r="G144" s="240">
        <f t="shared" si="13"/>
        <v>4.0390701677949815E-3</v>
      </c>
      <c r="H144" s="240">
        <f t="shared" si="13"/>
        <v>3.9111920044660005E-3</v>
      </c>
      <c r="I144" s="240">
        <f t="shared" si="13"/>
        <v>3.9301566712187019E-3</v>
      </c>
      <c r="J144" s="240">
        <f t="shared" si="13"/>
        <v>3.9617577289424383E-3</v>
      </c>
      <c r="K144" s="240">
        <f t="shared" si="13"/>
        <v>3.8549014505447365E-3</v>
      </c>
      <c r="L144" s="240">
        <f t="shared" si="13"/>
        <v>3.8843494686265499E-3</v>
      </c>
      <c r="M144" s="240">
        <f t="shared" si="13"/>
        <v>3.8977603287271385E-3</v>
      </c>
      <c r="N144" s="240">
        <f t="shared" si="13"/>
        <v>3.9642756704011831E-3</v>
      </c>
      <c r="O144" s="240">
        <f t="shared" si="13"/>
        <v>3.8962650691002935E-3</v>
      </c>
      <c r="P144" s="240">
        <f t="shared" si="13"/>
        <v>3.9478827568753252E-3</v>
      </c>
      <c r="Q144" s="240">
        <f t="shared" si="13"/>
        <v>3.980494051573631E-3</v>
      </c>
    </row>
    <row r="145" spans="1:17" x14ac:dyDescent="0.25">
      <c r="A145" s="76" t="s">
        <v>82</v>
      </c>
      <c r="B145" s="239">
        <f t="shared" ref="B145:Q145" si="14">IF(B$49=0,0,B$49/B$47)</f>
        <v>1.0710283585782566E-3</v>
      </c>
      <c r="C145" s="239">
        <f t="shared" si="14"/>
        <v>1.0775779378368515E-3</v>
      </c>
      <c r="D145" s="239">
        <f t="shared" si="14"/>
        <v>1.0747411401668856E-3</v>
      </c>
      <c r="E145" s="239">
        <f t="shared" si="14"/>
        <v>1.0827073938179533E-3</v>
      </c>
      <c r="F145" s="239">
        <f t="shared" si="14"/>
        <v>1.0869866133083324E-3</v>
      </c>
      <c r="G145" s="239">
        <f t="shared" si="14"/>
        <v>1.0828345717316056E-3</v>
      </c>
      <c r="H145" s="239">
        <f t="shared" si="14"/>
        <v>1.0485517069954986E-3</v>
      </c>
      <c r="I145" s="239">
        <f t="shared" si="14"/>
        <v>1.0536359456811573E-3</v>
      </c>
      <c r="J145" s="239">
        <f t="shared" si="14"/>
        <v>1.0621078752057758E-3</v>
      </c>
      <c r="K145" s="239">
        <f t="shared" si="14"/>
        <v>1.0334607689043828E-3</v>
      </c>
      <c r="L145" s="239">
        <f t="shared" si="14"/>
        <v>1.0413554898978962E-3</v>
      </c>
      <c r="M145" s="239">
        <f t="shared" si="14"/>
        <v>1.0449508082138194E-3</v>
      </c>
      <c r="N145" s="239">
        <f t="shared" si="14"/>
        <v>1.0627829102875786E-3</v>
      </c>
      <c r="O145" s="239">
        <f t="shared" si="14"/>
        <v>1.0445499439677432E-3</v>
      </c>
      <c r="P145" s="239">
        <f t="shared" si="14"/>
        <v>1.0583881330839691E-3</v>
      </c>
      <c r="Q145" s="239">
        <f t="shared" si="14"/>
        <v>1.0671308971017405E-3</v>
      </c>
    </row>
    <row r="146" spans="1:17" x14ac:dyDescent="0.25">
      <c r="A146" s="76" t="s">
        <v>81</v>
      </c>
      <c r="B146" s="239">
        <f t="shared" ref="B146:Q146" si="15">IF(B$50=0,0,B$50/B$47)</f>
        <v>8.118525730768612E-3</v>
      </c>
      <c r="C146" s="239">
        <f t="shared" si="15"/>
        <v>8.1681723412535059E-3</v>
      </c>
      <c r="D146" s="239">
        <f t="shared" si="15"/>
        <v>8.1466690685416867E-3</v>
      </c>
      <c r="E146" s="239">
        <f t="shared" si="15"/>
        <v>8.2070542438977077E-3</v>
      </c>
      <c r="F146" s="239">
        <f t="shared" si="15"/>
        <v>8.2394912501282131E-3</v>
      </c>
      <c r="G146" s="239">
        <f t="shared" si="15"/>
        <v>8.2080182680116364E-3</v>
      </c>
      <c r="H146" s="239">
        <f t="shared" si="15"/>
        <v>7.9481499673683103E-3</v>
      </c>
      <c r="I146" s="239">
        <f t="shared" si="15"/>
        <v>7.9866891173920162E-3</v>
      </c>
      <c r="J146" s="239">
        <f t="shared" si="15"/>
        <v>8.0509073776126646E-3</v>
      </c>
      <c r="K146" s="239">
        <f t="shared" si="15"/>
        <v>7.8337588140315328E-3</v>
      </c>
      <c r="L146" s="239">
        <f t="shared" si="15"/>
        <v>7.8936017631091489E-3</v>
      </c>
      <c r="M146" s="239">
        <f t="shared" si="15"/>
        <v>7.920854714932828E-3</v>
      </c>
      <c r="N146" s="239">
        <f t="shared" si="15"/>
        <v>8.0560242259546284E-3</v>
      </c>
      <c r="O146" s="239">
        <f t="shared" si="15"/>
        <v>7.9178161150019761E-3</v>
      </c>
      <c r="P146" s="239">
        <f t="shared" si="15"/>
        <v>8.0227112781482215E-3</v>
      </c>
      <c r="Q146" s="239">
        <f t="shared" si="15"/>
        <v>8.0889824968959061E-3</v>
      </c>
    </row>
    <row r="147" spans="1:17" x14ac:dyDescent="0.25">
      <c r="A147" s="76" t="s">
        <v>80</v>
      </c>
      <c r="B147" s="239">
        <f t="shared" ref="B147:Q147" si="16">IF(B$51=0,0,B$51/B$47)</f>
        <v>2.9105328269942547E-3</v>
      </c>
      <c r="C147" s="239">
        <f t="shared" si="16"/>
        <v>2.9283313897330104E-3</v>
      </c>
      <c r="D147" s="239">
        <f t="shared" si="16"/>
        <v>2.9206223569367765E-3</v>
      </c>
      <c r="E147" s="239">
        <f t="shared" si="16"/>
        <v>2.9422707498797732E-3</v>
      </c>
      <c r="F147" s="239">
        <f t="shared" si="16"/>
        <v>2.9538995818345075E-3</v>
      </c>
      <c r="G147" s="239">
        <f t="shared" si="16"/>
        <v>2.9426163574349687E-3</v>
      </c>
      <c r="H147" s="239">
        <f t="shared" si="16"/>
        <v>2.8494522479894464E-3</v>
      </c>
      <c r="I147" s="239">
        <f t="shared" si="16"/>
        <v>2.8632687295759179E-3</v>
      </c>
      <c r="J147" s="239">
        <f t="shared" si="16"/>
        <v>2.8862913029670785E-3</v>
      </c>
      <c r="K147" s="239">
        <f t="shared" si="16"/>
        <v>2.8084424368555599E-3</v>
      </c>
      <c r="L147" s="239">
        <f t="shared" si="16"/>
        <v>2.8298964389158643E-3</v>
      </c>
      <c r="M147" s="239">
        <f t="shared" si="16"/>
        <v>2.8396667609602586E-3</v>
      </c>
      <c r="N147" s="239">
        <f t="shared" si="16"/>
        <v>2.888125719160846E-3</v>
      </c>
      <c r="O147" s="239">
        <f t="shared" si="16"/>
        <v>2.838577407407639E-3</v>
      </c>
      <c r="P147" s="239">
        <f t="shared" si="16"/>
        <v>2.8761828576894552E-3</v>
      </c>
      <c r="Q147" s="239">
        <f t="shared" si="16"/>
        <v>2.8999414271695073E-3</v>
      </c>
    </row>
    <row r="148" spans="1:17" x14ac:dyDescent="0.25">
      <c r="A148" s="129" t="s">
        <v>79</v>
      </c>
      <c r="B148" s="238">
        <f t="shared" ref="B148:Q148" si="17">IF(B$52=0,0,B$52/B$47)</f>
        <v>4.7610976809428539E-3</v>
      </c>
      <c r="C148" s="238">
        <f t="shared" si="17"/>
        <v>4.7902128639064892E-3</v>
      </c>
      <c r="D148" s="238">
        <f t="shared" si="17"/>
        <v>4.7776023007037481E-3</v>
      </c>
      <c r="E148" s="238">
        <f t="shared" si="17"/>
        <v>4.8130150995153945E-3</v>
      </c>
      <c r="F148" s="238">
        <f t="shared" si="17"/>
        <v>4.8320377349374251E-3</v>
      </c>
      <c r="G148" s="238">
        <f t="shared" si="17"/>
        <v>4.8135804500636856E-3</v>
      </c>
      <c r="H148" s="238">
        <f t="shared" si="17"/>
        <v>4.6611810607442208E-3</v>
      </c>
      <c r="I148" s="238">
        <f t="shared" si="17"/>
        <v>4.683782289574224E-3</v>
      </c>
      <c r="J148" s="238">
        <f t="shared" si="17"/>
        <v>4.7214429954646978E-3</v>
      </c>
      <c r="K148" s="238">
        <f t="shared" si="17"/>
        <v>4.5940965342016723E-3</v>
      </c>
      <c r="L148" s="238">
        <f t="shared" si="17"/>
        <v>4.6291913451960371E-3</v>
      </c>
      <c r="M148" s="238">
        <f t="shared" si="17"/>
        <v>4.6451737994038008E-3</v>
      </c>
      <c r="N148" s="238">
        <f t="shared" si="17"/>
        <v>4.7244437637793584E-3</v>
      </c>
      <c r="O148" s="238">
        <f t="shared" si="17"/>
        <v>4.6433918168661036E-3</v>
      </c>
      <c r="P148" s="238">
        <f t="shared" si="17"/>
        <v>4.7049074336861559E-3</v>
      </c>
      <c r="Q148" s="238">
        <f t="shared" si="17"/>
        <v>4.7437720941376285E-3</v>
      </c>
    </row>
    <row r="149" spans="1:17" x14ac:dyDescent="0.25">
      <c r="A149" s="127" t="s">
        <v>210</v>
      </c>
      <c r="B149" s="237">
        <f t="shared" ref="B149:Q149" si="18">IF(B$57=0,0,B$57/B$47)</f>
        <v>4.0398521071547656E-2</v>
      </c>
      <c r="C149" s="237">
        <f t="shared" si="18"/>
        <v>3.5415058029662404E-2</v>
      </c>
      <c r="D149" s="237">
        <f t="shared" si="18"/>
        <v>3.7586237832029884E-2</v>
      </c>
      <c r="E149" s="237">
        <f t="shared" si="18"/>
        <v>3.1792943584603925E-2</v>
      </c>
      <c r="F149" s="237">
        <f t="shared" si="18"/>
        <v>2.8449484432774008E-2</v>
      </c>
      <c r="G149" s="237">
        <f t="shared" si="18"/>
        <v>3.0476060486069614E-2</v>
      </c>
      <c r="H149" s="237">
        <f t="shared" si="18"/>
        <v>5.1531979067398925E-2</v>
      </c>
      <c r="I149" s="237">
        <f t="shared" si="18"/>
        <v>5.0955405808486336E-2</v>
      </c>
      <c r="J149" s="237">
        <f t="shared" si="18"/>
        <v>4.7505854528250679E-2</v>
      </c>
      <c r="K149" s="237">
        <f t="shared" si="18"/>
        <v>7.3535515413041569E-2</v>
      </c>
      <c r="L149" s="237">
        <f t="shared" si="18"/>
        <v>6.8975427252869995E-2</v>
      </c>
      <c r="M149" s="237">
        <f t="shared" si="18"/>
        <v>6.3634262274562897E-2</v>
      </c>
      <c r="N149" s="237">
        <f t="shared" si="18"/>
        <v>5.063953297274907E-2</v>
      </c>
      <c r="O149" s="237">
        <f t="shared" si="18"/>
        <v>6.0101834076493436E-2</v>
      </c>
      <c r="P149" s="237">
        <f t="shared" si="18"/>
        <v>4.7770213162447804E-2</v>
      </c>
      <c r="Q149" s="237">
        <f t="shared" si="18"/>
        <v>4.5883553895062566E-2</v>
      </c>
    </row>
    <row r="150" spans="1:17" x14ac:dyDescent="0.25">
      <c r="A150" s="127" t="s">
        <v>209</v>
      </c>
      <c r="B150" s="237">
        <f t="shared" ref="B150:Q150" si="19">IF(B$58=0,0,B$58/B$47)</f>
        <v>0.11482473775653954</v>
      </c>
      <c r="C150" s="237">
        <f t="shared" si="19"/>
        <v>0.1217992330334691</v>
      </c>
      <c r="D150" s="237">
        <f t="shared" si="19"/>
        <v>0.11874829412815108</v>
      </c>
      <c r="E150" s="237">
        <f t="shared" si="19"/>
        <v>0.12659644403159223</v>
      </c>
      <c r="F150" s="237">
        <f t="shared" si="19"/>
        <v>0.13136045278732633</v>
      </c>
      <c r="G150" s="237">
        <f t="shared" si="19"/>
        <v>0.12820598091494265</v>
      </c>
      <c r="H150" s="237">
        <f t="shared" si="19"/>
        <v>0.10268346366267449</v>
      </c>
      <c r="I150" s="237">
        <f t="shared" si="19"/>
        <v>9.9553728272616535E-2</v>
      </c>
      <c r="J150" s="237">
        <f t="shared" si="19"/>
        <v>0.1045679184925779</v>
      </c>
      <c r="K150" s="237">
        <f t="shared" si="19"/>
        <v>7.4795886014116006E-2</v>
      </c>
      <c r="L150" s="237">
        <f t="shared" si="19"/>
        <v>8.2165149344248303E-2</v>
      </c>
      <c r="M150" s="237">
        <f t="shared" si="19"/>
        <v>8.9828467275615179E-2</v>
      </c>
      <c r="N150" s="237">
        <f t="shared" si="19"/>
        <v>0.10861905653294521</v>
      </c>
      <c r="O150" s="237">
        <f t="shared" si="19"/>
        <v>9.4445521389563886E-2</v>
      </c>
      <c r="P150" s="237">
        <f t="shared" si="19"/>
        <v>0.10975867218148995</v>
      </c>
      <c r="Q150" s="237">
        <f t="shared" si="19"/>
        <v>0.11538237830938709</v>
      </c>
    </row>
    <row r="151" spans="1:17" x14ac:dyDescent="0.25">
      <c r="A151" s="142" t="s">
        <v>225</v>
      </c>
      <c r="B151" s="235">
        <f t="shared" ref="B151:Q151" si="20">IF(B$59=0,0,B$59/B$47)</f>
        <v>9.7775300459396947E-2</v>
      </c>
      <c r="C151" s="235">
        <f t="shared" si="20"/>
        <v>0.10464553459328794</v>
      </c>
      <c r="D151" s="235">
        <f t="shared" si="20"/>
        <v>0.10165461250659844</v>
      </c>
      <c r="E151" s="235">
        <f t="shared" si="20"/>
        <v>0.10968938824493769</v>
      </c>
      <c r="F151" s="235">
        <f t="shared" si="20"/>
        <v>0.11428300723102959</v>
      </c>
      <c r="G151" s="235">
        <f t="shared" si="20"/>
        <v>0.11128592943651486</v>
      </c>
      <c r="H151" s="235">
        <f t="shared" si="20"/>
        <v>8.6332514568060584E-2</v>
      </c>
      <c r="I151" s="235">
        <f t="shared" si="20"/>
        <v>8.320383089596177E-2</v>
      </c>
      <c r="J151" s="235">
        <f t="shared" si="20"/>
        <v>8.8034481997005948E-2</v>
      </c>
      <c r="K151" s="235">
        <f t="shared" si="20"/>
        <v>5.8702208123742945E-2</v>
      </c>
      <c r="L151" s="235">
        <f t="shared" si="20"/>
        <v>6.5965112775353274E-2</v>
      </c>
      <c r="M151" s="235">
        <f t="shared" si="20"/>
        <v>7.3615985610879189E-2</v>
      </c>
      <c r="N151" s="235">
        <f t="shared" si="20"/>
        <v>9.2173972011148783E-2</v>
      </c>
      <c r="O151" s="235">
        <f t="shared" si="20"/>
        <v>7.8255073552532486E-2</v>
      </c>
      <c r="P151" s="235">
        <f t="shared" si="20"/>
        <v>9.3382665998905823E-2</v>
      </c>
      <c r="Q151" s="235">
        <f t="shared" si="20"/>
        <v>9.507303120180273E-2</v>
      </c>
    </row>
    <row r="152" spans="1:17" x14ac:dyDescent="0.25">
      <c r="A152" s="142" t="s">
        <v>224</v>
      </c>
      <c r="B152" s="235">
        <f t="shared" ref="B152:Q152" si="21">IF(B$65=0,0,B$65/B$47)</f>
        <v>1.7049437297142589E-2</v>
      </c>
      <c r="C152" s="235">
        <f t="shared" si="21"/>
        <v>1.7153698440181157E-2</v>
      </c>
      <c r="D152" s="235">
        <f t="shared" si="21"/>
        <v>1.7093681621552635E-2</v>
      </c>
      <c r="E152" s="235">
        <f t="shared" si="21"/>
        <v>1.690705578665451E-2</v>
      </c>
      <c r="F152" s="235">
        <f t="shared" si="21"/>
        <v>1.7077445556296759E-2</v>
      </c>
      <c r="G152" s="235">
        <f t="shared" si="21"/>
        <v>1.6920051478427789E-2</v>
      </c>
      <c r="H152" s="235">
        <f t="shared" si="21"/>
        <v>1.6350949094613904E-2</v>
      </c>
      <c r="I152" s="235">
        <f t="shared" si="21"/>
        <v>1.6349897376654779E-2</v>
      </c>
      <c r="J152" s="235">
        <f t="shared" si="21"/>
        <v>1.6533436495571971E-2</v>
      </c>
      <c r="K152" s="235">
        <f t="shared" si="21"/>
        <v>1.6093677890373061E-2</v>
      </c>
      <c r="L152" s="235">
        <f t="shared" si="21"/>
        <v>1.6200036568895019E-2</v>
      </c>
      <c r="M152" s="235">
        <f t="shared" si="21"/>
        <v>1.6212481664736E-2</v>
      </c>
      <c r="N152" s="235">
        <f t="shared" si="21"/>
        <v>1.6445084521796435E-2</v>
      </c>
      <c r="O152" s="235">
        <f t="shared" si="21"/>
        <v>1.6190447837031403E-2</v>
      </c>
      <c r="P152" s="235">
        <f t="shared" si="21"/>
        <v>1.6376006182584134E-2</v>
      </c>
      <c r="Q152" s="235">
        <f t="shared" si="21"/>
        <v>1.6508208796603252E-2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3.8011383109811067E-3</v>
      </c>
    </row>
    <row r="154" spans="1:17" x14ac:dyDescent="0.25">
      <c r="A154" s="127" t="s">
        <v>208</v>
      </c>
      <c r="B154" s="237">
        <f t="shared" ref="B154:Q154" si="23">IF(B$77=0,0,B$77/B$47)</f>
        <v>0.73028355903103137</v>
      </c>
      <c r="C154" s="237">
        <f t="shared" si="23"/>
        <v>0.72945791654605163</v>
      </c>
      <c r="D154" s="237">
        <f t="shared" si="23"/>
        <v>0.72982838140982964</v>
      </c>
      <c r="E154" s="237">
        <f t="shared" si="23"/>
        <v>0.72909537019831305</v>
      </c>
      <c r="F154" s="237">
        <f t="shared" si="23"/>
        <v>0.7284674361979141</v>
      </c>
      <c r="G154" s="237">
        <f t="shared" si="23"/>
        <v>0.72784499739275765</v>
      </c>
      <c r="H154" s="237">
        <f t="shared" si="23"/>
        <v>0.72459438415867738</v>
      </c>
      <c r="I154" s="237">
        <f t="shared" si="23"/>
        <v>0.72976814075608099</v>
      </c>
      <c r="J154" s="237">
        <f t="shared" si="23"/>
        <v>0.73173169809412963</v>
      </c>
      <c r="K154" s="237">
        <f t="shared" si="23"/>
        <v>0.72572832292273781</v>
      </c>
      <c r="L154" s="237">
        <f t="shared" si="23"/>
        <v>0.7234194812549225</v>
      </c>
      <c r="M154" s="237">
        <f t="shared" si="23"/>
        <v>0.72225726630420861</v>
      </c>
      <c r="N154" s="237">
        <f t="shared" si="23"/>
        <v>0.7183609255586848</v>
      </c>
      <c r="O154" s="237">
        <f t="shared" si="23"/>
        <v>0.72222193875987473</v>
      </c>
      <c r="P154" s="237">
        <f t="shared" si="23"/>
        <v>0.72135616208506403</v>
      </c>
      <c r="Q154" s="237">
        <f t="shared" si="23"/>
        <v>0.71836406702008782</v>
      </c>
    </row>
    <row r="155" spans="1:17" x14ac:dyDescent="0.25">
      <c r="A155" s="142" t="s">
        <v>222</v>
      </c>
      <c r="B155" s="259">
        <f t="shared" ref="B155:Q155" si="24">IF(B$78=0,0,B$78/B$47)</f>
        <v>0.68941403869508266</v>
      </c>
      <c r="C155" s="259">
        <f t="shared" si="24"/>
        <v>0.69362996057264636</v>
      </c>
      <c r="D155" s="259">
        <f t="shared" si="24"/>
        <v>0.69180393222993541</v>
      </c>
      <c r="E155" s="259">
        <f t="shared" si="24"/>
        <v>0.69693175826634635</v>
      </c>
      <c r="F155" s="259">
        <f t="shared" si="24"/>
        <v>0.69968626422101698</v>
      </c>
      <c r="G155" s="259">
        <f t="shared" si="24"/>
        <v>0.69701362186816562</v>
      </c>
      <c r="H155" s="259">
        <f t="shared" si="24"/>
        <v>0.67246160279480593</v>
      </c>
      <c r="I155" s="259">
        <f t="shared" si="24"/>
        <v>0.67821865481751875</v>
      </c>
      <c r="J155" s="259">
        <f t="shared" si="24"/>
        <v>0.68367198114854133</v>
      </c>
      <c r="K155" s="259">
        <f t="shared" si="24"/>
        <v>0.65133546984613266</v>
      </c>
      <c r="L155" s="259">
        <f t="shared" si="24"/>
        <v>0.65363988160573328</v>
      </c>
      <c r="M155" s="259">
        <f t="shared" si="24"/>
        <v>0.65788110333805994</v>
      </c>
      <c r="N155" s="259">
        <f t="shared" si="24"/>
        <v>0.66713099516179386</v>
      </c>
      <c r="O155" s="259">
        <f t="shared" si="24"/>
        <v>0.66141938795196786</v>
      </c>
      <c r="P155" s="259">
        <f t="shared" si="24"/>
        <v>0.67302900439437607</v>
      </c>
      <c r="Q155" s="259">
        <f t="shared" si="24"/>
        <v>0.67194556482594248</v>
      </c>
    </row>
    <row r="156" spans="1:17" x14ac:dyDescent="0.25">
      <c r="A156" s="142" t="s">
        <v>221</v>
      </c>
      <c r="B156" s="259">
        <f t="shared" ref="B156:Q156" si="25">IF(B$86=0,0,B$86/B$47)</f>
        <v>4.0869520335948775E-2</v>
      </c>
      <c r="C156" s="259">
        <f t="shared" si="25"/>
        <v>3.5827955973405247E-2</v>
      </c>
      <c r="D156" s="259">
        <f t="shared" si="25"/>
        <v>3.8024449179894296E-2</v>
      </c>
      <c r="E156" s="259">
        <f t="shared" si="25"/>
        <v>3.2163611931966804E-2</v>
      </c>
      <c r="F156" s="259">
        <f t="shared" si="25"/>
        <v>2.8781171976897137E-2</v>
      </c>
      <c r="G156" s="259">
        <f t="shared" si="25"/>
        <v>3.0831375524591965E-2</v>
      </c>
      <c r="H156" s="259">
        <f t="shared" si="25"/>
        <v>5.2132781363871457E-2</v>
      </c>
      <c r="I156" s="259">
        <f t="shared" si="25"/>
        <v>5.1549485938562206E-2</v>
      </c>
      <c r="J156" s="259">
        <f t="shared" si="25"/>
        <v>4.8059716945588318E-2</v>
      </c>
      <c r="K156" s="259">
        <f t="shared" si="25"/>
        <v>7.4392853076605051E-2</v>
      </c>
      <c r="L156" s="259">
        <f t="shared" si="25"/>
        <v>6.9779599649189117E-2</v>
      </c>
      <c r="M156" s="259">
        <f t="shared" si="25"/>
        <v>6.4376162966148773E-2</v>
      </c>
      <c r="N156" s="259">
        <f t="shared" si="25"/>
        <v>5.1229930396890895E-2</v>
      </c>
      <c r="O156" s="259">
        <f t="shared" si="25"/>
        <v>6.0802550807906759E-2</v>
      </c>
      <c r="P156" s="259">
        <f t="shared" si="25"/>
        <v>4.8327157690688079E-2</v>
      </c>
      <c r="Q156" s="259">
        <f t="shared" si="25"/>
        <v>4.6418502194145332E-2</v>
      </c>
    </row>
    <row r="157" spans="1:17" x14ac:dyDescent="0.25">
      <c r="A157" s="127" t="s">
        <v>207</v>
      </c>
      <c r="B157" s="237">
        <f t="shared" ref="B157:Q157" si="26">IF(B$87=0,0,B$87/B$47)</f>
        <v>9.3636965610808212E-2</v>
      </c>
      <c r="C157" s="237">
        <f t="shared" si="26"/>
        <v>9.2344035406652036E-2</v>
      </c>
      <c r="D157" s="237">
        <f t="shared" si="26"/>
        <v>9.2908570822197653E-2</v>
      </c>
      <c r="E157" s="237">
        <f t="shared" si="26"/>
        <v>9.1431598915620874E-2</v>
      </c>
      <c r="F157" s="237">
        <f t="shared" si="26"/>
        <v>9.0555653746136847E-2</v>
      </c>
      <c r="G157" s="237">
        <f t="shared" si="26"/>
        <v>9.2386841391193048E-2</v>
      </c>
      <c r="H157" s="237">
        <f t="shared" si="26"/>
        <v>0.10077164612368567</v>
      </c>
      <c r="I157" s="237">
        <f t="shared" si="26"/>
        <v>9.9205192409374046E-2</v>
      </c>
      <c r="J157" s="237">
        <f t="shared" si="26"/>
        <v>9.551202160484909E-2</v>
      </c>
      <c r="K157" s="237">
        <f t="shared" si="26"/>
        <v>0.10581561564556684</v>
      </c>
      <c r="L157" s="237">
        <f t="shared" si="26"/>
        <v>0.10516154764221375</v>
      </c>
      <c r="M157" s="237">
        <f t="shared" si="26"/>
        <v>0.10393159773337537</v>
      </c>
      <c r="N157" s="237">
        <f t="shared" si="26"/>
        <v>0.10168483264603717</v>
      </c>
      <c r="O157" s="237">
        <f t="shared" si="26"/>
        <v>0.10289010542172415</v>
      </c>
      <c r="P157" s="237">
        <f t="shared" si="26"/>
        <v>0.10050488011151511</v>
      </c>
      <c r="Q157" s="237">
        <f t="shared" si="26"/>
        <v>9.958967980858402E-2</v>
      </c>
    </row>
    <row r="158" spans="1:17" x14ac:dyDescent="0.25">
      <c r="A158" s="142" t="s">
        <v>220</v>
      </c>
      <c r="B158" s="259">
        <f t="shared" ref="B158:Q158" si="27">IF(B$88=0,0,B$88/B$47)</f>
        <v>5.2978686617232117E-2</v>
      </c>
      <c r="C158" s="259">
        <f t="shared" si="27"/>
        <v>5.6701262558766244E-2</v>
      </c>
      <c r="D158" s="259">
        <f t="shared" si="27"/>
        <v>5.5080657731342735E-2</v>
      </c>
      <c r="E158" s="259">
        <f t="shared" si="27"/>
        <v>5.943423029906892E-2</v>
      </c>
      <c r="F158" s="259">
        <f t="shared" si="27"/>
        <v>6.1923242345666429E-2</v>
      </c>
      <c r="G158" s="259">
        <f t="shared" si="27"/>
        <v>6.1714823282579427E-2</v>
      </c>
      <c r="H158" s="259">
        <f t="shared" si="27"/>
        <v>4.8908322258370648E-2</v>
      </c>
      <c r="I158" s="259">
        <f t="shared" si="27"/>
        <v>4.7922149103824724E-2</v>
      </c>
      <c r="J158" s="259">
        <f t="shared" si="27"/>
        <v>4.7700709804175283E-2</v>
      </c>
      <c r="K158" s="259">
        <f t="shared" si="27"/>
        <v>3.1807275184173797E-2</v>
      </c>
      <c r="L158" s="259">
        <f t="shared" si="27"/>
        <v>3.574261619218521E-2</v>
      </c>
      <c r="M158" s="259">
        <f t="shared" si="27"/>
        <v>3.9888174348459489E-2</v>
      </c>
      <c r="N158" s="259">
        <f t="shared" si="27"/>
        <v>5.0719693202838464E-2</v>
      </c>
      <c r="O158" s="259">
        <f t="shared" si="27"/>
        <v>4.2401823348727115E-2</v>
      </c>
      <c r="P158" s="259">
        <f t="shared" si="27"/>
        <v>5.2427509880521257E-2</v>
      </c>
      <c r="Q158" s="259">
        <f t="shared" si="27"/>
        <v>5.341109985071206E-2</v>
      </c>
    </row>
    <row r="159" spans="1:17" x14ac:dyDescent="0.25">
      <c r="A159" s="140" t="s">
        <v>219</v>
      </c>
      <c r="B159" s="260">
        <f t="shared" ref="B159:Q159" si="28">IF(B$94=0,0,B$94/B$47)</f>
        <v>4.0658278993576089E-2</v>
      </c>
      <c r="C159" s="260">
        <f t="shared" si="28"/>
        <v>3.5642772847885799E-2</v>
      </c>
      <c r="D159" s="260">
        <f t="shared" si="28"/>
        <v>3.7827913090854919E-2</v>
      </c>
      <c r="E159" s="260">
        <f t="shared" si="28"/>
        <v>3.1997368616551961E-2</v>
      </c>
      <c r="F159" s="260">
        <f t="shared" si="28"/>
        <v>2.8632411400470421E-2</v>
      </c>
      <c r="G159" s="260">
        <f t="shared" si="28"/>
        <v>3.0672018108613617E-2</v>
      </c>
      <c r="H159" s="260">
        <f t="shared" si="28"/>
        <v>5.186332386531501E-2</v>
      </c>
      <c r="I159" s="260">
        <f t="shared" si="28"/>
        <v>5.1283043305549322E-2</v>
      </c>
      <c r="J159" s="260">
        <f t="shared" si="28"/>
        <v>4.7811311800673814E-2</v>
      </c>
      <c r="K159" s="260">
        <f t="shared" si="28"/>
        <v>7.4008340461393041E-2</v>
      </c>
      <c r="L159" s="260">
        <f t="shared" si="28"/>
        <v>6.9418931450028531E-2</v>
      </c>
      <c r="M159" s="260">
        <f t="shared" si="28"/>
        <v>6.4043423384915893E-2</v>
      </c>
      <c r="N159" s="260">
        <f t="shared" si="28"/>
        <v>5.09651394431987E-2</v>
      </c>
      <c r="O159" s="260">
        <f t="shared" si="28"/>
        <v>6.0488282072997036E-2</v>
      </c>
      <c r="P159" s="260">
        <f t="shared" si="28"/>
        <v>4.8077370230993857E-2</v>
      </c>
      <c r="Q159" s="260">
        <f t="shared" si="28"/>
        <v>4.6178579957871967E-2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0.99999999999999989</v>
      </c>
      <c r="C162" s="77">
        <f t="shared" si="29"/>
        <v>1.0000000000000002</v>
      </c>
      <c r="D162" s="77">
        <f t="shared" si="29"/>
        <v>0.99999999999999989</v>
      </c>
      <c r="E162" s="77">
        <f t="shared" si="29"/>
        <v>0.99999999999999989</v>
      </c>
      <c r="F162" s="77">
        <f t="shared" si="29"/>
        <v>1</v>
      </c>
      <c r="G162" s="77">
        <f t="shared" si="29"/>
        <v>0.99999999999999989</v>
      </c>
      <c r="H162" s="77">
        <f t="shared" si="29"/>
        <v>1</v>
      </c>
      <c r="I162" s="77">
        <f t="shared" si="29"/>
        <v>0.99999999999999967</v>
      </c>
      <c r="J162" s="77">
        <f t="shared" si="29"/>
        <v>1.0000000000000002</v>
      </c>
      <c r="K162" s="77">
        <f t="shared" si="29"/>
        <v>1</v>
      </c>
      <c r="L162" s="77">
        <f t="shared" si="29"/>
        <v>1</v>
      </c>
      <c r="M162" s="77">
        <f t="shared" si="29"/>
        <v>1</v>
      </c>
      <c r="N162" s="77">
        <f t="shared" si="29"/>
        <v>1</v>
      </c>
      <c r="O162" s="77">
        <f t="shared" si="29"/>
        <v>1</v>
      </c>
      <c r="P162" s="77">
        <f t="shared" si="29"/>
        <v>1</v>
      </c>
      <c r="Q162" s="77">
        <f t="shared" si="29"/>
        <v>1</v>
      </c>
    </row>
    <row r="163" spans="1:17" x14ac:dyDescent="0.25">
      <c r="A163" s="132" t="s">
        <v>83</v>
      </c>
      <c r="B163" s="240">
        <f t="shared" ref="B163:Q163" si="30">IF(B$98=0,0,B$98/B$97)</f>
        <v>5.4979978813710743E-3</v>
      </c>
      <c r="C163" s="240">
        <f t="shared" si="30"/>
        <v>5.6313560120874566E-3</v>
      </c>
      <c r="D163" s="240">
        <f t="shared" si="30"/>
        <v>5.5147458981115874E-3</v>
      </c>
      <c r="E163" s="240">
        <f t="shared" si="30"/>
        <v>5.5553518715069274E-3</v>
      </c>
      <c r="F163" s="240">
        <f t="shared" si="30"/>
        <v>5.5986045516618343E-3</v>
      </c>
      <c r="G163" s="240">
        <f t="shared" si="30"/>
        <v>5.4821687360671455E-3</v>
      </c>
      <c r="H163" s="240">
        <f t="shared" si="30"/>
        <v>5.1383585668446528E-3</v>
      </c>
      <c r="I163" s="240">
        <f t="shared" si="30"/>
        <v>5.2042845785882563E-3</v>
      </c>
      <c r="J163" s="240">
        <f t="shared" si="30"/>
        <v>5.360233086679443E-3</v>
      </c>
      <c r="K163" s="240">
        <f t="shared" si="30"/>
        <v>4.96048952707232E-3</v>
      </c>
      <c r="L163" s="240">
        <f t="shared" si="30"/>
        <v>5.0179734980547851E-3</v>
      </c>
      <c r="M163" s="240">
        <f t="shared" si="30"/>
        <v>5.1205809459919545E-3</v>
      </c>
      <c r="N163" s="240">
        <f t="shared" si="30"/>
        <v>5.1679797178022513E-3</v>
      </c>
      <c r="O163" s="240">
        <f t="shared" si="30"/>
        <v>5.0804104878970592E-3</v>
      </c>
      <c r="P163" s="240">
        <f t="shared" si="30"/>
        <v>5.1689397031628127E-3</v>
      </c>
      <c r="Q163" s="240">
        <f t="shared" si="30"/>
        <v>5.1244537391830457E-3</v>
      </c>
    </row>
    <row r="164" spans="1:17" x14ac:dyDescent="0.25">
      <c r="A164" s="76" t="s">
        <v>82</v>
      </c>
      <c r="B164" s="239">
        <f t="shared" ref="B164:Q164" si="31">IF(B$99=0,0,B$99/B$97)</f>
        <v>1.4751558850645962E-3</v>
      </c>
      <c r="C164" s="239">
        <f t="shared" si="31"/>
        <v>1.5109369158310946E-3</v>
      </c>
      <c r="D164" s="239">
        <f t="shared" si="31"/>
        <v>1.4796495091057473E-3</v>
      </c>
      <c r="E164" s="239">
        <f t="shared" si="31"/>
        <v>1.4905444097432815E-3</v>
      </c>
      <c r="F164" s="239">
        <f t="shared" si="31"/>
        <v>1.5021494425301288E-3</v>
      </c>
      <c r="G164" s="239">
        <f t="shared" si="31"/>
        <v>1.4709088014253405E-3</v>
      </c>
      <c r="H164" s="239">
        <f t="shared" si="31"/>
        <v>1.378661840728597E-3</v>
      </c>
      <c r="I164" s="239">
        <f t="shared" si="31"/>
        <v>1.3963503059300721E-3</v>
      </c>
      <c r="J164" s="239">
        <f t="shared" si="31"/>
        <v>1.4381925118460168E-3</v>
      </c>
      <c r="K164" s="239">
        <f t="shared" si="31"/>
        <v>1.3309381845082143E-3</v>
      </c>
      <c r="L164" s="239">
        <f t="shared" si="31"/>
        <v>1.346361584065895E-3</v>
      </c>
      <c r="M164" s="239">
        <f t="shared" si="31"/>
        <v>1.3738919658415653E-3</v>
      </c>
      <c r="N164" s="239">
        <f t="shared" si="31"/>
        <v>1.3866094274865956E-3</v>
      </c>
      <c r="O164" s="239">
        <f t="shared" si="31"/>
        <v>1.3631139173695555E-3</v>
      </c>
      <c r="P164" s="239">
        <f t="shared" si="31"/>
        <v>1.3868669990762476E-3</v>
      </c>
      <c r="Q164" s="239">
        <f t="shared" si="31"/>
        <v>1.3749310665816428E-3</v>
      </c>
    </row>
    <row r="165" spans="1:17" x14ac:dyDescent="0.25">
      <c r="A165" s="76" t="s">
        <v>81</v>
      </c>
      <c r="B165" s="239">
        <f t="shared" ref="B165:Q165" si="32">IF(B$100=0,0,B$100/B$97)</f>
        <v>1.5806390824604413E-2</v>
      </c>
      <c r="C165" s="239">
        <f t="shared" si="32"/>
        <v>1.6189786886084186E-2</v>
      </c>
      <c r="D165" s="239">
        <f t="shared" si="32"/>
        <v>1.5854540297166878E-2</v>
      </c>
      <c r="E165" s="239">
        <f t="shared" si="32"/>
        <v>1.5971279862941352E-2</v>
      </c>
      <c r="F165" s="239">
        <f t="shared" si="32"/>
        <v>1.6095628540676671E-2</v>
      </c>
      <c r="G165" s="239">
        <f t="shared" si="32"/>
        <v>1.5760883048411719E-2</v>
      </c>
      <c r="H165" s="239">
        <f t="shared" si="32"/>
        <v>1.4772450891568308E-2</v>
      </c>
      <c r="I165" s="239">
        <f t="shared" si="32"/>
        <v>1.4961983941527762E-2</v>
      </c>
      <c r="J165" s="239">
        <f t="shared" si="32"/>
        <v>1.5410325887194092E-2</v>
      </c>
      <c r="K165" s="239">
        <f t="shared" si="32"/>
        <v>1.4261088825066841E-2</v>
      </c>
      <c r="L165" s="239">
        <f t="shared" si="32"/>
        <v>1.4426351549990354E-2</v>
      </c>
      <c r="M165" s="239">
        <f t="shared" si="32"/>
        <v>1.4721341373305033E-2</v>
      </c>
      <c r="N165" s="239">
        <f t="shared" si="32"/>
        <v>1.4857609798285395E-2</v>
      </c>
      <c r="O165" s="239">
        <f t="shared" si="32"/>
        <v>1.4605853886050313E-2</v>
      </c>
      <c r="P165" s="239">
        <f t="shared" si="32"/>
        <v>1.4860369694546238E-2</v>
      </c>
      <c r="Q165" s="239">
        <f t="shared" si="32"/>
        <v>1.473247540501659E-2</v>
      </c>
    </row>
    <row r="166" spans="1:17" x14ac:dyDescent="0.25">
      <c r="A166" s="76" t="s">
        <v>80</v>
      </c>
      <c r="B166" s="239">
        <f t="shared" ref="B166:Q166" si="33">IF(B$101=0,0,B$101/B$97)</f>
        <v>4.3713545797359398E-3</v>
      </c>
      <c r="C166" s="239">
        <f t="shared" si="33"/>
        <v>4.4773851181301632E-3</v>
      </c>
      <c r="D166" s="239">
        <f t="shared" si="33"/>
        <v>4.3846706124554503E-3</v>
      </c>
      <c r="E166" s="239">
        <f t="shared" si="33"/>
        <v>4.4169556572292564E-3</v>
      </c>
      <c r="F166" s="239">
        <f t="shared" si="33"/>
        <v>4.4513450487060416E-3</v>
      </c>
      <c r="G166" s="239">
        <f t="shared" si="33"/>
        <v>4.3587691243918971E-3</v>
      </c>
      <c r="H166" s="239">
        <f t="shared" si="33"/>
        <v>4.0854121333164959E-3</v>
      </c>
      <c r="I166" s="239">
        <f t="shared" si="33"/>
        <v>4.1378286637658059E-3</v>
      </c>
      <c r="J166" s="239">
        <f t="shared" si="33"/>
        <v>4.2618203857992436E-3</v>
      </c>
      <c r="K166" s="239">
        <f t="shared" si="33"/>
        <v>3.9439918093406474E-3</v>
      </c>
      <c r="L166" s="239">
        <f t="shared" si="33"/>
        <v>3.9896962321573672E-3</v>
      </c>
      <c r="M166" s="239">
        <f t="shared" si="33"/>
        <v>4.0712774817564133E-3</v>
      </c>
      <c r="N166" s="239">
        <f t="shared" si="33"/>
        <v>4.1089633526311268E-3</v>
      </c>
      <c r="O166" s="239">
        <f t="shared" si="33"/>
        <v>4.0393387069965689E-3</v>
      </c>
      <c r="P166" s="239">
        <f t="shared" si="33"/>
        <v>4.1097266189133105E-3</v>
      </c>
      <c r="Q166" s="239">
        <f t="shared" si="33"/>
        <v>4.0743566666920066E-3</v>
      </c>
    </row>
    <row r="167" spans="1:17" x14ac:dyDescent="0.25">
      <c r="A167" s="129" t="s">
        <v>79</v>
      </c>
      <c r="B167" s="238">
        <f t="shared" ref="B167:Q167" si="34">IF(B$102=0,0,B$102/B$97)</f>
        <v>7.7896361558492224E-3</v>
      </c>
      <c r="C167" s="238">
        <f t="shared" si="34"/>
        <v>7.978579720237378E-3</v>
      </c>
      <c r="D167" s="238">
        <f t="shared" si="34"/>
        <v>7.8133649676013529E-3</v>
      </c>
      <c r="E167" s="238">
        <f t="shared" si="34"/>
        <v>7.870896048065304E-3</v>
      </c>
      <c r="F167" s="238">
        <f t="shared" si="34"/>
        <v>7.9321770176912897E-3</v>
      </c>
      <c r="G167" s="238">
        <f t="shared" si="34"/>
        <v>7.7672092133082892E-3</v>
      </c>
      <c r="H167" s="238">
        <f t="shared" si="34"/>
        <v>7.2800944157565108E-3</v>
      </c>
      <c r="I167" s="238">
        <f t="shared" si="34"/>
        <v>7.3734992616239408E-3</v>
      </c>
      <c r="J167" s="238">
        <f t="shared" si="34"/>
        <v>7.5944491716255277E-3</v>
      </c>
      <c r="K167" s="238">
        <f t="shared" si="34"/>
        <v>7.0280872063846469E-3</v>
      </c>
      <c r="L167" s="238">
        <f t="shared" si="34"/>
        <v>7.1095312571843065E-3</v>
      </c>
      <c r="M167" s="238">
        <f t="shared" si="34"/>
        <v>7.2549068472730141E-3</v>
      </c>
      <c r="N167" s="238">
        <f t="shared" si="34"/>
        <v>7.3220620544234881E-3</v>
      </c>
      <c r="O167" s="238">
        <f t="shared" si="34"/>
        <v>7.1979928106501063E-3</v>
      </c>
      <c r="P167" s="238">
        <f t="shared" si="34"/>
        <v>7.323422174386255E-3</v>
      </c>
      <c r="Q167" s="238">
        <f t="shared" si="34"/>
        <v>7.2603938719165957E-3</v>
      </c>
    </row>
    <row r="168" spans="1:17" x14ac:dyDescent="0.25">
      <c r="A168" s="127" t="s">
        <v>206</v>
      </c>
      <c r="B168" s="237">
        <f t="shared" ref="B168:Q168" si="35">IF(B$107=0,0,B$107/B$97)</f>
        <v>0.77038366650615864</v>
      </c>
      <c r="C168" s="237">
        <f t="shared" si="35"/>
        <v>0.80292790761128341</v>
      </c>
      <c r="D168" s="237">
        <f t="shared" si="35"/>
        <v>0.79080740525561533</v>
      </c>
      <c r="E168" s="237">
        <f t="shared" si="35"/>
        <v>0.83270791682246592</v>
      </c>
      <c r="F168" s="237">
        <f t="shared" si="35"/>
        <v>0.85631967382632657</v>
      </c>
      <c r="G168" s="237">
        <f t="shared" si="35"/>
        <v>0.84423441307881275</v>
      </c>
      <c r="H168" s="237">
        <f t="shared" si="35"/>
        <v>0.7035361626959753</v>
      </c>
      <c r="I168" s="237">
        <f t="shared" si="35"/>
        <v>0.70542437373436639</v>
      </c>
      <c r="J168" s="237">
        <f t="shared" si="35"/>
        <v>0.7237550179708433</v>
      </c>
      <c r="K168" s="237">
        <f t="shared" si="35"/>
        <v>0.56342111685397844</v>
      </c>
      <c r="L168" s="237">
        <f t="shared" si="35"/>
        <v>0.59090360663893726</v>
      </c>
      <c r="M168" s="237">
        <f t="shared" si="35"/>
        <v>0.62327490542256081</v>
      </c>
      <c r="N168" s="237">
        <f t="shared" si="35"/>
        <v>0.71262038258011273</v>
      </c>
      <c r="O168" s="237">
        <f t="shared" si="35"/>
        <v>0.64742697922877501</v>
      </c>
      <c r="P168" s="237">
        <f t="shared" si="35"/>
        <v>0.73068032478970202</v>
      </c>
      <c r="Q168" s="237">
        <f t="shared" si="35"/>
        <v>0.73811141086482646</v>
      </c>
    </row>
    <row r="169" spans="1:17" x14ac:dyDescent="0.25">
      <c r="A169" s="142" t="s">
        <v>218</v>
      </c>
      <c r="B169" s="235">
        <f t="shared" ref="B169:Q169" si="36">IF(B$108=0,0,B$108/B$97)</f>
        <v>0.69415010551712109</v>
      </c>
      <c r="C169" s="235">
        <f t="shared" si="36"/>
        <v>0.74848790995625902</v>
      </c>
      <c r="D169" s="235">
        <f t="shared" si="36"/>
        <v>0.72744472874385546</v>
      </c>
      <c r="E169" s="235">
        <f t="shared" si="36"/>
        <v>0.79582583681343133</v>
      </c>
      <c r="F169" s="235">
        <f t="shared" si="36"/>
        <v>0.83460520865415777</v>
      </c>
      <c r="G169" s="235">
        <f t="shared" si="36"/>
        <v>0.81362122880327714</v>
      </c>
      <c r="H169" s="235">
        <f t="shared" si="36"/>
        <v>0.58150543035977675</v>
      </c>
      <c r="I169" s="235">
        <f t="shared" si="36"/>
        <v>0.58535875190726172</v>
      </c>
      <c r="J169" s="235">
        <f t="shared" si="36"/>
        <v>0.61693801583153351</v>
      </c>
      <c r="K169" s="235">
        <f t="shared" si="36"/>
        <v>0.35118494117084764</v>
      </c>
      <c r="L169" s="235">
        <f t="shared" si="36"/>
        <v>0.39755526563082316</v>
      </c>
      <c r="M169" s="235">
        <f t="shared" si="36"/>
        <v>0.4496208330115441</v>
      </c>
      <c r="N169" s="235">
        <f t="shared" si="36"/>
        <v>0.59658142869508879</v>
      </c>
      <c r="O169" s="235">
        <f t="shared" si="36"/>
        <v>0.48989293272435014</v>
      </c>
      <c r="P169" s="235">
        <f t="shared" si="36"/>
        <v>0.62585584442385878</v>
      </c>
      <c r="Q169" s="235">
        <f t="shared" si="36"/>
        <v>0.63736091208801215</v>
      </c>
    </row>
    <row r="170" spans="1:17" x14ac:dyDescent="0.25">
      <c r="A170" s="142" t="s">
        <v>217</v>
      </c>
      <c r="B170" s="235">
        <f t="shared" ref="B170:Q170" si="37">IF(B$114=0,0,B$114/B$97)</f>
        <v>7.6233560989037552E-2</v>
      </c>
      <c r="C170" s="235">
        <f t="shared" si="37"/>
        <v>5.4439997655024351E-2</v>
      </c>
      <c r="D170" s="235">
        <f t="shared" si="37"/>
        <v>6.3362676511759974E-2</v>
      </c>
      <c r="E170" s="235">
        <f t="shared" si="37"/>
        <v>3.6882080009034542E-2</v>
      </c>
      <c r="F170" s="235">
        <f t="shared" si="37"/>
        <v>2.1714465172168816E-2</v>
      </c>
      <c r="G170" s="235">
        <f t="shared" si="37"/>
        <v>3.0613184275535513E-2</v>
      </c>
      <c r="H170" s="235">
        <f t="shared" si="37"/>
        <v>0.12203073233619861</v>
      </c>
      <c r="I170" s="235">
        <f t="shared" si="37"/>
        <v>0.12006562182710473</v>
      </c>
      <c r="J170" s="235">
        <f t="shared" si="37"/>
        <v>0.10681700213930972</v>
      </c>
      <c r="K170" s="235">
        <f t="shared" si="37"/>
        <v>0.2122361756831308</v>
      </c>
      <c r="L170" s="235">
        <f t="shared" si="37"/>
        <v>0.19334834100811404</v>
      </c>
      <c r="M170" s="235">
        <f t="shared" si="37"/>
        <v>0.17365407241101677</v>
      </c>
      <c r="N170" s="235">
        <f t="shared" si="37"/>
        <v>0.11603895388502393</v>
      </c>
      <c r="O170" s="235">
        <f t="shared" si="37"/>
        <v>0.15753404650442482</v>
      </c>
      <c r="P170" s="235">
        <f t="shared" si="37"/>
        <v>0.10482448036584323</v>
      </c>
      <c r="Q170" s="235">
        <f t="shared" si="37"/>
        <v>0.10075049877681429</v>
      </c>
    </row>
    <row r="171" spans="1:17" x14ac:dyDescent="0.25">
      <c r="A171" s="127" t="s">
        <v>205</v>
      </c>
      <c r="B171" s="237">
        <f t="shared" ref="B171:Q171" si="38">IF(B$115=0,0,B$115/B$97)</f>
        <v>6.0910959501102507E-2</v>
      </c>
      <c r="C171" s="237">
        <f t="shared" si="38"/>
        <v>4.3497803977465332E-2</v>
      </c>
      <c r="D171" s="237">
        <f t="shared" si="38"/>
        <v>5.0627064678826529E-2</v>
      </c>
      <c r="E171" s="237">
        <f t="shared" si="38"/>
        <v>2.946894848674033E-2</v>
      </c>
      <c r="F171" s="237">
        <f t="shared" si="38"/>
        <v>1.7349955735116107E-2</v>
      </c>
      <c r="G171" s="237">
        <f t="shared" si="38"/>
        <v>2.4460072485333249E-2</v>
      </c>
      <c r="H171" s="237">
        <f t="shared" si="38"/>
        <v>9.7503106227570108E-2</v>
      </c>
      <c r="I171" s="237">
        <f t="shared" si="38"/>
        <v>9.5932974056362461E-2</v>
      </c>
      <c r="J171" s="237">
        <f t="shared" si="38"/>
        <v>8.5347267095030363E-2</v>
      </c>
      <c r="K171" s="237">
        <f t="shared" si="38"/>
        <v>0.16957766282966952</v>
      </c>
      <c r="L171" s="237">
        <f t="shared" si="38"/>
        <v>0.15448619762684496</v>
      </c>
      <c r="M171" s="237">
        <f t="shared" si="38"/>
        <v>0.13875038807842136</v>
      </c>
      <c r="N171" s="237">
        <f t="shared" si="38"/>
        <v>9.271564818620219E-2</v>
      </c>
      <c r="O171" s="237">
        <f t="shared" si="38"/>
        <v>0.12587041458099626</v>
      </c>
      <c r="P171" s="237">
        <f t="shared" si="38"/>
        <v>8.3755233199799689E-2</v>
      </c>
      <c r="Q171" s="237">
        <f t="shared" si="38"/>
        <v>8.0500103512059343E-2</v>
      </c>
    </row>
    <row r="172" spans="1:17" x14ac:dyDescent="0.25">
      <c r="A172" s="127" t="s">
        <v>204</v>
      </c>
      <c r="B172" s="237">
        <f t="shared" ref="B172:Q172" si="39">IF(B$116=0,0,B$116/B$97)</f>
        <v>7.7903762132196477E-2</v>
      </c>
      <c r="C172" s="237">
        <f t="shared" si="39"/>
        <v>7.7894667974419393E-2</v>
      </c>
      <c r="D172" s="237">
        <f t="shared" si="39"/>
        <v>7.7088780661133435E-2</v>
      </c>
      <c r="E172" s="237">
        <f t="shared" si="39"/>
        <v>7.5492310494066225E-2</v>
      </c>
      <c r="F172" s="237">
        <f t="shared" si="39"/>
        <v>7.4838925235770418E-2</v>
      </c>
      <c r="G172" s="237">
        <f t="shared" si="39"/>
        <v>7.4033389378264508E-2</v>
      </c>
      <c r="H172" s="237">
        <f t="shared" si="39"/>
        <v>7.6886237858852957E-2</v>
      </c>
      <c r="I172" s="237">
        <f t="shared" si="39"/>
        <v>7.7589148908709354E-2</v>
      </c>
      <c r="J172" s="237">
        <f t="shared" si="39"/>
        <v>7.8561225862804882E-2</v>
      </c>
      <c r="K172" s="237">
        <f t="shared" si="39"/>
        <v>7.9957964750103194E-2</v>
      </c>
      <c r="L172" s="237">
        <f t="shared" si="39"/>
        <v>8.1041914045581739E-2</v>
      </c>
      <c r="M172" s="237">
        <f t="shared" si="39"/>
        <v>7.8185557108656698E-2</v>
      </c>
      <c r="N172" s="237">
        <f t="shared" si="39"/>
        <v>7.6791778640496494E-2</v>
      </c>
      <c r="O172" s="237">
        <f t="shared" si="39"/>
        <v>7.898089223988998E-2</v>
      </c>
      <c r="P172" s="237">
        <f t="shared" si="39"/>
        <v>7.590369355256299E-2</v>
      </c>
      <c r="Q172" s="237">
        <f t="shared" si="39"/>
        <v>7.4995711567365619E-2</v>
      </c>
    </row>
    <row r="173" spans="1:17" x14ac:dyDescent="0.25">
      <c r="A173" s="142" t="s">
        <v>216</v>
      </c>
      <c r="B173" s="235">
        <f t="shared" ref="B173:Q173" si="40">IF(B$117=0,0,B$117/B$97)</f>
        <v>5.9295361654664043E-2</v>
      </c>
      <c r="C173" s="235">
        <f t="shared" si="40"/>
        <v>6.4606015769043651E-2</v>
      </c>
      <c r="D173" s="235">
        <f t="shared" si="40"/>
        <v>6.1622127332047583E-2</v>
      </c>
      <c r="E173" s="235">
        <f t="shared" si="40"/>
        <v>6.6489497214083149E-2</v>
      </c>
      <c r="F173" s="235">
        <f t="shared" si="40"/>
        <v>6.9538484605202816E-2</v>
      </c>
      <c r="G173" s="235">
        <f t="shared" si="40"/>
        <v>6.656079613322928E-2</v>
      </c>
      <c r="H173" s="235">
        <f t="shared" si="40"/>
        <v>4.7098875069843366E-2</v>
      </c>
      <c r="I173" s="235">
        <f t="shared" si="40"/>
        <v>4.8281464136329284E-2</v>
      </c>
      <c r="J173" s="235">
        <f t="shared" si="40"/>
        <v>5.2487492354494195E-2</v>
      </c>
      <c r="K173" s="235">
        <f t="shared" si="40"/>
        <v>2.8151703810783413E-2</v>
      </c>
      <c r="L173" s="235">
        <f t="shared" si="40"/>
        <v>3.3846121084226112E-2</v>
      </c>
      <c r="M173" s="235">
        <f t="shared" si="40"/>
        <v>3.5797080405550866E-2</v>
      </c>
      <c r="N173" s="235">
        <f t="shared" si="40"/>
        <v>4.8466992327589609E-2</v>
      </c>
      <c r="O173" s="235">
        <f t="shared" si="40"/>
        <v>4.0527269082733512E-2</v>
      </c>
      <c r="P173" s="235">
        <f t="shared" si="40"/>
        <v>5.0316329074372779E-2</v>
      </c>
      <c r="Q173" s="235">
        <f t="shared" si="40"/>
        <v>5.0402794678441859E-2</v>
      </c>
    </row>
    <row r="174" spans="1:17" x14ac:dyDescent="0.25">
      <c r="A174" s="142" t="s">
        <v>215</v>
      </c>
      <c r="B174" s="259">
        <f t="shared" ref="B174:Q174" si="41">IF(B$123=0,0,B$123/B$97)</f>
        <v>1.8608400477532431E-2</v>
      </c>
      <c r="C174" s="259">
        <f t="shared" si="41"/>
        <v>1.3288652205375735E-2</v>
      </c>
      <c r="D174" s="259">
        <f t="shared" si="41"/>
        <v>1.5466653329085854E-2</v>
      </c>
      <c r="E174" s="259">
        <f t="shared" si="41"/>
        <v>9.0028132799830837E-3</v>
      </c>
      <c r="F174" s="259">
        <f t="shared" si="41"/>
        <v>5.3004406305675973E-3</v>
      </c>
      <c r="G174" s="259">
        <f t="shared" si="41"/>
        <v>7.4725932450352313E-3</v>
      </c>
      <c r="H174" s="259">
        <f t="shared" si="41"/>
        <v>2.9787362789009592E-2</v>
      </c>
      <c r="I174" s="259">
        <f t="shared" si="41"/>
        <v>2.9307684772380081E-2</v>
      </c>
      <c r="J174" s="259">
        <f t="shared" si="41"/>
        <v>2.607373350831068E-2</v>
      </c>
      <c r="K174" s="259">
        <f t="shared" si="41"/>
        <v>5.1806260939319781E-2</v>
      </c>
      <c r="L174" s="259">
        <f t="shared" si="41"/>
        <v>4.7195792961355627E-2</v>
      </c>
      <c r="M174" s="259">
        <f t="shared" si="41"/>
        <v>4.2388476703105832E-2</v>
      </c>
      <c r="N174" s="259">
        <f t="shared" si="41"/>
        <v>2.8324786312906889E-2</v>
      </c>
      <c r="O174" s="259">
        <f t="shared" si="41"/>
        <v>3.8453623157156475E-2</v>
      </c>
      <c r="P174" s="259">
        <f t="shared" si="41"/>
        <v>2.5587364478190208E-2</v>
      </c>
      <c r="Q174" s="259">
        <f t="shared" si="41"/>
        <v>2.4592916888923767E-2</v>
      </c>
    </row>
    <row r="175" spans="1:17" x14ac:dyDescent="0.25">
      <c r="A175" s="72" t="s">
        <v>203</v>
      </c>
      <c r="B175" s="234">
        <f t="shared" ref="B175:Q175" si="42">IF(B$124=0,0,B$124/B$97)</f>
        <v>5.586107653391708E-2</v>
      </c>
      <c r="C175" s="234">
        <f t="shared" si="42"/>
        <v>3.9891575784461793E-2</v>
      </c>
      <c r="D175" s="234">
        <f t="shared" si="42"/>
        <v>4.6429778119983639E-2</v>
      </c>
      <c r="E175" s="234">
        <f t="shared" si="42"/>
        <v>2.7025796347241341E-2</v>
      </c>
      <c r="F175" s="234">
        <f t="shared" si="42"/>
        <v>1.5911540601521008E-2</v>
      </c>
      <c r="G175" s="234">
        <f t="shared" si="42"/>
        <v>2.2432186133985108E-2</v>
      </c>
      <c r="H175" s="234">
        <f t="shared" si="42"/>
        <v>8.9419515369386929E-2</v>
      </c>
      <c r="I175" s="234">
        <f t="shared" si="42"/>
        <v>8.7979556549125565E-2</v>
      </c>
      <c r="J175" s="234">
        <f t="shared" si="42"/>
        <v>7.8271468028177416E-2</v>
      </c>
      <c r="K175" s="234">
        <f t="shared" si="42"/>
        <v>0.15551866001387635</v>
      </c>
      <c r="L175" s="234">
        <f t="shared" si="42"/>
        <v>0.14167836756718344</v>
      </c>
      <c r="M175" s="234">
        <f t="shared" si="42"/>
        <v>0.12724715077619325</v>
      </c>
      <c r="N175" s="234">
        <f t="shared" si="42"/>
        <v>8.5028966242559789E-2</v>
      </c>
      <c r="O175" s="234">
        <f t="shared" si="42"/>
        <v>0.11543500414137518</v>
      </c>
      <c r="P175" s="234">
        <f t="shared" si="42"/>
        <v>7.6811423267850468E-2</v>
      </c>
      <c r="Q175" s="234">
        <f t="shared" si="42"/>
        <v>7.3826163306358675E-2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128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53">
        <f>IF(B$5=0,0,B$5/NMM_fec!B$5)</f>
        <v>0.6109994395703322</v>
      </c>
      <c r="C180" s="253">
        <f>IF(C$5=0,0,C$5/NMM_fec!C$5)</f>
        <v>0.6123394778938388</v>
      </c>
      <c r="D180" s="253">
        <f>IF(D$5=0,0,D$5/NMM_fec!D$5)</f>
        <v>0.61553647491136221</v>
      </c>
      <c r="E180" s="253">
        <f>IF(E$5=0,0,E$5/NMM_fec!E$5)</f>
        <v>0.62753143486542995</v>
      </c>
      <c r="F180" s="253">
        <f>IF(F$5=0,0,F$5/NMM_fec!F$5)</f>
        <v>0.65537455579987725</v>
      </c>
      <c r="G180" s="253">
        <f>IF(G$5=0,0,G$5/NMM_fec!G$5)</f>
        <v>0.65237947402895369</v>
      </c>
      <c r="H180" s="253">
        <f>IF(H$5=0,0,H$5/NMM_fec!H$5)</f>
        <v>0.65198184810579751</v>
      </c>
      <c r="I180" s="253">
        <f>IF(I$5=0,0,I$5/NMM_fec!I$5)</f>
        <v>0.64724451427151752</v>
      </c>
      <c r="J180" s="253">
        <f>IF(J$5=0,0,J$5/NMM_fec!J$5)</f>
        <v>0.64725369834923396</v>
      </c>
      <c r="K180" s="253">
        <f>IF(K$5=0,0,K$5/NMM_fec!K$5)</f>
        <v>0.65508738304811986</v>
      </c>
      <c r="L180" s="253">
        <f>IF(L$5=0,0,L$5/NMM_fec!L$5)</f>
        <v>0.66844021262508546</v>
      </c>
      <c r="M180" s="253">
        <f>IF(M$5=0,0,M$5/NMM_fec!M$5)</f>
        <v>0.6642716824377668</v>
      </c>
      <c r="N180" s="253">
        <f>IF(N$5=0,0,N$5/NMM_fec!N$5)</f>
        <v>0.63364249824403795</v>
      </c>
      <c r="O180" s="253">
        <f>IF(O$5=0,0,O$5/NMM_fec!O$5)</f>
        <v>0.64961988743815757</v>
      </c>
      <c r="P180" s="253">
        <f>IF(P$5=0,0,P$5/NMM_fec!P$5)</f>
        <v>0.63881554750414704</v>
      </c>
      <c r="Q180" s="253">
        <f>IF(Q$5=0,0,Q$5/NMM_fec!Q$5)</f>
        <v>0.63364249824403795</v>
      </c>
    </row>
    <row r="181" spans="1:17" x14ac:dyDescent="0.25">
      <c r="A181" s="132" t="s">
        <v>83</v>
      </c>
      <c r="B181" s="252">
        <f>IF(B$6=0,0,B$6/NMM_fec!B$6)</f>
        <v>0.50537813033109547</v>
      </c>
      <c r="C181" s="252">
        <f>IF(C$6=0,0,C$6/NMM_fec!C$6)</f>
        <v>0.50882258228032506</v>
      </c>
      <c r="D181" s="252">
        <f>IF(D$6=0,0,D$6/NMM_fec!D$6)</f>
        <v>0.50882258228032495</v>
      </c>
      <c r="E181" s="252">
        <f>IF(E$6=0,0,E$6/NMM_fec!E$6)</f>
        <v>0.51491988867355043</v>
      </c>
      <c r="F181" s="252">
        <f>IF(F$6=0,0,F$6/NMM_fec!F$6)</f>
        <v>0.52862233493136823</v>
      </c>
      <c r="G181" s="252">
        <f>IF(G$6=0,0,G$6/NMM_fec!G$6)</f>
        <v>0.5308429633324564</v>
      </c>
      <c r="H181" s="252">
        <f>IF(H$6=0,0,H$6/NMM_fec!H$6)</f>
        <v>0.5308429633324564</v>
      </c>
      <c r="I181" s="252">
        <f>IF(I$6=0,0,I$6/NMM_fec!I$6)</f>
        <v>0.5308429633324564</v>
      </c>
      <c r="J181" s="252">
        <f>IF(J$6=0,0,J$6/NMM_fec!J$6)</f>
        <v>0.5308429633324564</v>
      </c>
      <c r="K181" s="252">
        <f>IF(K$6=0,0,K$6/NMM_fec!K$6)</f>
        <v>0.5308429633324564</v>
      </c>
      <c r="L181" s="252">
        <f>IF(L$6=0,0,L$6/NMM_fec!L$6)</f>
        <v>0.5308429633324564</v>
      </c>
      <c r="M181" s="252">
        <f>IF(M$6=0,0,M$6/NMM_fec!M$6)</f>
        <v>0.5308429633324564</v>
      </c>
      <c r="N181" s="252">
        <f>IF(N$6=0,0,N$6/NMM_fec!N$6)</f>
        <v>0.5308429633324564</v>
      </c>
      <c r="O181" s="252">
        <f>IF(O$6=0,0,O$6/NMM_fec!O$6)</f>
        <v>0.5308429633324564</v>
      </c>
      <c r="P181" s="252">
        <f>IF(P$6=0,0,P$6/NMM_fec!P$6)</f>
        <v>0.5308429633324564</v>
      </c>
      <c r="Q181" s="252">
        <f>IF(Q$6=0,0,Q$6/NMM_fec!Q$6)</f>
        <v>0.5308429633324564</v>
      </c>
    </row>
    <row r="182" spans="1:17" x14ac:dyDescent="0.25">
      <c r="A182" s="76" t="s">
        <v>82</v>
      </c>
      <c r="B182" s="251">
        <f>IF(B$7=0,0,B$7/NMM_fec!B$7)</f>
        <v>0.13141316160128946</v>
      </c>
      <c r="C182" s="251">
        <f>IF(C$7=0,0,C$7/NMM_fec!C$7)</f>
        <v>0.13230882030408184</v>
      </c>
      <c r="D182" s="251">
        <f>IF(D$7=0,0,D$7/NMM_fec!D$7)</f>
        <v>0.13230882030408186</v>
      </c>
      <c r="E182" s="251">
        <f>IF(E$7=0,0,E$7/NMM_fec!E$7)</f>
        <v>0.13389429910163203</v>
      </c>
      <c r="F182" s="251">
        <f>IF(F$7=0,0,F$7/NMM_fec!F$7)</f>
        <v>0.13745733769855725</v>
      </c>
      <c r="G182" s="251">
        <f>IF(G$7=0,0,G$7/NMM_fec!G$7)</f>
        <v>0.13803476632360961</v>
      </c>
      <c r="H182" s="251">
        <f>IF(H$7=0,0,H$7/NMM_fec!H$7)</f>
        <v>0.13803476632360961</v>
      </c>
      <c r="I182" s="251">
        <f>IF(I$7=0,0,I$7/NMM_fec!I$7)</f>
        <v>0.13803476632360961</v>
      </c>
      <c r="J182" s="251">
        <f>IF(J$7=0,0,J$7/NMM_fec!J$7)</f>
        <v>0.13803476632360961</v>
      </c>
      <c r="K182" s="251">
        <f>IF(K$7=0,0,K$7/NMM_fec!K$7)</f>
        <v>0.13803476632360961</v>
      </c>
      <c r="L182" s="251">
        <f>IF(L$7=0,0,L$7/NMM_fec!L$7)</f>
        <v>0.13803476632360961</v>
      </c>
      <c r="M182" s="251">
        <f>IF(M$7=0,0,M$7/NMM_fec!M$7)</f>
        <v>0.13803476632360961</v>
      </c>
      <c r="N182" s="251">
        <f>IF(N$7=0,0,N$7/NMM_fec!N$7)</f>
        <v>0.13803476632360959</v>
      </c>
      <c r="O182" s="251">
        <f>IF(O$7=0,0,O$7/NMM_fec!O$7)</f>
        <v>0.13803476632360959</v>
      </c>
      <c r="P182" s="251">
        <f>IF(P$7=0,0,P$7/NMM_fec!P$7)</f>
        <v>0.13803476632360961</v>
      </c>
      <c r="Q182" s="251">
        <f>IF(Q$7=0,0,Q$7/NMM_fec!Q$7)</f>
        <v>0.13803476632360961</v>
      </c>
    </row>
    <row r="183" spans="1:17" x14ac:dyDescent="0.25">
      <c r="A183" s="76" t="s">
        <v>81</v>
      </c>
      <c r="B183" s="251">
        <f>IF(B$8=0,0,B$8/NMM_fec!B$8)</f>
        <v>0.72078340506486849</v>
      </c>
      <c r="C183" s="251">
        <f>IF(C$8=0,0,C$8/NMM_fec!C$8)</f>
        <v>0.72569597182536827</v>
      </c>
      <c r="D183" s="251">
        <f>IF(D$8=0,0,D$8/NMM_fec!D$8)</f>
        <v>0.72569597182536827</v>
      </c>
      <c r="E183" s="251">
        <f>IF(E$8=0,0,E$8/NMM_fec!E$8)</f>
        <v>0.7343921084408439</v>
      </c>
      <c r="F183" s="251">
        <f>IF(F$8=0,0,F$8/NMM_fec!F$8)</f>
        <v>0.75393489289999283</v>
      </c>
      <c r="G183" s="251">
        <f>IF(G$8=0,0,G$8/NMM_fec!G$8)</f>
        <v>0.75710201075543193</v>
      </c>
      <c r="H183" s="251">
        <f>IF(H$8=0,0,H$8/NMM_fec!H$8)</f>
        <v>0.75710201075543193</v>
      </c>
      <c r="I183" s="251">
        <f>IF(I$8=0,0,I$8/NMM_fec!I$8)</f>
        <v>0.75710201075543193</v>
      </c>
      <c r="J183" s="251">
        <f>IF(J$8=0,0,J$8/NMM_fec!J$8)</f>
        <v>0.75710201075543193</v>
      </c>
      <c r="K183" s="251">
        <f>IF(K$8=0,0,K$8/NMM_fec!K$8)</f>
        <v>0.75710201075543193</v>
      </c>
      <c r="L183" s="251">
        <f>IF(L$8=0,0,L$8/NMM_fec!L$8)</f>
        <v>0.75710201075543193</v>
      </c>
      <c r="M183" s="251">
        <f>IF(M$8=0,0,M$8/NMM_fec!M$8)</f>
        <v>0.75710201075543193</v>
      </c>
      <c r="N183" s="251">
        <f>IF(N$8=0,0,N$8/NMM_fec!N$8)</f>
        <v>0.75710201075543193</v>
      </c>
      <c r="O183" s="251">
        <f>IF(O$8=0,0,O$8/NMM_fec!O$8)</f>
        <v>0.75710201075543182</v>
      </c>
      <c r="P183" s="251">
        <f>IF(P$8=0,0,P$8/NMM_fec!P$8)</f>
        <v>0.75710201075543193</v>
      </c>
      <c r="Q183" s="251">
        <f>IF(Q$8=0,0,Q$8/NMM_fec!Q$8)</f>
        <v>0.75710201075543193</v>
      </c>
    </row>
    <row r="184" spans="1:17" x14ac:dyDescent="0.25">
      <c r="A184" s="76" t="s">
        <v>80</v>
      </c>
      <c r="B184" s="251">
        <f>IF(B$9=0,0,B$9/NMM_fec!B$9)</f>
        <v>0.50142961956577969</v>
      </c>
      <c r="C184" s="251">
        <f>IF(C$9=0,0,C$9/NMM_fec!C$9)</f>
        <v>0.50484716007031893</v>
      </c>
      <c r="D184" s="251">
        <f>IF(D$9=0,0,D$9/NMM_fec!D$9)</f>
        <v>0.50484716007031893</v>
      </c>
      <c r="E184" s="251">
        <f>IF(E$9=0,0,E$9/NMM_fec!E$9)</f>
        <v>0.51089682831205296</v>
      </c>
      <c r="F184" s="251">
        <f>IF(F$9=0,0,F$9/NMM_fec!F$9)</f>
        <v>0.52449221758953668</v>
      </c>
      <c r="G184" s="251">
        <f>IF(G$9=0,0,G$9/NMM_fec!G$9)</f>
        <v>0.52669549625857037</v>
      </c>
      <c r="H184" s="251">
        <f>IF(H$9=0,0,H$9/NMM_fec!H$9)</f>
        <v>0.52669549625857037</v>
      </c>
      <c r="I184" s="251">
        <f>IF(I$9=0,0,I$9/NMM_fec!I$9)</f>
        <v>0.52669549625857037</v>
      </c>
      <c r="J184" s="251">
        <f>IF(J$9=0,0,J$9/NMM_fec!J$9)</f>
        <v>0.52669549625857037</v>
      </c>
      <c r="K184" s="251">
        <f>IF(K$9=0,0,K$9/NMM_fec!K$9)</f>
        <v>0.52669549625857037</v>
      </c>
      <c r="L184" s="251">
        <f>IF(L$9=0,0,L$9/NMM_fec!L$9)</f>
        <v>0.52669549625857037</v>
      </c>
      <c r="M184" s="251">
        <f>IF(M$9=0,0,M$9/NMM_fec!M$9)</f>
        <v>0.52669549625857026</v>
      </c>
      <c r="N184" s="251">
        <f>IF(N$9=0,0,N$9/NMM_fec!N$9)</f>
        <v>0.52669549625857037</v>
      </c>
      <c r="O184" s="251">
        <f>IF(O$9=0,0,O$9/NMM_fec!O$9)</f>
        <v>0.52669549625857037</v>
      </c>
      <c r="P184" s="251">
        <f>IF(P$9=0,0,P$9/NMM_fec!P$9)</f>
        <v>0.52669549625857037</v>
      </c>
      <c r="Q184" s="251">
        <f>IF(Q$9=0,0,Q$9/NMM_fec!Q$9)</f>
        <v>0.52669549625857037</v>
      </c>
    </row>
    <row r="185" spans="1:17" x14ac:dyDescent="0.25">
      <c r="A185" s="129" t="s">
        <v>79</v>
      </c>
      <c r="B185" s="250">
        <f>IF(B$10=0,0,B$10/NMM_fec!B$10)</f>
        <v>0.79250489319029105</v>
      </c>
      <c r="C185" s="250">
        <f>IF(C$10=0,0,C$10/NMM_fec!C$10)</f>
        <v>0.79790628446603729</v>
      </c>
      <c r="D185" s="250">
        <f>IF(D$10=0,0,D$10/NMM_fec!D$10)</f>
        <v>0.79790628446603729</v>
      </c>
      <c r="E185" s="250">
        <f>IF(E$10=0,0,E$10/NMM_fec!E$10)</f>
        <v>0.80746772937610067</v>
      </c>
      <c r="F185" s="250">
        <f>IF(F$10=0,0,F$10/NMM_fec!F$10)</f>
        <v>0.8289551168514615</v>
      </c>
      <c r="G185" s="250">
        <f>IF(G$10=0,0,G$10/NMM_fec!G$10)</f>
        <v>0.83243737848527355</v>
      </c>
      <c r="H185" s="250">
        <f>IF(H$10=0,0,H$10/NMM_fec!H$10)</f>
        <v>0.83243737848527355</v>
      </c>
      <c r="I185" s="250">
        <f>IF(I$10=0,0,I$10/NMM_fec!I$10)</f>
        <v>0.83243737848527333</v>
      </c>
      <c r="J185" s="250">
        <f>IF(J$10=0,0,J$10/NMM_fec!J$10)</f>
        <v>0.83243737848527355</v>
      </c>
      <c r="K185" s="250">
        <f>IF(K$10=0,0,K$10/NMM_fec!K$10)</f>
        <v>0.83243737848527344</v>
      </c>
      <c r="L185" s="250">
        <f>IF(L$10=0,0,L$10/NMM_fec!L$10)</f>
        <v>0.83243737848527355</v>
      </c>
      <c r="M185" s="250">
        <f>IF(M$10=0,0,M$10/NMM_fec!M$10)</f>
        <v>0.83243737848527344</v>
      </c>
      <c r="N185" s="250">
        <f>IF(N$10=0,0,N$10/NMM_fec!N$10)</f>
        <v>0.83243737848527355</v>
      </c>
      <c r="O185" s="250">
        <f>IF(O$10=0,0,O$10/NMM_fec!O$10)</f>
        <v>0.83243737848527344</v>
      </c>
      <c r="P185" s="250">
        <f>IF(P$10=0,0,P$10/NMM_fec!P$10)</f>
        <v>0.83243737848527366</v>
      </c>
      <c r="Q185" s="250">
        <f>IF(Q$10=0,0,Q$10/NMM_fec!Q$10)</f>
        <v>0.83243737848527344</v>
      </c>
    </row>
    <row r="186" spans="1:17" x14ac:dyDescent="0.25">
      <c r="A186" s="127" t="s">
        <v>214</v>
      </c>
      <c r="B186" s="248">
        <f>IF(B$15=0,0,B$15/NMM_fec!B$15)</f>
        <v>0.70554417388964763</v>
      </c>
      <c r="C186" s="248">
        <f>IF(C$15=0,0,C$15/NMM_fec!C$15)</f>
        <v>0.71035287624372379</v>
      </c>
      <c r="D186" s="248">
        <f>IF(D$15=0,0,D$15/NMM_fec!D$15)</f>
        <v>0.7103528762437239</v>
      </c>
      <c r="E186" s="248">
        <f>IF(E$15=0,0,E$15/NMM_fec!E$15)</f>
        <v>0.71886515396999184</v>
      </c>
      <c r="F186" s="248">
        <f>IF(F$15=0,0,F$15/NMM_fec!F$15)</f>
        <v>0.73799475326409969</v>
      </c>
      <c r="G186" s="248">
        <f>IF(G$15=0,0,G$15/NMM_fec!G$15)</f>
        <v>0.74109491003134098</v>
      </c>
      <c r="H186" s="248">
        <f>IF(H$15=0,0,H$15/NMM_fec!H$15)</f>
        <v>0.74109491003134098</v>
      </c>
      <c r="I186" s="248">
        <f>IF(I$15=0,0,I$15/NMM_fec!I$15)</f>
        <v>0.74109491003134098</v>
      </c>
      <c r="J186" s="248">
        <f>IF(J$15=0,0,J$15/NMM_fec!J$15)</f>
        <v>0.74109491003134098</v>
      </c>
      <c r="K186" s="248">
        <f>IF(K$15=0,0,K$15/NMM_fec!K$15)</f>
        <v>0.74109491003134098</v>
      </c>
      <c r="L186" s="248">
        <f>IF(L$15=0,0,L$15/NMM_fec!L$15)</f>
        <v>0.74109491003134087</v>
      </c>
      <c r="M186" s="248">
        <f>IF(M$15=0,0,M$15/NMM_fec!M$15)</f>
        <v>0.74109491003134098</v>
      </c>
      <c r="N186" s="248">
        <f>IF(N$15=0,0,N$15/NMM_fec!N$15)</f>
        <v>0.74109491003134098</v>
      </c>
      <c r="O186" s="248">
        <f>IF(O$15=0,0,O$15/NMM_fec!O$15)</f>
        <v>0.74109491003134098</v>
      </c>
      <c r="P186" s="248">
        <f>IF(P$15=0,0,P$15/NMM_fec!P$15)</f>
        <v>0.74109491003134109</v>
      </c>
      <c r="Q186" s="248">
        <f>IF(Q$15=0,0,Q$15/NMM_fec!Q$15)</f>
        <v>0.74109491003134098</v>
      </c>
    </row>
    <row r="187" spans="1:17" x14ac:dyDescent="0.25">
      <c r="A187" s="127" t="s">
        <v>213</v>
      </c>
      <c r="B187" s="249">
        <f>IF(B$16=0,0,B$16/NMM_fec!B$16)</f>
        <v>0.48576772169228771</v>
      </c>
      <c r="C187" s="249">
        <f>IF(C$16=0,0,C$16/NMM_fec!C$16)</f>
        <v>0.48895363743182829</v>
      </c>
      <c r="D187" s="249">
        <f>IF(D$16=0,0,D$16/NMM_fec!D$16)</f>
        <v>0.48886879439552322</v>
      </c>
      <c r="E187" s="249">
        <f>IF(E$16=0,0,E$16/NMM_fec!E$16)</f>
        <v>0.49472699119991348</v>
      </c>
      <c r="F187" s="249">
        <f>IF(F$16=0,0,F$16/NMM_fec!F$16)</f>
        <v>0.50789208767088412</v>
      </c>
      <c r="G187" s="249">
        <f>IF(G$16=0,0,G$16/NMM_fec!G$16)</f>
        <v>0.51002563277490698</v>
      </c>
      <c r="H187" s="249">
        <f>IF(H$16=0,0,H$16/NMM_fec!H$16)</f>
        <v>0.51002563277490698</v>
      </c>
      <c r="I187" s="249">
        <f>IF(I$16=0,0,I$16/NMM_fec!I$16)</f>
        <v>0.51002563277490698</v>
      </c>
      <c r="J187" s="249">
        <f>IF(J$16=0,0,J$16/NMM_fec!J$16)</f>
        <v>0.51002563277490687</v>
      </c>
      <c r="K187" s="249">
        <f>IF(K$16=0,0,K$16/NMM_fec!K$16)</f>
        <v>0.51002563277490698</v>
      </c>
      <c r="L187" s="249">
        <f>IF(L$16=0,0,L$16/NMM_fec!L$16)</f>
        <v>0.51002563277490698</v>
      </c>
      <c r="M187" s="249">
        <f>IF(M$16=0,0,M$16/NMM_fec!M$16)</f>
        <v>0.51002563277490698</v>
      </c>
      <c r="N187" s="249">
        <f>IF(N$16=0,0,N$16/NMM_fec!N$16)</f>
        <v>0.51002563277490698</v>
      </c>
      <c r="O187" s="249">
        <f>IF(O$16=0,0,O$16/NMM_fec!O$16)</f>
        <v>0.51002563277490698</v>
      </c>
      <c r="P187" s="249">
        <f>IF(P$16=0,0,P$16/NMM_fec!P$16)</f>
        <v>0.51002563277490698</v>
      </c>
      <c r="Q187" s="249">
        <f>IF(Q$16=0,0,Q$16/NMM_fec!Q$16)</f>
        <v>0.51002563277490687</v>
      </c>
    </row>
    <row r="188" spans="1:17" x14ac:dyDescent="0.25">
      <c r="A188" s="127" t="s">
        <v>212</v>
      </c>
      <c r="B188" s="249">
        <f>IF(B$36=0,0,B$36/NMM_fec!B$36)</f>
        <v>0.67427248242481008</v>
      </c>
      <c r="C188" s="249">
        <f>IF(C$36=0,0,C$36/NMM_fec!C$36)</f>
        <v>0.67393750579301248</v>
      </c>
      <c r="D188" s="249">
        <f>IF(D$36=0,0,D$36/NMM_fec!D$36)</f>
        <v>0.67965781170845485</v>
      </c>
      <c r="E188" s="249">
        <f>IF(E$36=0,0,E$36/NMM_fec!E$36)</f>
        <v>0.69599134156760456</v>
      </c>
      <c r="F188" s="249">
        <f>IF(F$36=0,0,F$36/NMM_fec!F$36)</f>
        <v>0.7342700492437102</v>
      </c>
      <c r="G188" s="249">
        <f>IF(G$36=0,0,G$36/NMM_fec!G$36)</f>
        <v>0.72716330905041116</v>
      </c>
      <c r="H188" s="249">
        <f>IF(H$36=0,0,H$36/NMM_fec!H$36)</f>
        <v>0.72645833580331387</v>
      </c>
      <c r="I188" s="249">
        <f>IF(I$36=0,0,I$36/NMM_fec!I$36)</f>
        <v>0.71805925158559869</v>
      </c>
      <c r="J188" s="249">
        <f>IF(J$36=0,0,J$36/NMM_fec!J$36)</f>
        <v>0.71807553455084938</v>
      </c>
      <c r="K188" s="249">
        <f>IF(K$36=0,0,K$36/NMM_fec!K$36)</f>
        <v>0.73196431246319771</v>
      </c>
      <c r="L188" s="249">
        <f>IF(L$36=0,0,L$36/NMM_fec!L$36)</f>
        <v>0.75563829113664149</v>
      </c>
      <c r="M188" s="249">
        <f>IF(M$36=0,0,M$36/NMM_fec!M$36)</f>
        <v>0.74824767073028009</v>
      </c>
      <c r="N188" s="249">
        <f>IF(N$36=0,0,N$36/NMM_fec!N$36)</f>
        <v>0.69394347631157827</v>
      </c>
      <c r="O188" s="249">
        <f>IF(O$36=0,0,O$36/NMM_fec!O$36)</f>
        <v>0.72227068357942237</v>
      </c>
      <c r="P188" s="249">
        <f>IF(P$36=0,0,P$36/NMM_fec!P$36)</f>
        <v>0.70311506478686003</v>
      </c>
      <c r="Q188" s="249">
        <f>IF(Q$36=0,0,Q$36/NMM_fec!Q$36)</f>
        <v>0.69394347631157827</v>
      </c>
    </row>
    <row r="189" spans="1:17" x14ac:dyDescent="0.25">
      <c r="A189" s="72" t="s">
        <v>211</v>
      </c>
      <c r="B189" s="247">
        <f>IF(B$44=0,0,B$44/NMM_fec!B$44)</f>
        <v>0.74474107243907239</v>
      </c>
      <c r="C189" s="247">
        <f>IF(C$44=0,0,C$44/NMM_fec!C$44)</f>
        <v>0.74981692492393071</v>
      </c>
      <c r="D189" s="247">
        <f>IF(D$44=0,0,D$44/NMM_fec!D$44)</f>
        <v>0.74981692492393071</v>
      </c>
      <c r="E189" s="247">
        <f>IF(E$44=0,0,E$44/NMM_fec!E$44)</f>
        <v>0.75880210696832462</v>
      </c>
      <c r="F189" s="247">
        <f>IF(F$44=0,0,F$44/NMM_fec!F$44)</f>
        <v>0.77899446177877196</v>
      </c>
      <c r="G189" s="247">
        <f>IF(G$44=0,0,G$44/NMM_fec!G$44)</f>
        <v>0.78226684947752645</v>
      </c>
      <c r="H189" s="247">
        <f>IF(H$44=0,0,H$44/NMM_fec!H$44)</f>
        <v>0.78226684947752656</v>
      </c>
      <c r="I189" s="247">
        <f>IF(I$44=0,0,I$44/NMM_fec!I$44)</f>
        <v>0.78226684947752656</v>
      </c>
      <c r="J189" s="247">
        <f>IF(J$44=0,0,J$44/NMM_fec!J$44)</f>
        <v>0.78226684947752656</v>
      </c>
      <c r="K189" s="247">
        <f>IF(K$44=0,0,K$44/NMM_fec!K$44)</f>
        <v>0.78226684947752656</v>
      </c>
      <c r="L189" s="247">
        <f>IF(L$44=0,0,L$44/NMM_fec!L$44)</f>
        <v>0.78226684947752656</v>
      </c>
      <c r="M189" s="247">
        <f>IF(M$44=0,0,M$44/NMM_fec!M$44)</f>
        <v>0.78226684947752656</v>
      </c>
      <c r="N189" s="247">
        <f>IF(N$44=0,0,N$44/NMM_fec!N$44)</f>
        <v>0.78226684947752656</v>
      </c>
      <c r="O189" s="247">
        <f>IF(O$44=0,0,O$44/NMM_fec!O$44)</f>
        <v>0.78226684947752667</v>
      </c>
      <c r="P189" s="247">
        <f>IF(P$44=0,0,P$44/NMM_fec!P$44)</f>
        <v>0.78226684947752656</v>
      </c>
      <c r="Q189" s="247">
        <f>IF(Q$44=0,0,Q$44/NMM_fec!Q$44)</f>
        <v>0.78226684947752645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53">
        <f>IF(B$47=0,0,B$47/NMM_fec!B$47)</f>
        <v>0.35544769729597003</v>
      </c>
      <c r="C191" s="253">
        <f>IF(C$47=0,0,C$47/NMM_fec!C$47)</f>
        <v>0.35581498470953699</v>
      </c>
      <c r="D191" s="253">
        <f>IF(D$47=0,0,D$47/NMM_fec!D$47)</f>
        <v>0.35959188857507735</v>
      </c>
      <c r="E191" s="253">
        <f>IF(E$47=0,0,E$47/NMM_fec!E$47)</f>
        <v>0.36380043452663663</v>
      </c>
      <c r="F191" s="253">
        <f>IF(F$47=0,0,F$47/NMM_fec!F$47)</f>
        <v>0.3623682348187704</v>
      </c>
      <c r="G191" s="253">
        <f>IF(G$47=0,0,G$47/NMM_fec!G$47)</f>
        <v>0.36375770650385575</v>
      </c>
      <c r="H191" s="253">
        <f>IF(H$47=0,0,H$47/NMM_fec!H$47)</f>
        <v>0.3847638799511649</v>
      </c>
      <c r="I191" s="253">
        <f>IF(I$47=0,0,I$47/NMM_fec!I$47)</f>
        <v>0.38759615620047178</v>
      </c>
      <c r="J191" s="253">
        <f>IF(J$47=0,0,J$47/NMM_fec!J$47)</f>
        <v>0.38450448595115078</v>
      </c>
      <c r="K191" s="253">
        <f>IF(K$47=0,0,K$47/NMM_fec!K$47)</f>
        <v>0.39608648002193464</v>
      </c>
      <c r="L191" s="253">
        <f>IF(L$47=0,0,L$47/NMM_fec!L$47)</f>
        <v>0.39308367043442038</v>
      </c>
      <c r="M191" s="253">
        <f>IF(M$47=0,0,M$47/NMM_fec!M$47)</f>
        <v>0.39575019964319152</v>
      </c>
      <c r="N191" s="253">
        <f>IF(N$47=0,0,N$47/NMM_fec!N$47)</f>
        <v>0.41780691346970567</v>
      </c>
      <c r="O191" s="253">
        <f>IF(O$47=0,0,O$47/NMM_fec!O$47)</f>
        <v>0.42509987195913018</v>
      </c>
      <c r="P191" s="253">
        <f>IF(P$47=0,0,P$47/NMM_fec!P$47)</f>
        <v>0.4235592337327786</v>
      </c>
      <c r="Q191" s="253">
        <f>IF(Q$47=0,0,Q$47/NMM_fec!Q$47)</f>
        <v>0.42705197095844222</v>
      </c>
    </row>
    <row r="192" spans="1:17" x14ac:dyDescent="0.25">
      <c r="A192" s="132" t="s">
        <v>83</v>
      </c>
      <c r="B192" s="252">
        <f>IF(B$48=0,0,B$48/NMM_fec!B$48)</f>
        <v>0.31477141273862991</v>
      </c>
      <c r="C192" s="252">
        <f>IF(C$48=0,0,C$48/NMM_fec!C$48)</f>
        <v>0.31702355595644577</v>
      </c>
      <c r="D192" s="252">
        <f>IF(D$48=0,0,D$48/NMM_fec!D$48)</f>
        <v>0.31954525150564372</v>
      </c>
      <c r="E192" s="252">
        <f>IF(E$48=0,0,E$48/NMM_fec!E$48)</f>
        <v>0.32568137581464596</v>
      </c>
      <c r="F192" s="252">
        <f>IF(F$48=0,0,F$48/NMM_fec!F$48)</f>
        <v>0.32568137581464596</v>
      </c>
      <c r="G192" s="252">
        <f>IF(G$48=0,0,G$48/NMM_fec!G$48)</f>
        <v>0.3256813758146459</v>
      </c>
      <c r="H192" s="252">
        <f>IF(H$48=0,0,H$48/NMM_fec!H$48)</f>
        <v>0.33358211282902295</v>
      </c>
      <c r="I192" s="252">
        <f>IF(I$48=0,0,I$48/NMM_fec!I$48)</f>
        <v>0.33766702226364526</v>
      </c>
      <c r="J192" s="252">
        <f>IF(J$48=0,0,J$48/NMM_fec!J$48)</f>
        <v>0.33766702226364531</v>
      </c>
      <c r="K192" s="252">
        <f>IF(K$48=0,0,K$48/NMM_fec!K$48)</f>
        <v>0.33845631488571065</v>
      </c>
      <c r="L192" s="252">
        <f>IF(L$48=0,0,L$48/NMM_fec!L$48)</f>
        <v>0.33845631488571065</v>
      </c>
      <c r="M192" s="252">
        <f>IF(M$48=0,0,M$48/NMM_fec!M$48)</f>
        <v>0.34192873283364006</v>
      </c>
      <c r="N192" s="252">
        <f>IF(N$48=0,0,N$48/NMM_fec!N$48)</f>
        <v>0.36714599259724162</v>
      </c>
      <c r="O192" s="252">
        <f>IF(O$48=0,0,O$48/NMM_fec!O$48)</f>
        <v>0.36714599259724157</v>
      </c>
      <c r="P192" s="252">
        <f>IF(P$48=0,0,P$48/NMM_fec!P$48)</f>
        <v>0.37066170892085604</v>
      </c>
      <c r="Q192" s="252">
        <f>IF(Q$48=0,0,Q$48/NMM_fec!Q$48)</f>
        <v>0.37680532618864016</v>
      </c>
    </row>
    <row r="193" spans="1:17" x14ac:dyDescent="0.25">
      <c r="A193" s="76" t="s">
        <v>82</v>
      </c>
      <c r="B193" s="251">
        <f>IF(B$49=0,0,B$49/NMM_fec!B$49)</f>
        <v>8.211548458140451E-2</v>
      </c>
      <c r="C193" s="251">
        <f>IF(C$49=0,0,C$49/NMM_fec!C$49)</f>
        <v>8.2703008810713172E-2</v>
      </c>
      <c r="D193" s="251">
        <f>IF(D$49=0,0,D$49/NMM_fec!D$49)</f>
        <v>8.3360852069691418E-2</v>
      </c>
      <c r="E193" s="251">
        <f>IF(E$49=0,0,E$49/NMM_fec!E$49)</f>
        <v>8.4961603601419119E-2</v>
      </c>
      <c r="F193" s="251">
        <f>IF(F$49=0,0,F$49/NMM_fec!F$49)</f>
        <v>8.4961603601419119E-2</v>
      </c>
      <c r="G193" s="251">
        <f>IF(G$49=0,0,G$49/NMM_fec!G$49)</f>
        <v>8.4961603601419106E-2</v>
      </c>
      <c r="H193" s="251">
        <f>IF(H$49=0,0,H$49/NMM_fec!H$49)</f>
        <v>8.7022695626394433E-2</v>
      </c>
      <c r="I193" s="251">
        <f>IF(I$49=0,0,I$49/NMM_fec!I$49)</f>
        <v>8.8088339786315931E-2</v>
      </c>
      <c r="J193" s="251">
        <f>IF(J$49=0,0,J$49/NMM_fec!J$49)</f>
        <v>8.8088339786315931E-2</v>
      </c>
      <c r="K193" s="251">
        <f>IF(K$49=0,0,K$49/NMM_fec!K$49)</f>
        <v>8.8294245225992093E-2</v>
      </c>
      <c r="L193" s="251">
        <f>IF(L$49=0,0,L$49/NMM_fec!L$49)</f>
        <v>8.829424522599208E-2</v>
      </c>
      <c r="M193" s="251">
        <f>IF(M$49=0,0,M$49/NMM_fec!M$49)</f>
        <v>8.9200106657252837E-2</v>
      </c>
      <c r="N193" s="251">
        <f>IF(N$49=0,0,N$49/NMM_fec!N$49)</f>
        <v>9.5778618623403727E-2</v>
      </c>
      <c r="O193" s="251">
        <f>IF(O$49=0,0,O$49/NMM_fec!O$49)</f>
        <v>9.5778618623403727E-2</v>
      </c>
      <c r="P193" s="251">
        <f>IF(P$49=0,0,P$49/NMM_fec!P$49)</f>
        <v>9.669577544858235E-2</v>
      </c>
      <c r="Q193" s="251">
        <f>IF(Q$49=0,0,Q$49/NMM_fec!Q$49)</f>
        <v>9.8298481693846348E-2</v>
      </c>
    </row>
    <row r="194" spans="1:17" x14ac:dyDescent="0.25">
      <c r="A194" s="76" t="s">
        <v>81</v>
      </c>
      <c r="B194" s="251">
        <f>IF(B$50=0,0,B$50/NMM_fec!B$50)</f>
        <v>0.44909589032068659</v>
      </c>
      <c r="C194" s="251">
        <f>IF(C$50=0,0,C$50/NMM_fec!C$50)</f>
        <v>0.45230910544316177</v>
      </c>
      <c r="D194" s="251">
        <f>IF(D$50=0,0,D$50/NMM_fec!D$50)</f>
        <v>0.45590690073826745</v>
      </c>
      <c r="E194" s="251">
        <f>IF(E$50=0,0,E$50/NMM_fec!E$50)</f>
        <v>0.46466153377718927</v>
      </c>
      <c r="F194" s="251">
        <f>IF(F$50=0,0,F$50/NMM_fec!F$50)</f>
        <v>0.46466153377718938</v>
      </c>
      <c r="G194" s="251">
        <f>IF(G$50=0,0,G$50/NMM_fec!G$50)</f>
        <v>0.46466153377718933</v>
      </c>
      <c r="H194" s="251">
        <f>IF(H$50=0,0,H$50/NMM_fec!H$50)</f>
        <v>0.47593380432040877</v>
      </c>
      <c r="I194" s="251">
        <f>IF(I$50=0,0,I$50/NMM_fec!I$50)</f>
        <v>0.48176189405530606</v>
      </c>
      <c r="J194" s="251">
        <f>IF(J$50=0,0,J$50/NMM_fec!J$50)</f>
        <v>0.48176189405530601</v>
      </c>
      <c r="K194" s="251">
        <f>IF(K$50=0,0,K$50/NMM_fec!K$50)</f>
        <v>0.48288800671511206</v>
      </c>
      <c r="L194" s="251">
        <f>IF(L$50=0,0,L$50/NMM_fec!L$50)</f>
        <v>0.48288800671511206</v>
      </c>
      <c r="M194" s="251">
        <f>IF(M$50=0,0,M$50/NMM_fec!M$50)</f>
        <v>0.48784223243822683</v>
      </c>
      <c r="N194" s="251">
        <f>IF(N$50=0,0,N$50/NMM_fec!N$50)</f>
        <v>0.52382061950473702</v>
      </c>
      <c r="O194" s="251">
        <f>IF(O$50=0,0,O$50/NMM_fec!O$50)</f>
        <v>0.52382061950473691</v>
      </c>
      <c r="P194" s="251">
        <f>IF(P$50=0,0,P$50/NMM_fec!P$50)</f>
        <v>0.52883662060449266</v>
      </c>
      <c r="Q194" s="251">
        <f>IF(Q$50=0,0,Q$50/NMM_fec!Q$50)</f>
        <v>0.53760194412183504</v>
      </c>
    </row>
    <row r="195" spans="1:17" x14ac:dyDescent="0.25">
      <c r="A195" s="76" t="s">
        <v>80</v>
      </c>
      <c r="B195" s="251">
        <f>IF(B$51=0,0,B$51/NMM_fec!B$51)</f>
        <v>0.31329609544307191</v>
      </c>
      <c r="C195" s="251">
        <f>IF(C$51=0,0,C$51/NMM_fec!C$51)</f>
        <v>0.31553768298236401</v>
      </c>
      <c r="D195" s="251">
        <f>IF(D$51=0,0,D$51/NMM_fec!D$51)</f>
        <v>0.31804755947523317</v>
      </c>
      <c r="E195" s="251">
        <f>IF(E$51=0,0,E$51/NMM_fec!E$51)</f>
        <v>0.32415492408766061</v>
      </c>
      <c r="F195" s="251">
        <f>IF(F$51=0,0,F$51/NMM_fec!F$51)</f>
        <v>0.32415492408766056</v>
      </c>
      <c r="G195" s="251">
        <f>IF(G$51=0,0,G$51/NMM_fec!G$51)</f>
        <v>0.32415492408766061</v>
      </c>
      <c r="H195" s="251">
        <f>IF(H$51=0,0,H$51/NMM_fec!H$51)</f>
        <v>0.33201863075718019</v>
      </c>
      <c r="I195" s="251">
        <f>IF(I$51=0,0,I$51/NMM_fec!I$51)</f>
        <v>0.33608439443302085</v>
      </c>
      <c r="J195" s="251">
        <f>IF(J$51=0,0,J$51/NMM_fec!J$51)</f>
        <v>0.33608439443302079</v>
      </c>
      <c r="K195" s="251">
        <f>IF(K$51=0,0,K$51/NMM_fec!K$51)</f>
        <v>0.33686998768147897</v>
      </c>
      <c r="L195" s="251">
        <f>IF(L$51=0,0,L$51/NMM_fec!L$51)</f>
        <v>0.33686998768147897</v>
      </c>
      <c r="M195" s="251">
        <f>IF(M$51=0,0,M$51/NMM_fec!M$51)</f>
        <v>0.34032613058647671</v>
      </c>
      <c r="N195" s="251">
        <f>IF(N$51=0,0,N$51/NMM_fec!N$51)</f>
        <v>0.3654251983606846</v>
      </c>
      <c r="O195" s="251">
        <f>IF(O$51=0,0,O$51/NMM_fec!O$51)</f>
        <v>0.3654251983606846</v>
      </c>
      <c r="P195" s="251">
        <f>IF(P$51=0,0,P$51/NMM_fec!P$51)</f>
        <v>0.36892443670412489</v>
      </c>
      <c r="Q195" s="251">
        <f>IF(Q$51=0,0,Q$51/NMM_fec!Q$51)</f>
        <v>0.37503925915622482</v>
      </c>
    </row>
    <row r="196" spans="1:17" x14ac:dyDescent="0.25">
      <c r="A196" s="129" t="s">
        <v>79</v>
      </c>
      <c r="B196" s="250">
        <f>IF(B$52=0,0,B$52/NMM_fec!B$52)</f>
        <v>0.49383643958456569</v>
      </c>
      <c r="C196" s="250">
        <f>IF(C$52=0,0,C$52/NMM_fec!C$52)</f>
        <v>0.49736976676457906</v>
      </c>
      <c r="D196" s="250">
        <f>IF(D$52=0,0,D$52/NMM_fec!D$52)</f>
        <v>0.5013259873784448</v>
      </c>
      <c r="E196" s="250">
        <f>IF(E$52=0,0,E$52/NMM_fec!E$52)</f>
        <v>0.51095278847591963</v>
      </c>
      <c r="F196" s="250">
        <f>IF(F$52=0,0,F$52/NMM_fec!F$52)</f>
        <v>0.51095278847591974</v>
      </c>
      <c r="G196" s="250">
        <f>IF(G$52=0,0,G$52/NMM_fec!G$52)</f>
        <v>0.51095278847591974</v>
      </c>
      <c r="H196" s="250">
        <f>IF(H$52=0,0,H$52/NMM_fec!H$52)</f>
        <v>0.52334804318894446</v>
      </c>
      <c r="I196" s="250">
        <f>IF(I$52=0,0,I$52/NMM_fec!I$52)</f>
        <v>0.52975674820338081</v>
      </c>
      <c r="J196" s="250">
        <f>IF(J$52=0,0,J$52/NMM_fec!J$52)</f>
        <v>0.52975674820338081</v>
      </c>
      <c r="K196" s="250">
        <f>IF(K$52=0,0,K$52/NMM_fec!K$52)</f>
        <v>0.53099504826017407</v>
      </c>
      <c r="L196" s="250">
        <f>IF(L$52=0,0,L$52/NMM_fec!L$52)</f>
        <v>0.53099504826017396</v>
      </c>
      <c r="M196" s="250">
        <f>IF(M$52=0,0,M$52/NMM_fec!M$52)</f>
        <v>0.53644283178420993</v>
      </c>
      <c r="N196" s="250">
        <f>IF(N$52=0,0,N$52/NMM_fec!N$52)</f>
        <v>0.57600551528646493</v>
      </c>
      <c r="O196" s="250">
        <f>IF(O$52=0,0,O$52/NMM_fec!O$52)</f>
        <v>0.57600551528646504</v>
      </c>
      <c r="P196" s="250">
        <f>IF(P$52=0,0,P$52/NMM_fec!P$52)</f>
        <v>0.58152122847254373</v>
      </c>
      <c r="Q196" s="250">
        <f>IF(Q$52=0,0,Q$52/NMM_fec!Q$52)</f>
        <v>0.5911597850723832</v>
      </c>
    </row>
    <row r="197" spans="1:17" x14ac:dyDescent="0.25">
      <c r="A197" s="127" t="s">
        <v>210</v>
      </c>
      <c r="B197" s="249">
        <f>IF(B$57=0,0,B$57/NMM_fec!B$57)</f>
        <v>0.38027512933826174</v>
      </c>
      <c r="C197" s="249">
        <f>IF(C$57=0,0,C$57/NMM_fec!C$57)</f>
        <v>0.38299594202576687</v>
      </c>
      <c r="D197" s="249">
        <f>IF(D$57=0,0,D$57/NMM_fec!D$57)</f>
        <v>0.38604240070122237</v>
      </c>
      <c r="E197" s="249">
        <f>IF(E$57=0,0,E$57/NMM_fec!E$57)</f>
        <v>0.39345544829960449</v>
      </c>
      <c r="F197" s="249">
        <f>IF(F$57=0,0,F$57/NMM_fec!F$57)</f>
        <v>0.39345544829960449</v>
      </c>
      <c r="G197" s="249">
        <f>IF(G$57=0,0,G$57/NMM_fec!G$57)</f>
        <v>0.39345544829960449</v>
      </c>
      <c r="H197" s="249">
        <f>IF(H$57=0,0,H$57/NMM_fec!H$57)</f>
        <v>0.40300032330546959</v>
      </c>
      <c r="I197" s="249">
        <f>IF(I$57=0,0,I$57/NMM_fec!I$57)</f>
        <v>0.40793529961119901</v>
      </c>
      <c r="J197" s="249">
        <f>IF(J$57=0,0,J$57/NMM_fec!J$57)</f>
        <v>0.40793529961119906</v>
      </c>
      <c r="K197" s="249">
        <f>IF(K$57=0,0,K$57/NMM_fec!K$57)</f>
        <v>0.40888884349032789</v>
      </c>
      <c r="L197" s="249">
        <f>IF(L$57=0,0,L$57/NMM_fec!L$57)</f>
        <v>0.40888884349032789</v>
      </c>
      <c r="M197" s="249">
        <f>IF(M$57=0,0,M$57/NMM_fec!M$57)</f>
        <v>0.41308386924815232</v>
      </c>
      <c r="N197" s="249">
        <f>IF(N$57=0,0,N$57/NMM_fec!N$57)</f>
        <v>0.44354882359304626</v>
      </c>
      <c r="O197" s="249">
        <f>IF(O$57=0,0,O$57/NMM_fec!O$57)</f>
        <v>0.4435488235930462</v>
      </c>
      <c r="P197" s="249">
        <f>IF(P$57=0,0,P$57/NMM_fec!P$57)</f>
        <v>0.44779615808904527</v>
      </c>
      <c r="Q197" s="249">
        <f>IF(Q$57=0,0,Q$57/NMM_fec!Q$57)</f>
        <v>0.45521825792582832</v>
      </c>
    </row>
    <row r="198" spans="1:17" x14ac:dyDescent="0.25">
      <c r="A198" s="127" t="s">
        <v>209</v>
      </c>
      <c r="B198" s="249">
        <f>IF(B$58=0,0,B$58/NMM_fec!B$58)</f>
        <v>0.23961062599030042</v>
      </c>
      <c r="C198" s="249">
        <f>IF(C$58=0,0,C$58/NMM_fec!C$58)</f>
        <v>0.24089529191811931</v>
      </c>
      <c r="D198" s="249">
        <f>IF(D$58=0,0,D$58/NMM_fec!D$58)</f>
        <v>0.24296325546740871</v>
      </c>
      <c r="E198" s="249">
        <f>IF(E$58=0,0,E$58/NMM_fec!E$58)</f>
        <v>0.24654437755632394</v>
      </c>
      <c r="F198" s="249">
        <f>IF(F$58=0,0,F$58/NMM_fec!F$58)</f>
        <v>0.24651298324801216</v>
      </c>
      <c r="G198" s="249">
        <f>IF(G$58=0,0,G$58/NMM_fec!G$58)</f>
        <v>0.24647750371627605</v>
      </c>
      <c r="H198" s="249">
        <f>IF(H$58=0,0,H$58/NMM_fec!H$58)</f>
        <v>0.26729344062414934</v>
      </c>
      <c r="I198" s="249">
        <f>IF(I$58=0,0,I$58/NMM_fec!I$58)</f>
        <v>0.2583515532375959</v>
      </c>
      <c r="J198" s="249">
        <f>IF(J$58=0,0,J$58/NMM_fec!J$58)</f>
        <v>0.25688007571668209</v>
      </c>
      <c r="K198" s="249">
        <f>IF(K$58=0,0,K$58/NMM_fec!K$58)</f>
        <v>0.28369993760064727</v>
      </c>
      <c r="L198" s="249">
        <f>IF(L$58=0,0,L$58/NMM_fec!L$58)</f>
        <v>0.28301231986385361</v>
      </c>
      <c r="M198" s="249">
        <f>IF(M$58=0,0,M$58/NMM_fec!M$58)</f>
        <v>0.28520341073366368</v>
      </c>
      <c r="N198" s="249">
        <f>IF(N$58=0,0,N$58/NMM_fec!N$58)</f>
        <v>0.3010131444857792</v>
      </c>
      <c r="O198" s="249">
        <f>IF(O$58=0,0,O$58/NMM_fec!O$58)</f>
        <v>0.30585615170627928</v>
      </c>
      <c r="P198" s="249">
        <f>IF(P$58=0,0,P$58/NMM_fec!P$58)</f>
        <v>0.29854875207011133</v>
      </c>
      <c r="Q198" s="249">
        <f>IF(Q$58=0,0,Q$58/NMM_fec!Q$58)</f>
        <v>0.3053566496775072</v>
      </c>
    </row>
    <row r="199" spans="1:17" x14ac:dyDescent="0.25">
      <c r="A199" s="127" t="s">
        <v>208</v>
      </c>
      <c r="B199" s="249">
        <f>IF(B$77=0,0,B$77/NMM_fec!B$77)</f>
        <v>0.39733981407257696</v>
      </c>
      <c r="C199" s="249">
        <f>IF(C$77=0,0,C$77/NMM_fec!C$77)</f>
        <v>0.40006888669394169</v>
      </c>
      <c r="D199" s="249">
        <f>IF(D$77=0,0,D$77/NMM_fec!D$77)</f>
        <v>0.40330114939880507</v>
      </c>
      <c r="E199" s="249">
        <f>IF(E$77=0,0,E$77/NMM_fec!E$77)</f>
        <v>0.41090928211459871</v>
      </c>
      <c r="F199" s="249">
        <f>IF(F$77=0,0,F$77/NMM_fec!F$77)</f>
        <v>0.41083070902886398</v>
      </c>
      <c r="G199" s="249">
        <f>IF(G$77=0,0,G$77/NMM_fec!G$77)</f>
        <v>0.41087934190858871</v>
      </c>
      <c r="H199" s="249">
        <f>IF(H$77=0,0,H$77/NMM_fec!H$77)</f>
        <v>0.41992057540098471</v>
      </c>
      <c r="I199" s="249">
        <f>IF(I$77=0,0,I$77/NMM_fec!I$77)</f>
        <v>0.4265012702630856</v>
      </c>
      <c r="J199" s="249">
        <f>IF(J$77=0,0,J$77/NMM_fec!J$77)</f>
        <v>0.42641335919287038</v>
      </c>
      <c r="K199" s="249">
        <f>IF(K$77=0,0,K$77/NMM_fec!K$77)</f>
        <v>0.41998895566449096</v>
      </c>
      <c r="L199" s="249">
        <f>IF(L$77=0,0,L$77/NMM_fec!L$77)</f>
        <v>0.41827811944608506</v>
      </c>
      <c r="M199" s="249">
        <f>IF(M$77=0,0,M$77/NMM_fec!M$77)</f>
        <v>0.42353668458598803</v>
      </c>
      <c r="N199" s="249">
        <f>IF(N$77=0,0,N$77/NMM_fec!N$77)</f>
        <v>0.45301187786883584</v>
      </c>
      <c r="O199" s="249">
        <f>IF(O$77=0,0,O$77/NMM_fec!O$77)</f>
        <v>0.45704286576893</v>
      </c>
      <c r="P199" s="249">
        <f>IF(P$77=0,0,P$77/NMM_fec!P$77)</f>
        <v>0.46279859977193133</v>
      </c>
      <c r="Q199" s="249">
        <f>IF(Q$77=0,0,Q$77/NMM_fec!Q$77)</f>
        <v>0.46608491929568868</v>
      </c>
    </row>
    <row r="200" spans="1:17" x14ac:dyDescent="0.25">
      <c r="A200" s="72" t="s">
        <v>207</v>
      </c>
      <c r="B200" s="265">
        <f>IF(B$87=0,0,B$87/NMM_fec!B$87)</f>
        <v>0.28615100692032042</v>
      </c>
      <c r="C200" s="265">
        <f>IF(C$87=0,0,C$87/NMM_fec!C$87)</f>
        <v>0.28295075268346653</v>
      </c>
      <c r="D200" s="265">
        <f>IF(D$87=0,0,D$87/NMM_fec!D$87)</f>
        <v>0.28749947069140869</v>
      </c>
      <c r="E200" s="265">
        <f>IF(E$87=0,0,E$87/NMM_fec!E$87)</f>
        <v>0.28677870869398892</v>
      </c>
      <c r="F200" s="265">
        <f>IF(F$87=0,0,F$87/NMM_fec!F$87)</f>
        <v>0.28321622343112968</v>
      </c>
      <c r="G200" s="265">
        <f>IF(G$87=0,0,G$87/NMM_fec!G$87)</f>
        <v>0.28985937900506326</v>
      </c>
      <c r="H200" s="265">
        <f>IF(H$87=0,0,H$87/NMM_fec!H$87)</f>
        <v>0.33208445343508064</v>
      </c>
      <c r="I200" s="265">
        <f>IF(I$87=0,0,I$87/NMM_fec!I$87)</f>
        <v>0.32941491553310737</v>
      </c>
      <c r="J200" s="265">
        <f>IF(J$87=0,0,J$87/NMM_fec!J$87)</f>
        <v>0.31500323150849585</v>
      </c>
      <c r="K200" s="265">
        <f>IF(K$87=0,0,K$87/NMM_fec!K$87)</f>
        <v>0.35635516115490612</v>
      </c>
      <c r="L200" s="265">
        <f>IF(L$87=0,0,L$87/NMM_fec!L$87)</f>
        <v>0.35204018476620963</v>
      </c>
      <c r="M200" s="265">
        <f>IF(M$87=0,0,M$87/NMM_fec!M$87)</f>
        <v>0.35090359285255379</v>
      </c>
      <c r="N200" s="265">
        <f>IF(N$87=0,0,N$87/NMM_fec!N$87)</f>
        <v>0.36405286653283869</v>
      </c>
      <c r="O200" s="265">
        <f>IF(O$87=0,0,O$87/NMM_fec!O$87)</f>
        <v>0.37356650174794026</v>
      </c>
      <c r="P200" s="265">
        <f>IF(P$87=0,0,P$87/NMM_fec!P$87)</f>
        <v>0.36508828765688212</v>
      </c>
      <c r="Q200" s="265">
        <f>IF(Q$87=0,0,Q$87/NMM_fec!Q$87)</f>
        <v>0.3695573877151252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53">
        <f>IF(B$97=0,0,B$97/NMM_fec!B$97)</f>
        <v>0.36279538269487632</v>
      </c>
      <c r="C202" s="253">
        <f>IF(C$97=0,0,C$97/NMM_fec!C$97)</f>
        <v>0.35420389709800165</v>
      </c>
      <c r="D202" s="253">
        <f>IF(D$97=0,0,D$97/NMM_fec!D$97)</f>
        <v>0.36169359065313683</v>
      </c>
      <c r="E202" s="253">
        <f>IF(E$97=0,0,E$97/NMM_fec!E$97)</f>
        <v>0.35904984806778328</v>
      </c>
      <c r="F202" s="253">
        <f>IF(F$97=0,0,F$97/NMM_fec!F$97)</f>
        <v>0.35627596609508105</v>
      </c>
      <c r="G202" s="253">
        <f>IF(G$97=0,0,G$97/NMM_fec!G$97)</f>
        <v>0.36384291353618187</v>
      </c>
      <c r="H202" s="253">
        <f>IF(H$97=0,0,H$97/NMM_fec!H$97)</f>
        <v>0.38818782680876734</v>
      </c>
      <c r="I202" s="253">
        <f>IF(I$97=0,0,I$97/NMM_fec!I$97)</f>
        <v>0.38327040255141415</v>
      </c>
      <c r="J202" s="253">
        <f>IF(J$97=0,0,J$97/NMM_fec!J$97)</f>
        <v>0.37211968456828481</v>
      </c>
      <c r="K202" s="253">
        <f>IF(K$97=0,0,K$97/NMM_fec!K$97)</f>
        <v>0.40210713772132062</v>
      </c>
      <c r="L202" s="253">
        <f>IF(L$97=0,0,L$97/NMM_fec!L$97)</f>
        <v>0.39750075328234835</v>
      </c>
      <c r="M202" s="253">
        <f>IF(M$97=0,0,M$97/NMM_fec!M$97)</f>
        <v>0.38953553639043909</v>
      </c>
      <c r="N202" s="253">
        <f>IF(N$97=0,0,N$97/NMM_fec!N$97)</f>
        <v>0.38596286253922979</v>
      </c>
      <c r="O202" s="253">
        <f>IF(O$97=0,0,O$97/NMM_fec!O$97)</f>
        <v>0.3926155672222631</v>
      </c>
      <c r="P202" s="253">
        <f>IF(P$97=0,0,P$97/NMM_fec!P$97)</f>
        <v>0.38589118077874601</v>
      </c>
      <c r="Q202" s="253">
        <f>IF(Q$97=0,0,Q$97/NMM_fec!Q$97)</f>
        <v>0.38924114587589786</v>
      </c>
    </row>
    <row r="203" spans="1:17" x14ac:dyDescent="0.25">
      <c r="A203" s="132" t="s">
        <v>83</v>
      </c>
      <c r="B203" s="252">
        <f>IF(B$98=0,0,B$98/NMM_fec!B$98)</f>
        <v>0.36624331532598658</v>
      </c>
      <c r="C203" s="252">
        <f>IF(C$98=0,0,C$98/NMM_fec!C$98)</f>
        <v>0.36624331532598658</v>
      </c>
      <c r="D203" s="252">
        <f>IF(D$98=0,0,D$98/NMM_fec!D$98)</f>
        <v>0.36624331532598658</v>
      </c>
      <c r="E203" s="252">
        <f>IF(E$98=0,0,E$98/NMM_fec!E$98)</f>
        <v>0.36624331532598658</v>
      </c>
      <c r="F203" s="252">
        <f>IF(F$98=0,0,F$98/NMM_fec!F$98)</f>
        <v>0.36624331532598658</v>
      </c>
      <c r="G203" s="252">
        <f>IF(G$98=0,0,G$98/NMM_fec!G$98)</f>
        <v>0.36624331532598658</v>
      </c>
      <c r="H203" s="252">
        <f>IF(H$98=0,0,H$98/NMM_fec!H$98)</f>
        <v>0.36624331532598658</v>
      </c>
      <c r="I203" s="252">
        <f>IF(I$98=0,0,I$98/NMM_fec!I$98)</f>
        <v>0.36624331532598658</v>
      </c>
      <c r="J203" s="252">
        <f>IF(J$98=0,0,J$98/NMM_fec!J$98)</f>
        <v>0.36624331532598658</v>
      </c>
      <c r="K203" s="252">
        <f>IF(K$98=0,0,K$98/NMM_fec!K$98)</f>
        <v>0.36624331532598664</v>
      </c>
      <c r="L203" s="252">
        <f>IF(L$98=0,0,L$98/NMM_fec!L$98)</f>
        <v>0.36624331532598653</v>
      </c>
      <c r="M203" s="252">
        <f>IF(M$98=0,0,M$98/NMM_fec!M$98)</f>
        <v>0.36624331532598658</v>
      </c>
      <c r="N203" s="252">
        <f>IF(N$98=0,0,N$98/NMM_fec!N$98)</f>
        <v>0.36624331532598658</v>
      </c>
      <c r="O203" s="252">
        <f>IF(O$98=0,0,O$98/NMM_fec!O$98)</f>
        <v>0.36624331532598658</v>
      </c>
      <c r="P203" s="252">
        <f>IF(P$98=0,0,P$98/NMM_fec!P$98)</f>
        <v>0.36624331532598658</v>
      </c>
      <c r="Q203" s="252">
        <f>IF(Q$98=0,0,Q$98/NMM_fec!Q$98)</f>
        <v>0.36624331532598658</v>
      </c>
    </row>
    <row r="204" spans="1:17" x14ac:dyDescent="0.25">
      <c r="A204" s="76" t="s">
        <v>82</v>
      </c>
      <c r="B204" s="251">
        <f>IF(B$99=0,0,B$99/NMM_fec!B$99)</f>
        <v>9.5620743547145948E-2</v>
      </c>
      <c r="C204" s="251">
        <f>IF(C$99=0,0,C$99/NMM_fec!C$99)</f>
        <v>9.5620743547145948E-2</v>
      </c>
      <c r="D204" s="251">
        <f>IF(D$99=0,0,D$99/NMM_fec!D$99)</f>
        <v>9.5620743547145948E-2</v>
      </c>
      <c r="E204" s="251">
        <f>IF(E$99=0,0,E$99/NMM_fec!E$99)</f>
        <v>9.5620743547145948E-2</v>
      </c>
      <c r="F204" s="251">
        <f>IF(F$99=0,0,F$99/NMM_fec!F$99)</f>
        <v>9.5620743547145948E-2</v>
      </c>
      <c r="G204" s="251">
        <f>IF(G$99=0,0,G$99/NMM_fec!G$99)</f>
        <v>9.5620743547145948E-2</v>
      </c>
      <c r="H204" s="251">
        <f>IF(H$99=0,0,H$99/NMM_fec!H$99)</f>
        <v>9.5620743547145948E-2</v>
      </c>
      <c r="I204" s="251">
        <f>IF(I$99=0,0,I$99/NMM_fec!I$99)</f>
        <v>9.5620743547145948E-2</v>
      </c>
      <c r="J204" s="251">
        <f>IF(J$99=0,0,J$99/NMM_fec!J$99)</f>
        <v>9.5620743547145948E-2</v>
      </c>
      <c r="K204" s="251">
        <f>IF(K$99=0,0,K$99/NMM_fec!K$99)</f>
        <v>9.5620743547145948E-2</v>
      </c>
      <c r="L204" s="251">
        <f>IF(L$99=0,0,L$99/NMM_fec!L$99)</f>
        <v>9.5620743547145948E-2</v>
      </c>
      <c r="M204" s="251">
        <f>IF(M$99=0,0,M$99/NMM_fec!M$99)</f>
        <v>9.5620743547145948E-2</v>
      </c>
      <c r="N204" s="251">
        <f>IF(N$99=0,0,N$99/NMM_fec!N$99)</f>
        <v>9.5620743547145948E-2</v>
      </c>
      <c r="O204" s="251">
        <f>IF(O$99=0,0,O$99/NMM_fec!O$99)</f>
        <v>9.5620743547145948E-2</v>
      </c>
      <c r="P204" s="251">
        <f>IF(P$99=0,0,P$99/NMM_fec!P$99)</f>
        <v>9.5620743547145948E-2</v>
      </c>
      <c r="Q204" s="251">
        <f>IF(Q$99=0,0,Q$99/NMM_fec!Q$99)</f>
        <v>9.5620743547145948E-2</v>
      </c>
    </row>
    <row r="205" spans="1:17" x14ac:dyDescent="0.25">
      <c r="A205" s="76" t="s">
        <v>81</v>
      </c>
      <c r="B205" s="251">
        <f>IF(B$100=0,0,B$100/NMM_fec!B$100)</f>
        <v>0.52349123241835682</v>
      </c>
      <c r="C205" s="251">
        <f>IF(C$100=0,0,C$100/NMM_fec!C$100)</f>
        <v>0.52349123241835682</v>
      </c>
      <c r="D205" s="251">
        <f>IF(D$100=0,0,D$100/NMM_fec!D$100)</f>
        <v>0.52349123241835682</v>
      </c>
      <c r="E205" s="251">
        <f>IF(E$100=0,0,E$100/NMM_fec!E$100)</f>
        <v>0.52349123241835682</v>
      </c>
      <c r="F205" s="251">
        <f>IF(F$100=0,0,F$100/NMM_fec!F$100)</f>
        <v>0.52349123241835682</v>
      </c>
      <c r="G205" s="251">
        <f>IF(G$100=0,0,G$100/NMM_fec!G$100)</f>
        <v>0.52349123241835682</v>
      </c>
      <c r="H205" s="251">
        <f>IF(H$100=0,0,H$100/NMM_fec!H$100)</f>
        <v>0.52349123241835682</v>
      </c>
      <c r="I205" s="251">
        <f>IF(I$100=0,0,I$100/NMM_fec!I$100)</f>
        <v>0.52349123241835682</v>
      </c>
      <c r="J205" s="251">
        <f>IF(J$100=0,0,J$100/NMM_fec!J$100)</f>
        <v>0.52349123241835682</v>
      </c>
      <c r="K205" s="251">
        <f>IF(K$100=0,0,K$100/NMM_fec!K$100)</f>
        <v>0.52349123241835682</v>
      </c>
      <c r="L205" s="251">
        <f>IF(L$100=0,0,L$100/NMM_fec!L$100)</f>
        <v>0.52349123241835682</v>
      </c>
      <c r="M205" s="251">
        <f>IF(M$100=0,0,M$100/NMM_fec!M$100)</f>
        <v>0.52349123241835682</v>
      </c>
      <c r="N205" s="251">
        <f>IF(N$100=0,0,N$100/NMM_fec!N$100)</f>
        <v>0.52349123241835682</v>
      </c>
      <c r="O205" s="251">
        <f>IF(O$100=0,0,O$100/NMM_fec!O$100)</f>
        <v>0.52349123241835682</v>
      </c>
      <c r="P205" s="251">
        <f>IF(P$100=0,0,P$100/NMM_fec!P$100)</f>
        <v>0.52349123241835682</v>
      </c>
      <c r="Q205" s="251">
        <f>IF(Q$100=0,0,Q$100/NMM_fec!Q$100)</f>
        <v>0.52349123241835682</v>
      </c>
    </row>
    <row r="206" spans="1:17" x14ac:dyDescent="0.25">
      <c r="A206" s="76" t="s">
        <v>80</v>
      </c>
      <c r="B206" s="251">
        <f>IF(B$101=0,0,B$101/NMM_fec!B$101)</f>
        <v>0.36493859475439572</v>
      </c>
      <c r="C206" s="251">
        <f>IF(C$101=0,0,C$101/NMM_fec!C$101)</f>
        <v>0.36493859475439561</v>
      </c>
      <c r="D206" s="251">
        <f>IF(D$101=0,0,D$101/NMM_fec!D$101)</f>
        <v>0.36493859475439566</v>
      </c>
      <c r="E206" s="251">
        <f>IF(E$101=0,0,E$101/NMM_fec!E$101)</f>
        <v>0.36493859475439566</v>
      </c>
      <c r="F206" s="251">
        <f>IF(F$101=0,0,F$101/NMM_fec!F$101)</f>
        <v>0.36493859475439566</v>
      </c>
      <c r="G206" s="251">
        <f>IF(G$101=0,0,G$101/NMM_fec!G$101)</f>
        <v>0.36493859475439566</v>
      </c>
      <c r="H206" s="251">
        <f>IF(H$101=0,0,H$101/NMM_fec!H$101)</f>
        <v>0.36493859475439572</v>
      </c>
      <c r="I206" s="251">
        <f>IF(I$101=0,0,I$101/NMM_fec!I$101)</f>
        <v>0.36493859475439566</v>
      </c>
      <c r="J206" s="251">
        <f>IF(J$101=0,0,J$101/NMM_fec!J$101)</f>
        <v>0.36493859475439566</v>
      </c>
      <c r="K206" s="251">
        <f>IF(K$101=0,0,K$101/NMM_fec!K$101)</f>
        <v>0.36493859475439566</v>
      </c>
      <c r="L206" s="251">
        <f>IF(L$101=0,0,L$101/NMM_fec!L$101)</f>
        <v>0.36493859475439566</v>
      </c>
      <c r="M206" s="251">
        <f>IF(M$101=0,0,M$101/NMM_fec!M$101)</f>
        <v>0.36493859475439566</v>
      </c>
      <c r="N206" s="251">
        <f>IF(N$101=0,0,N$101/NMM_fec!N$101)</f>
        <v>0.36493859475439566</v>
      </c>
      <c r="O206" s="251">
        <f>IF(O$101=0,0,O$101/NMM_fec!O$101)</f>
        <v>0.36493859475439566</v>
      </c>
      <c r="P206" s="251">
        <f>IF(P$101=0,0,P$101/NMM_fec!P$101)</f>
        <v>0.36493859475439566</v>
      </c>
      <c r="Q206" s="251">
        <f>IF(Q$101=0,0,Q$101/NMM_fec!Q$101)</f>
        <v>0.36493859475439566</v>
      </c>
    </row>
    <row r="207" spans="1:17" x14ac:dyDescent="0.25">
      <c r="A207" s="129" t="s">
        <v>79</v>
      </c>
      <c r="B207" s="250">
        <f>IF(B$102=0,0,B$102/NMM_fec!B$102)</f>
        <v>0.5748382552562048</v>
      </c>
      <c r="C207" s="250">
        <f>IF(C$102=0,0,C$102/NMM_fec!C$102)</f>
        <v>0.5748382552562048</v>
      </c>
      <c r="D207" s="250">
        <f>IF(D$102=0,0,D$102/NMM_fec!D$102)</f>
        <v>0.57483825525620491</v>
      </c>
      <c r="E207" s="250">
        <f>IF(E$102=0,0,E$102/NMM_fec!E$102)</f>
        <v>0.57483825525620491</v>
      </c>
      <c r="F207" s="250">
        <f>IF(F$102=0,0,F$102/NMM_fec!F$102)</f>
        <v>0.5748382552562048</v>
      </c>
      <c r="G207" s="250">
        <f>IF(G$102=0,0,G$102/NMM_fec!G$102)</f>
        <v>0.57483825525620491</v>
      </c>
      <c r="H207" s="250">
        <f>IF(H$102=0,0,H$102/NMM_fec!H$102)</f>
        <v>0.5748382552562048</v>
      </c>
      <c r="I207" s="250">
        <f>IF(I$102=0,0,I$102/NMM_fec!I$102)</f>
        <v>0.5748382552562048</v>
      </c>
      <c r="J207" s="250">
        <f>IF(J$102=0,0,J$102/NMM_fec!J$102)</f>
        <v>0.57483825525620491</v>
      </c>
      <c r="K207" s="250">
        <f>IF(K$102=0,0,K$102/NMM_fec!K$102)</f>
        <v>0.5748382552562048</v>
      </c>
      <c r="L207" s="250">
        <f>IF(L$102=0,0,L$102/NMM_fec!L$102)</f>
        <v>0.57483825525620491</v>
      </c>
      <c r="M207" s="250">
        <f>IF(M$102=0,0,M$102/NMM_fec!M$102)</f>
        <v>0.57483825525620491</v>
      </c>
      <c r="N207" s="250">
        <f>IF(N$102=0,0,N$102/NMM_fec!N$102)</f>
        <v>0.57483825525620491</v>
      </c>
      <c r="O207" s="250">
        <f>IF(O$102=0,0,O$102/NMM_fec!O$102)</f>
        <v>0.5748382552562048</v>
      </c>
      <c r="P207" s="250">
        <f>IF(P$102=0,0,P$102/NMM_fec!P$102)</f>
        <v>0.57483825525620469</v>
      </c>
      <c r="Q207" s="250">
        <f>IF(Q$102=0,0,Q$102/NMM_fec!Q$102)</f>
        <v>0.5748382552562048</v>
      </c>
    </row>
    <row r="208" spans="1:17" x14ac:dyDescent="0.25">
      <c r="A208" s="127" t="s">
        <v>206</v>
      </c>
      <c r="B208" s="249">
        <f>IF(B$107=0,0,B$107/NMM_fec!B$107)</f>
        <v>0.34766659426681096</v>
      </c>
      <c r="C208" s="249">
        <f>IF(C$107=0,0,C$107/NMM_fec!C$107)</f>
        <v>0.34145531560728909</v>
      </c>
      <c r="D208" s="249">
        <f>IF(D$107=0,0,D$107/NMM_fec!D$107)</f>
        <v>0.34868157829640989</v>
      </c>
      <c r="E208" s="249">
        <f>IF(E$107=0,0,E$107/NMM_fec!E$107)</f>
        <v>0.35017060023593061</v>
      </c>
      <c r="F208" s="249">
        <f>IF(F$107=0,0,F$107/NMM_fec!F$107)</f>
        <v>0.34951275797502745</v>
      </c>
      <c r="G208" s="249">
        <f>IF(G$107=0,0,G$107/NMM_fec!G$107)</f>
        <v>0.35671290618081652</v>
      </c>
      <c r="H208" s="249">
        <f>IF(H$107=0,0,H$107/NMM_fec!H$107)</f>
        <v>0.37124613147708613</v>
      </c>
      <c r="I208" s="249">
        <f>IF(I$107=0,0,I$107/NMM_fec!I$107)</f>
        <v>0.36520073246024581</v>
      </c>
      <c r="J208" s="249">
        <f>IF(J$107=0,0,J$107/NMM_fec!J$107)</f>
        <v>0.35342617852826741</v>
      </c>
      <c r="K208" s="249">
        <f>IF(K$107=0,0,K$107/NMM_fec!K$107)</f>
        <v>0.37499601434534968</v>
      </c>
      <c r="L208" s="249">
        <f>IF(L$107=0,0,L$107/NMM_fec!L$107)</f>
        <v>0.37075006478708072</v>
      </c>
      <c r="M208" s="249">
        <f>IF(M$107=0,0,M$107/NMM_fec!M$107)</f>
        <v>0.36485423726715699</v>
      </c>
      <c r="N208" s="249">
        <f>IF(N$107=0,0,N$107/NMM_fec!N$107)</f>
        <v>0.3693911156989888</v>
      </c>
      <c r="O208" s="249">
        <f>IF(O$107=0,0,O$107/NMM_fec!O$107)</f>
        <v>0.37080858644229903</v>
      </c>
      <c r="P208" s="249">
        <f>IF(P$107=0,0,P$107/NMM_fec!P$107)</f>
        <v>0.37119715444081075</v>
      </c>
      <c r="Q208" s="249">
        <f>IF(Q$107=0,0,Q$107/NMM_fec!Q$107)</f>
        <v>0.37611060140928876</v>
      </c>
    </row>
    <row r="209" spans="1:17" x14ac:dyDescent="0.25">
      <c r="A209" s="127" t="s">
        <v>205</v>
      </c>
      <c r="B209" s="249">
        <f>IF(B$115=0,0,B$115/NMM_fec!B$115)</f>
        <v>0.44789084825409514</v>
      </c>
      <c r="C209" s="249">
        <f>IF(C$115=0,0,C$115/NMM_fec!C$115)</f>
        <v>0.44789084825409514</v>
      </c>
      <c r="D209" s="249">
        <f>IF(D$115=0,0,D$115/NMM_fec!D$115)</f>
        <v>0.44789084825409509</v>
      </c>
      <c r="E209" s="249">
        <f>IF(E$115=0,0,E$115/NMM_fec!E$115)</f>
        <v>0.44789084825409509</v>
      </c>
      <c r="F209" s="249">
        <f>IF(F$115=0,0,F$115/NMM_fec!F$115)</f>
        <v>0.44789084825409514</v>
      </c>
      <c r="G209" s="249">
        <f>IF(G$115=0,0,G$115/NMM_fec!G$115)</f>
        <v>0.44789084825409514</v>
      </c>
      <c r="H209" s="249">
        <f>IF(H$115=0,0,H$115/NMM_fec!H$115)</f>
        <v>0.44789084825409514</v>
      </c>
      <c r="I209" s="249">
        <f>IF(I$115=0,0,I$115/NMM_fec!I$115)</f>
        <v>0.44789084825409514</v>
      </c>
      <c r="J209" s="249">
        <f>IF(J$115=0,0,J$115/NMM_fec!J$115)</f>
        <v>0.44789084825409509</v>
      </c>
      <c r="K209" s="249">
        <f>IF(K$115=0,0,K$115/NMM_fec!K$115)</f>
        <v>0.4478908482540952</v>
      </c>
      <c r="L209" s="249">
        <f>IF(L$115=0,0,L$115/NMM_fec!L$115)</f>
        <v>0.44789084825409514</v>
      </c>
      <c r="M209" s="249">
        <f>IF(M$115=0,0,M$115/NMM_fec!M$115)</f>
        <v>0.44789084825409514</v>
      </c>
      <c r="N209" s="249">
        <f>IF(N$115=0,0,N$115/NMM_fec!N$115)</f>
        <v>0.44789084825409509</v>
      </c>
      <c r="O209" s="249">
        <f>IF(O$115=0,0,O$115/NMM_fec!O$115)</f>
        <v>0.44789084825409514</v>
      </c>
      <c r="P209" s="249">
        <f>IF(P$115=0,0,P$115/NMM_fec!P$115)</f>
        <v>0.44789084825409514</v>
      </c>
      <c r="Q209" s="249">
        <f>IF(Q$115=0,0,Q$115/NMM_fec!Q$115)</f>
        <v>0.44789084825409514</v>
      </c>
    </row>
    <row r="210" spans="1:17" x14ac:dyDescent="0.25">
      <c r="A210" s="127" t="s">
        <v>204</v>
      </c>
      <c r="B210" s="249">
        <f>IF(B$116=0,0,B$116/NMM_fec!B$116)</f>
        <v>0.3954537033194585</v>
      </c>
      <c r="C210" s="249">
        <f>IF(C$116=0,0,C$116/NMM_fec!C$116)</f>
        <v>0.3900243532768623</v>
      </c>
      <c r="D210" s="249">
        <f>IF(D$116=0,0,D$116/NMM_fec!D$116)</f>
        <v>0.39239474403391894</v>
      </c>
      <c r="E210" s="249">
        <f>IF(E$116=0,0,E$116/NMM_fec!E$116)</f>
        <v>0.38603816539872277</v>
      </c>
      <c r="F210" s="249">
        <f>IF(F$116=0,0,F$116/NMM_fec!F$116)</f>
        <v>0.38235209867671183</v>
      </c>
      <c r="G210" s="249">
        <f>IF(G$116=0,0,G$116/NMM_fec!G$116)</f>
        <v>0.3846355388766266</v>
      </c>
      <c r="H210" s="249">
        <f>IF(H$116=0,0,H$116/NMM_fec!H$116)</f>
        <v>0.40780746799086287</v>
      </c>
      <c r="I210" s="249">
        <f>IF(I$116=0,0,I$116/NMM_fec!I$116)</f>
        <v>0.40697800338004447</v>
      </c>
      <c r="J210" s="249">
        <f>IF(J$116=0,0,J$116/NMM_fec!J$116)</f>
        <v>0.40310034521244253</v>
      </c>
      <c r="K210" s="249">
        <f>IF(K$116=0,0,K$116/NMM_fec!K$116)</f>
        <v>0.42031292828286243</v>
      </c>
      <c r="L210" s="249">
        <f>IF(L$116=0,0,L$116/NMM_fec!L$116)</f>
        <v>0.42523948213592289</v>
      </c>
      <c r="M210" s="249">
        <f>IF(M$116=0,0,M$116/NMM_fec!M$116)</f>
        <v>0.40633469172268394</v>
      </c>
      <c r="N210" s="249">
        <f>IF(N$116=0,0,N$116/NMM_fec!N$116)</f>
        <v>0.40622121930014876</v>
      </c>
      <c r="O210" s="249">
        <f>IF(O$116=0,0,O$116/NMM_fec!O$116)</f>
        <v>0.41651818259419737</v>
      </c>
      <c r="P210" s="249">
        <f>IF(P$116=0,0,P$116/NMM_fec!P$116)</f>
        <v>0.40353755513031597</v>
      </c>
      <c r="Q210" s="249">
        <f>IF(Q$116=0,0,Q$116/NMM_fec!Q$116)</f>
        <v>0.40276829093490929</v>
      </c>
    </row>
    <row r="211" spans="1:17" x14ac:dyDescent="0.25">
      <c r="A211" s="72" t="s">
        <v>203</v>
      </c>
      <c r="B211" s="247">
        <f>IF(B$124=0,0,B$124/NMM_fec!B$124)</f>
        <v>0.46033226070559774</v>
      </c>
      <c r="C211" s="247">
        <f>IF(C$124=0,0,C$124/NMM_fec!C$124)</f>
        <v>0.4603322607055978</v>
      </c>
      <c r="D211" s="247">
        <f>IF(D$124=0,0,D$124/NMM_fec!D$124)</f>
        <v>0.46033226070559768</v>
      </c>
      <c r="E211" s="247">
        <f>IF(E$124=0,0,E$124/NMM_fec!E$124)</f>
        <v>0.46033226070559774</v>
      </c>
      <c r="F211" s="247">
        <f>IF(F$124=0,0,F$124/NMM_fec!F$124)</f>
        <v>0.46033226070559774</v>
      </c>
      <c r="G211" s="247">
        <f>IF(G$124=0,0,G$124/NMM_fec!G$124)</f>
        <v>0.46033226070559774</v>
      </c>
      <c r="H211" s="247">
        <f>IF(H$124=0,0,H$124/NMM_fec!H$124)</f>
        <v>0.46033226070559768</v>
      </c>
      <c r="I211" s="247">
        <f>IF(I$124=0,0,I$124/NMM_fec!I$124)</f>
        <v>0.46033226070559774</v>
      </c>
      <c r="J211" s="247">
        <f>IF(J$124=0,0,J$124/NMM_fec!J$124)</f>
        <v>0.46033226070559774</v>
      </c>
      <c r="K211" s="247">
        <f>IF(K$124=0,0,K$124/NMM_fec!K$124)</f>
        <v>0.46033226070559774</v>
      </c>
      <c r="L211" s="247">
        <f>IF(L$124=0,0,L$124/NMM_fec!L$124)</f>
        <v>0.46033226070559774</v>
      </c>
      <c r="M211" s="247">
        <f>IF(M$124=0,0,M$124/NMM_fec!M$124)</f>
        <v>0.46033226070559774</v>
      </c>
      <c r="N211" s="247">
        <f>IF(N$124=0,0,N$124/NMM_fec!N$124)</f>
        <v>0.4603322607055978</v>
      </c>
      <c r="O211" s="247">
        <f>IF(O$124=0,0,O$124/NMM_fec!O$124)</f>
        <v>0.46033226070559774</v>
      </c>
      <c r="P211" s="247">
        <f>IF(P$124=0,0,P$124/NMM_fec!P$124)</f>
        <v>0.46033226070559774</v>
      </c>
      <c r="Q211" s="247">
        <f>IF(Q$124=0,0,Q$124/NMM_fec!Q$124)</f>
        <v>0.46033226070559774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2639.3920224098833</v>
      </c>
      <c r="C5" s="96">
        <v>3008.2633398537955</v>
      </c>
      <c r="D5" s="96">
        <v>2974.0107296442047</v>
      </c>
      <c r="E5" s="96">
        <v>3394.6866190372202</v>
      </c>
      <c r="F5" s="96">
        <v>3808.1102574097554</v>
      </c>
      <c r="G5" s="96">
        <v>3843.099336981506</v>
      </c>
      <c r="H5" s="96">
        <v>3811.2996918509853</v>
      </c>
      <c r="I5" s="96">
        <v>3788.3084844509517</v>
      </c>
      <c r="J5" s="96">
        <v>3399.5544154478966</v>
      </c>
      <c r="K5" s="96">
        <v>2143.8607297802819</v>
      </c>
      <c r="L5" s="96">
        <v>1859.8159494987044</v>
      </c>
      <c r="M5" s="96">
        <v>1636.950820281158</v>
      </c>
      <c r="N5" s="96">
        <v>1711.5864640711843</v>
      </c>
      <c r="O5" s="96">
        <v>1760.9149399584348</v>
      </c>
      <c r="P5" s="96">
        <v>2156.2208930596034</v>
      </c>
      <c r="Q5" s="96">
        <v>2317.2217834094467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0.81792450457128241</v>
      </c>
      <c r="C10" s="158">
        <v>1.0564395017463155</v>
      </c>
      <c r="D10" s="158">
        <v>1.0096396422444358</v>
      </c>
      <c r="E10" s="158">
        <v>1.162088018624218</v>
      </c>
      <c r="F10" s="158">
        <v>1.4419323189081887</v>
      </c>
      <c r="G10" s="158">
        <v>1.4289841215550729</v>
      </c>
      <c r="H10" s="158">
        <v>1.4074630083697923</v>
      </c>
      <c r="I10" s="158">
        <v>1.3317867254073437</v>
      </c>
      <c r="J10" s="158">
        <v>1.255122239926874</v>
      </c>
      <c r="K10" s="158">
        <v>0.79835517588132254</v>
      </c>
      <c r="L10" s="158">
        <v>0.67667898320165576</v>
      </c>
      <c r="M10" s="158">
        <v>0.59274460328994594</v>
      </c>
      <c r="N10" s="158">
        <v>0.3491771613067417</v>
      </c>
      <c r="O10" s="158">
        <v>0.57257059610736416</v>
      </c>
      <c r="P10" s="158">
        <v>0.57691390663633257</v>
      </c>
      <c r="Q10" s="158">
        <v>0.53363750291890988</v>
      </c>
    </row>
    <row r="11" spans="1:17" x14ac:dyDescent="0.25">
      <c r="A11" s="92" t="s">
        <v>125</v>
      </c>
      <c r="B11" s="91">
        <v>0.3829902419509133</v>
      </c>
      <c r="C11" s="91">
        <v>0.49467404157599987</v>
      </c>
      <c r="D11" s="91">
        <v>0.47276017371445617</v>
      </c>
      <c r="E11" s="91">
        <v>0.54414358407617414</v>
      </c>
      <c r="F11" s="91">
        <v>0.67517968297691489</v>
      </c>
      <c r="G11" s="91">
        <v>0.6691167355907166</v>
      </c>
      <c r="H11" s="91">
        <v>0.65903955083855692</v>
      </c>
      <c r="I11" s="91">
        <v>0.62360440033291731</v>
      </c>
      <c r="J11" s="91">
        <v>0.58770652751078267</v>
      </c>
      <c r="K11" s="91">
        <v>0.3738269733510648</v>
      </c>
      <c r="L11" s="91">
        <v>0.31685252862712604</v>
      </c>
      <c r="M11" s="91">
        <v>0.27755055357842018</v>
      </c>
      <c r="N11" s="91">
        <v>0.16350096463083452</v>
      </c>
      <c r="O11" s="91">
        <v>0.26810414642373259</v>
      </c>
      <c r="P11" s="91">
        <v>0.27013788614061451</v>
      </c>
      <c r="Q11" s="91">
        <v>0.24987386392601088</v>
      </c>
    </row>
    <row r="12" spans="1:17" x14ac:dyDescent="0.25">
      <c r="A12" s="92" t="s">
        <v>26</v>
      </c>
      <c r="B12" s="91">
        <v>0.43493426262036911</v>
      </c>
      <c r="C12" s="91">
        <v>0.5617654601703157</v>
      </c>
      <c r="D12" s="91">
        <v>0.5368794685299797</v>
      </c>
      <c r="E12" s="91">
        <v>0.61794443454804393</v>
      </c>
      <c r="F12" s="91">
        <v>0.76675263593127385</v>
      </c>
      <c r="G12" s="91">
        <v>0.75986738596435621</v>
      </c>
      <c r="H12" s="91">
        <v>0.74842345753123551</v>
      </c>
      <c r="I12" s="91">
        <v>0.70818232507442636</v>
      </c>
      <c r="J12" s="91">
        <v>0.66741571241609143</v>
      </c>
      <c r="K12" s="91">
        <v>0.4245282025302578</v>
      </c>
      <c r="L12" s="91">
        <v>0.35982645457452977</v>
      </c>
      <c r="M12" s="91">
        <v>0.31519404971152576</v>
      </c>
      <c r="N12" s="91">
        <v>0.18567619667590721</v>
      </c>
      <c r="O12" s="91">
        <v>0.30446644968363151</v>
      </c>
      <c r="P12" s="91">
        <v>0.30677602049571806</v>
      </c>
      <c r="Q12" s="91">
        <v>0.28376363899289903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213</v>
      </c>
      <c r="B16" s="204">
        <v>284.73514107883585</v>
      </c>
      <c r="C16" s="204">
        <v>368.18232964211518</v>
      </c>
      <c r="D16" s="204">
        <v>352.14182098705692</v>
      </c>
      <c r="E16" s="204">
        <v>405.31272139421424</v>
      </c>
      <c r="F16" s="204">
        <v>502.91673511516927</v>
      </c>
      <c r="G16" s="204">
        <v>498.40066660552765</v>
      </c>
      <c r="H16" s="204">
        <v>490.89453900351884</v>
      </c>
      <c r="I16" s="204">
        <v>463.97732700944846</v>
      </c>
      <c r="J16" s="204">
        <v>435.73585121380813</v>
      </c>
      <c r="K16" s="204">
        <v>276.02971217942303</v>
      </c>
      <c r="L16" s="204">
        <v>233.57907796110007</v>
      </c>
      <c r="M16" s="204">
        <v>204.44409876545873</v>
      </c>
      <c r="N16" s="204">
        <v>121.10701842285941</v>
      </c>
      <c r="O16" s="204">
        <v>198.55868201809048</v>
      </c>
      <c r="P16" s="204">
        <v>200.31004119132862</v>
      </c>
      <c r="Q16" s="204">
        <v>185.37532985702424</v>
      </c>
    </row>
    <row r="17" spans="1:17" x14ac:dyDescent="0.25">
      <c r="A17" s="152" t="s">
        <v>227</v>
      </c>
      <c r="B17" s="151">
        <v>267.86954367902086</v>
      </c>
      <c r="C17" s="151">
        <v>345.98299192124921</v>
      </c>
      <c r="D17" s="151">
        <v>330.65607979311608</v>
      </c>
      <c r="E17" s="151">
        <v>380.58278670461078</v>
      </c>
      <c r="F17" s="151">
        <v>472.23154474925872</v>
      </c>
      <c r="G17" s="151">
        <v>467.99102169724063</v>
      </c>
      <c r="H17" s="151">
        <v>460.94287637797635</v>
      </c>
      <c r="I17" s="151">
        <v>435.63610137767938</v>
      </c>
      <c r="J17" s="151">
        <v>409.02609212205948</v>
      </c>
      <c r="K17" s="151">
        <v>259.04023200043815</v>
      </c>
      <c r="L17" s="151">
        <v>219.17894062880433</v>
      </c>
      <c r="M17" s="151">
        <v>191.83013571614572</v>
      </c>
      <c r="N17" s="151">
        <v>113.67631760172895</v>
      </c>
      <c r="O17" s="151">
        <v>186.37403402241986</v>
      </c>
      <c r="P17" s="151">
        <v>188.03296492516847</v>
      </c>
      <c r="Q17" s="151">
        <v>174.01920159168745</v>
      </c>
    </row>
    <row r="18" spans="1:17" x14ac:dyDescent="0.25">
      <c r="A18" s="154" t="s">
        <v>33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267.86954367902086</v>
      </c>
      <c r="C22" s="208">
        <v>345.98299192124921</v>
      </c>
      <c r="D22" s="208">
        <v>330.65607979311608</v>
      </c>
      <c r="E22" s="208">
        <v>380.58278670461078</v>
      </c>
      <c r="F22" s="208">
        <v>472.23154474925872</v>
      </c>
      <c r="G22" s="208">
        <v>467.99102169724063</v>
      </c>
      <c r="H22" s="208">
        <v>460.94287637797635</v>
      </c>
      <c r="I22" s="208">
        <v>435.63610137767938</v>
      </c>
      <c r="J22" s="208">
        <v>409.02609212205948</v>
      </c>
      <c r="K22" s="208">
        <v>259.04023200043815</v>
      </c>
      <c r="L22" s="208">
        <v>219.17894062880433</v>
      </c>
      <c r="M22" s="208">
        <v>191.83013571614572</v>
      </c>
      <c r="N22" s="208">
        <v>113.67631760172895</v>
      </c>
      <c r="O22" s="208">
        <v>186.37403402241986</v>
      </c>
      <c r="P22" s="208">
        <v>188.03296492516847</v>
      </c>
      <c r="Q22" s="208">
        <v>174.01920159168745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16.865597399814991</v>
      </c>
      <c r="C25" s="264">
        <v>22.199337720865941</v>
      </c>
      <c r="D25" s="264">
        <v>21.485741193940857</v>
      </c>
      <c r="E25" s="264">
        <v>24.729934689603436</v>
      </c>
      <c r="F25" s="264">
        <v>30.685190365910547</v>
      </c>
      <c r="G25" s="264">
        <v>30.409644908287003</v>
      </c>
      <c r="H25" s="264">
        <v>29.951662625542504</v>
      </c>
      <c r="I25" s="264">
        <v>28.341225631769067</v>
      </c>
      <c r="J25" s="264">
        <v>26.709759091748634</v>
      </c>
      <c r="K25" s="264">
        <v>16.989480178984881</v>
      </c>
      <c r="L25" s="264">
        <v>14.400137332295751</v>
      </c>
      <c r="M25" s="264">
        <v>12.613963049313012</v>
      </c>
      <c r="N25" s="264">
        <v>7.4307008211304595</v>
      </c>
      <c r="O25" s="264">
        <v>12.184647995670618</v>
      </c>
      <c r="P25" s="264">
        <v>12.277076266160163</v>
      </c>
      <c r="Q25" s="264">
        <v>11.356128265336785</v>
      </c>
    </row>
    <row r="26" spans="1:17" x14ac:dyDescent="0.25">
      <c r="A26" s="150" t="s">
        <v>33</v>
      </c>
      <c r="B26" s="87">
        <v>14.434112807548891</v>
      </c>
      <c r="C26" s="87">
        <v>20.928840389033308</v>
      </c>
      <c r="D26" s="87">
        <v>21.485741193940857</v>
      </c>
      <c r="E26" s="87">
        <v>24.729934689603436</v>
      </c>
      <c r="F26" s="87">
        <v>30.685190365910547</v>
      </c>
      <c r="G26" s="87">
        <v>30.409644908287003</v>
      </c>
      <c r="H26" s="87">
        <v>29.951662625542504</v>
      </c>
      <c r="I26" s="87">
        <v>28.341225631769067</v>
      </c>
      <c r="J26" s="87">
        <v>26.709759091748634</v>
      </c>
      <c r="K26" s="87">
        <v>16.989480178984881</v>
      </c>
      <c r="L26" s="87">
        <v>14.400137332295751</v>
      </c>
      <c r="M26" s="87">
        <v>12.613963049313012</v>
      </c>
      <c r="N26" s="87">
        <v>7.4307008211304595</v>
      </c>
      <c r="O26" s="87">
        <v>12.184647995670618</v>
      </c>
      <c r="P26" s="87">
        <v>12.277076266160163</v>
      </c>
      <c r="Q26" s="87">
        <v>11.356128265336785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2.431484592266099</v>
      </c>
      <c r="C30" s="87">
        <v>1.2704973318326347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462.50395682647604</v>
      </c>
      <c r="C36" s="204">
        <v>598.43958070993381</v>
      </c>
      <c r="D36" s="204">
        <v>570.74827901490301</v>
      </c>
      <c r="E36" s="204">
        <v>655.00480962438223</v>
      </c>
      <c r="F36" s="204">
        <v>807.13169997567729</v>
      </c>
      <c r="G36" s="204">
        <v>802.73746625442379</v>
      </c>
      <c r="H36" s="204">
        <v>790.8423198390966</v>
      </c>
      <c r="I36" s="204">
        <v>749.85864071609603</v>
      </c>
      <c r="J36" s="204">
        <v>666.50918199416117</v>
      </c>
      <c r="K36" s="204">
        <v>383.03460242497738</v>
      </c>
      <c r="L36" s="204">
        <v>327.0739125544028</v>
      </c>
      <c r="M36" s="204">
        <v>265.10157691240931</v>
      </c>
      <c r="N36" s="204">
        <v>197.2465784870183</v>
      </c>
      <c r="O36" s="204">
        <v>260.39915734423687</v>
      </c>
      <c r="P36" s="204">
        <v>305.22931796163851</v>
      </c>
      <c r="Q36" s="204">
        <v>301.95112604950339</v>
      </c>
    </row>
    <row r="37" spans="1:17" x14ac:dyDescent="0.25">
      <c r="A37" s="84" t="s">
        <v>33</v>
      </c>
      <c r="B37" s="83">
        <v>74.783311315712339</v>
      </c>
      <c r="C37" s="83">
        <v>61.855493914482814</v>
      </c>
      <c r="D37" s="83">
        <v>97.629287891019175</v>
      </c>
      <c r="E37" s="83">
        <v>175.08010320449284</v>
      </c>
      <c r="F37" s="83">
        <v>400.10910025233619</v>
      </c>
      <c r="G37" s="83">
        <v>303.42948290506905</v>
      </c>
      <c r="H37" s="83">
        <v>292.51746654227287</v>
      </c>
      <c r="I37" s="83">
        <v>205.29049523107909</v>
      </c>
      <c r="J37" s="83">
        <v>165.19095131168461</v>
      </c>
      <c r="K37" s="83">
        <v>110.86061504161151</v>
      </c>
      <c r="L37" s="83">
        <v>206.68037567999275</v>
      </c>
      <c r="M37" s="83">
        <v>117.65851072939292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387.72064551076369</v>
      </c>
      <c r="C41" s="208">
        <v>536.58408679545096</v>
      </c>
      <c r="D41" s="208">
        <v>473.11899112388386</v>
      </c>
      <c r="E41" s="208">
        <v>479.92470641988933</v>
      </c>
      <c r="F41" s="208">
        <v>407.02259972334116</v>
      </c>
      <c r="G41" s="208">
        <v>499.30798334935474</v>
      </c>
      <c r="H41" s="208">
        <v>498.32485329682373</v>
      </c>
      <c r="I41" s="208">
        <v>544.56814548501688</v>
      </c>
      <c r="J41" s="208">
        <v>501.31823068247655</v>
      </c>
      <c r="K41" s="208">
        <v>222.64707414336587</v>
      </c>
      <c r="L41" s="208">
        <v>87.564936874410051</v>
      </c>
      <c r="M41" s="208">
        <v>92.973266183016264</v>
      </c>
      <c r="N41" s="208">
        <v>197.2465784870183</v>
      </c>
      <c r="O41" s="208">
        <v>181.28213163491247</v>
      </c>
      <c r="P41" s="208">
        <v>279.84740426427578</v>
      </c>
      <c r="Q41" s="208">
        <v>301.95112604950339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49.526913240000006</v>
      </c>
      <c r="L43" s="208">
        <v>32.828599999999987</v>
      </c>
      <c r="M43" s="208">
        <v>54.469800000000156</v>
      </c>
      <c r="N43" s="208">
        <v>0</v>
      </c>
      <c r="O43" s="208">
        <v>79.117025709324366</v>
      </c>
      <c r="P43" s="208">
        <v>25.381913697362744</v>
      </c>
      <c r="Q43" s="208">
        <v>0</v>
      </c>
    </row>
    <row r="44" spans="1:17" x14ac:dyDescent="0.25">
      <c r="A44" s="175" t="s">
        <v>211</v>
      </c>
      <c r="B44" s="255">
        <v>0</v>
      </c>
      <c r="C44" s="255">
        <v>0</v>
      </c>
      <c r="D44" s="255">
        <v>0</v>
      </c>
      <c r="E44" s="255">
        <v>0</v>
      </c>
      <c r="F44" s="255">
        <v>0</v>
      </c>
      <c r="G44" s="255">
        <v>0</v>
      </c>
      <c r="H44" s="255">
        <v>0</v>
      </c>
      <c r="I44" s="255">
        <v>0</v>
      </c>
      <c r="J44" s="255">
        <v>0</v>
      </c>
      <c r="K44" s="255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5">
        <v>0</v>
      </c>
    </row>
    <row r="45" spans="1:17" x14ac:dyDescent="0.25">
      <c r="A45" s="177" t="s">
        <v>98</v>
      </c>
      <c r="B45" s="176">
        <v>1891.335</v>
      </c>
      <c r="C45" s="176">
        <v>2040.5849900000001</v>
      </c>
      <c r="D45" s="176">
        <v>2050.1109900000001</v>
      </c>
      <c r="E45" s="176">
        <v>2333.2069999999999</v>
      </c>
      <c r="F45" s="176">
        <v>2496.6198900000004</v>
      </c>
      <c r="G45" s="176">
        <v>2540.5322199999996</v>
      </c>
      <c r="H45" s="176">
        <v>2528.1553699999999</v>
      </c>
      <c r="I45" s="176">
        <v>2573.1407300000001</v>
      </c>
      <c r="J45" s="176">
        <v>2296.0542600000003</v>
      </c>
      <c r="K45" s="176">
        <v>1483.9980599999999</v>
      </c>
      <c r="L45" s="176">
        <v>1298.4862800000001</v>
      </c>
      <c r="M45" s="176">
        <v>1166.8124</v>
      </c>
      <c r="N45" s="176">
        <v>1392.8836899999999</v>
      </c>
      <c r="O45" s="176">
        <v>1301.38453</v>
      </c>
      <c r="P45" s="176">
        <v>1650.1046200000001</v>
      </c>
      <c r="Q45" s="176">
        <v>1829.3616900000002</v>
      </c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104.22023059414546</v>
      </c>
      <c r="C47" s="96">
        <v>164.00110970704549</v>
      </c>
      <c r="D47" s="96">
        <v>196.69204102650994</v>
      </c>
      <c r="E47" s="96">
        <v>323.14494500564217</v>
      </c>
      <c r="F47" s="96">
        <v>178.79480786913484</v>
      </c>
      <c r="G47" s="96">
        <v>279.66946826491773</v>
      </c>
      <c r="H47" s="96">
        <v>359.23178899764525</v>
      </c>
      <c r="I47" s="96">
        <v>415.87858250375393</v>
      </c>
      <c r="J47" s="96">
        <v>353.37155036593708</v>
      </c>
      <c r="K47" s="96">
        <v>335.2718037404004</v>
      </c>
      <c r="L47" s="96">
        <v>239.30676308242269</v>
      </c>
      <c r="M47" s="96">
        <v>336.33479286005263</v>
      </c>
      <c r="N47" s="96">
        <v>555.77269455631313</v>
      </c>
      <c r="O47" s="96">
        <v>398.09506498633914</v>
      </c>
      <c r="P47" s="96">
        <v>562.50582399383961</v>
      </c>
      <c r="Q47" s="96">
        <v>639.34243516119909</v>
      </c>
    </row>
    <row r="48" spans="1:17" x14ac:dyDescent="0.25">
      <c r="A48" s="132" t="s">
        <v>83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82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81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79</v>
      </c>
      <c r="B52" s="158">
        <v>0.12954922698436555</v>
      </c>
      <c r="C52" s="158">
        <v>0.20034260910957796</v>
      </c>
      <c r="D52" s="158">
        <v>0.24818713202146406</v>
      </c>
      <c r="E52" s="158">
        <v>0.40529529336833459</v>
      </c>
      <c r="F52" s="158">
        <v>0.21551155862105953</v>
      </c>
      <c r="G52" s="158">
        <v>0.34795078699192328</v>
      </c>
      <c r="H52" s="158">
        <v>0.50785607503424468</v>
      </c>
      <c r="I52" s="158">
        <v>0.57059706151526934</v>
      </c>
      <c r="J52" s="158">
        <v>0.47058649120495438</v>
      </c>
      <c r="K52" s="158">
        <v>0.55940246748210298</v>
      </c>
      <c r="L52" s="158">
        <v>0.39969935898196163</v>
      </c>
      <c r="M52" s="158">
        <v>0.55835387221719956</v>
      </c>
      <c r="N52" s="158">
        <v>0.92365180045192896</v>
      </c>
      <c r="O52" s="158">
        <v>0.67749457928982137</v>
      </c>
      <c r="P52" s="158">
        <v>0.93421670428360759</v>
      </c>
      <c r="Q52" s="158">
        <v>1.0714948399113946</v>
      </c>
    </row>
    <row r="53" spans="1:17" x14ac:dyDescent="0.25">
      <c r="A53" s="92" t="s">
        <v>125</v>
      </c>
      <c r="B53" s="91">
        <v>6.066096505239487E-2</v>
      </c>
      <c r="C53" s="91">
        <v>9.380971459728106E-2</v>
      </c>
      <c r="D53" s="91">
        <v>0.11621274238730164</v>
      </c>
      <c r="E53" s="91">
        <v>0.18977808049664199</v>
      </c>
      <c r="F53" s="91">
        <v>0.10091252128796531</v>
      </c>
      <c r="G53" s="91">
        <v>0.16292671921707119</v>
      </c>
      <c r="H53" s="91">
        <v>0.2378018019591629</v>
      </c>
      <c r="I53" s="91">
        <v>0.26718004586591754</v>
      </c>
      <c r="J53" s="91">
        <v>0.22035045180592178</v>
      </c>
      <c r="K53" s="91">
        <v>0.26193821700109843</v>
      </c>
      <c r="L53" s="91">
        <v>0.18715780411098487</v>
      </c>
      <c r="M53" s="91">
        <v>0.26144721599554177</v>
      </c>
      <c r="N53" s="91">
        <v>0.43249667243910228</v>
      </c>
      <c r="O53" s="91">
        <v>0.3172344285963713</v>
      </c>
      <c r="P53" s="91">
        <v>0.43744365110531019</v>
      </c>
      <c r="Q53" s="91">
        <v>0.50172365015756282</v>
      </c>
    </row>
    <row r="54" spans="1:17" x14ac:dyDescent="0.25">
      <c r="A54" s="92" t="s">
        <v>26</v>
      </c>
      <c r="B54" s="91">
        <v>6.8888261931970687E-2</v>
      </c>
      <c r="C54" s="91">
        <v>0.10653289451229692</v>
      </c>
      <c r="D54" s="91">
        <v>0.13197438963416241</v>
      </c>
      <c r="E54" s="91">
        <v>0.21551721287169259</v>
      </c>
      <c r="F54" s="91">
        <v>0.11459903733309423</v>
      </c>
      <c r="G54" s="91">
        <v>0.18502406777485209</v>
      </c>
      <c r="H54" s="91">
        <v>0.27005427307508179</v>
      </c>
      <c r="I54" s="91">
        <v>0.30341701564935175</v>
      </c>
      <c r="J54" s="91">
        <v>0.25023603939903261</v>
      </c>
      <c r="K54" s="91">
        <v>0.2974642504810045</v>
      </c>
      <c r="L54" s="91">
        <v>0.21254155487097676</v>
      </c>
      <c r="M54" s="91">
        <v>0.29690665622165779</v>
      </c>
      <c r="N54" s="91">
        <v>0.49115512801282668</v>
      </c>
      <c r="O54" s="91">
        <v>0.36026015069345008</v>
      </c>
      <c r="P54" s="91">
        <v>0.49677305317829745</v>
      </c>
      <c r="Q54" s="91">
        <v>0.56977118975383167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209</v>
      </c>
      <c r="B58" s="204">
        <v>18.830379533638123</v>
      </c>
      <c r="C58" s="204">
        <v>30.792391058027846</v>
      </c>
      <c r="D58" s="204">
        <v>37.269348567052411</v>
      </c>
      <c r="E58" s="204">
        <v>65.534825775402169</v>
      </c>
      <c r="F58" s="204">
        <v>35.896067842847557</v>
      </c>
      <c r="G58" s="204">
        <v>56.968955243889518</v>
      </c>
      <c r="H58" s="204">
        <v>53.940488354848895</v>
      </c>
      <c r="I58" s="204">
        <v>72.084362458546764</v>
      </c>
      <c r="J58" s="204">
        <v>63.811693863568088</v>
      </c>
      <c r="K58" s="204">
        <v>41.517873540850275</v>
      </c>
      <c r="L58" s="204">
        <v>32.354087362939808</v>
      </c>
      <c r="M58" s="204">
        <v>49.363106144843698</v>
      </c>
      <c r="N58" s="204">
        <v>99.943439371590102</v>
      </c>
      <c r="O58" s="204">
        <v>63.027316367170954</v>
      </c>
      <c r="P58" s="204">
        <v>109.15748663973153</v>
      </c>
      <c r="Q58" s="204">
        <v>126.83132250253047</v>
      </c>
    </row>
    <row r="59" spans="1:17" x14ac:dyDescent="0.25">
      <c r="A59" s="152" t="s">
        <v>225</v>
      </c>
      <c r="B59" s="151">
        <v>16.95665813315205</v>
      </c>
      <c r="C59" s="151">
        <v>27.894757140357807</v>
      </c>
      <c r="D59" s="151">
        <v>33.657335010598025</v>
      </c>
      <c r="E59" s="151">
        <v>58.871123173156406</v>
      </c>
      <c r="F59" s="151">
        <v>32.486676328661531</v>
      </c>
      <c r="G59" s="151">
        <v>51.271168664070963</v>
      </c>
      <c r="H59" s="151">
        <v>45.518644365023391</v>
      </c>
      <c r="I59" s="151">
        <v>62.338247581108057</v>
      </c>
      <c r="J59" s="151">
        <v>55.924342858741205</v>
      </c>
      <c r="K59" s="151">
        <v>32.163730797868027</v>
      </c>
      <c r="L59" s="151">
        <v>25.62892252137128</v>
      </c>
      <c r="M59" s="151">
        <v>39.81689732565529</v>
      </c>
      <c r="N59" s="151">
        <v>83.901873320850285</v>
      </c>
      <c r="O59" s="151">
        <v>51.377233674451027</v>
      </c>
      <c r="P59" s="151">
        <v>92.926241966143394</v>
      </c>
      <c r="Q59" s="151">
        <v>108.19486891378205</v>
      </c>
    </row>
    <row r="60" spans="1:17" x14ac:dyDescent="0.25">
      <c r="A60" s="154" t="s">
        <v>33</v>
      </c>
      <c r="B60" s="83">
        <v>16.95665813315205</v>
      </c>
      <c r="C60" s="83">
        <v>27.894757140357807</v>
      </c>
      <c r="D60" s="83">
        <v>33.657335010598025</v>
      </c>
      <c r="E60" s="83">
        <v>58.871123173156406</v>
      </c>
      <c r="F60" s="83">
        <v>32.486676328661531</v>
      </c>
      <c r="G60" s="83">
        <v>51.271168664070963</v>
      </c>
      <c r="H60" s="83">
        <v>0</v>
      </c>
      <c r="I60" s="83">
        <v>53.75860937540601</v>
      </c>
      <c r="J60" s="83">
        <v>55.924342858741205</v>
      </c>
      <c r="K60" s="83">
        <v>0</v>
      </c>
      <c r="L60" s="83">
        <v>0</v>
      </c>
      <c r="M60" s="83">
        <v>0</v>
      </c>
      <c r="N60" s="83">
        <v>4.3812014845331086</v>
      </c>
      <c r="O60" s="83">
        <v>0</v>
      </c>
      <c r="P60" s="83">
        <v>27.084527101660495</v>
      </c>
      <c r="Q60" s="83">
        <v>34.17530678926088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0</v>
      </c>
      <c r="C62" s="208">
        <v>0</v>
      </c>
      <c r="D62" s="208">
        <v>0</v>
      </c>
      <c r="E62" s="208">
        <v>0</v>
      </c>
      <c r="F62" s="208">
        <v>0</v>
      </c>
      <c r="G62" s="208">
        <v>0</v>
      </c>
      <c r="H62" s="208">
        <v>15.834528568102483</v>
      </c>
      <c r="I62" s="208">
        <v>0</v>
      </c>
      <c r="J62" s="208">
        <v>0</v>
      </c>
      <c r="K62" s="208">
        <v>32.163730797868027</v>
      </c>
      <c r="L62" s="208">
        <v>25.62892252137128</v>
      </c>
      <c r="M62" s="208">
        <v>39.81689732565529</v>
      </c>
      <c r="N62" s="208">
        <v>65.329363208636252</v>
      </c>
      <c r="O62" s="208">
        <v>51.377233674451027</v>
      </c>
      <c r="P62" s="208">
        <v>51.635634564936339</v>
      </c>
      <c r="Q62" s="208">
        <v>59.910982119527759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29.684115796920906</v>
      </c>
      <c r="I63" s="208">
        <v>8.5796382057020448</v>
      </c>
      <c r="J63" s="208">
        <v>0</v>
      </c>
      <c r="K63" s="208">
        <v>0</v>
      </c>
      <c r="L63" s="208">
        <v>0</v>
      </c>
      <c r="M63" s="208">
        <v>0</v>
      </c>
      <c r="N63" s="208">
        <v>14.191308627680927</v>
      </c>
      <c r="O63" s="208">
        <v>0</v>
      </c>
      <c r="P63" s="208">
        <v>14.20608029954656</v>
      </c>
      <c r="Q63" s="208">
        <v>14.108580004993405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</v>
      </c>
      <c r="L64" s="208">
        <v>0</v>
      </c>
      <c r="M64" s="208">
        <v>0</v>
      </c>
      <c r="N64" s="208">
        <v>0</v>
      </c>
      <c r="O64" s="208">
        <v>0</v>
      </c>
      <c r="P64" s="208">
        <v>0</v>
      </c>
      <c r="Q64" s="208">
        <v>0</v>
      </c>
    </row>
    <row r="65" spans="1:17" x14ac:dyDescent="0.25">
      <c r="A65" s="152" t="s">
        <v>224</v>
      </c>
      <c r="B65" s="151">
        <v>1.8737214004860727</v>
      </c>
      <c r="C65" s="151">
        <v>2.8976339176700394</v>
      </c>
      <c r="D65" s="151">
        <v>3.6120135564543876</v>
      </c>
      <c r="E65" s="151">
        <v>6.6637026022457597</v>
      </c>
      <c r="F65" s="151">
        <v>3.4093915141860265</v>
      </c>
      <c r="G65" s="151">
        <v>5.697786579818553</v>
      </c>
      <c r="H65" s="151">
        <v>8.4218439898255024</v>
      </c>
      <c r="I65" s="151">
        <v>9.7461148774387105</v>
      </c>
      <c r="J65" s="151">
        <v>7.8873510048268809</v>
      </c>
      <c r="K65" s="151">
        <v>9.3541427429822459</v>
      </c>
      <c r="L65" s="151">
        <v>6.7251648415685255</v>
      </c>
      <c r="M65" s="151">
        <v>9.5462088191884042</v>
      </c>
      <c r="N65" s="151">
        <v>16.041566050739817</v>
      </c>
      <c r="O65" s="151">
        <v>11.650082692719925</v>
      </c>
      <c r="P65" s="151">
        <v>16.23124467358814</v>
      </c>
      <c r="Q65" s="151">
        <v>18.636453588748431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0.12312021948243694</v>
      </c>
      <c r="E66" s="87">
        <v>4.4096659069727062</v>
      </c>
      <c r="F66" s="87">
        <v>1.607997139397904</v>
      </c>
      <c r="G66" s="87">
        <v>3.6588065534946583</v>
      </c>
      <c r="H66" s="87">
        <v>5.9208705573919458</v>
      </c>
      <c r="I66" s="87">
        <v>8.213398896189565</v>
      </c>
      <c r="J66" s="87">
        <v>5.9459046762907573</v>
      </c>
      <c r="K66" s="87">
        <v>6.9480671364963396</v>
      </c>
      <c r="L66" s="87">
        <v>5.1928573177462241</v>
      </c>
      <c r="M66" s="87">
        <v>8.0878449061993773</v>
      </c>
      <c r="N66" s="87">
        <v>14.753348164424693</v>
      </c>
      <c r="O66" s="87">
        <v>10.181667342974885</v>
      </c>
      <c r="P66" s="87">
        <v>14.956156623436035</v>
      </c>
      <c r="Q66" s="87">
        <v>17.264513610875088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2.5824650386076711E-16</v>
      </c>
      <c r="L69" s="87">
        <v>0</v>
      </c>
      <c r="M69" s="87">
        <v>1.0330834007391601E-15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1.8737214004860727</v>
      </c>
      <c r="C70" s="87">
        <v>2.8976339176700394</v>
      </c>
      <c r="D70" s="87">
        <v>3.4888933369719508</v>
      </c>
      <c r="E70" s="87">
        <v>2.2540366952730531</v>
      </c>
      <c r="F70" s="87">
        <v>1.8013943747881225</v>
      </c>
      <c r="G70" s="87">
        <v>2.0389800263238942</v>
      </c>
      <c r="H70" s="87">
        <v>2.5009734324335571</v>
      </c>
      <c r="I70" s="87">
        <v>1.5327159812491462</v>
      </c>
      <c r="J70" s="87">
        <v>1.9414463285361236</v>
      </c>
      <c r="K70" s="87">
        <v>2.4060756064859059</v>
      </c>
      <c r="L70" s="87">
        <v>1.5323075238223012</v>
      </c>
      <c r="M70" s="87">
        <v>1.458363912989026</v>
      </c>
      <c r="N70" s="87">
        <v>1.2882178863151248</v>
      </c>
      <c r="O70" s="87">
        <v>1.4684153497450403</v>
      </c>
      <c r="P70" s="87">
        <v>1.2750880501521056</v>
      </c>
      <c r="Q70" s="87">
        <v>1.3719399778733434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6.5254047104893073E-17</v>
      </c>
      <c r="L72" s="87">
        <v>0</v>
      </c>
      <c r="M72" s="87">
        <v>2.6094245947070949E-16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208</v>
      </c>
      <c r="B77" s="204">
        <v>69.848169984786324</v>
      </c>
      <c r="C77" s="204">
        <v>108.01735326425521</v>
      </c>
      <c r="D77" s="204">
        <v>133.81335720022423</v>
      </c>
      <c r="E77" s="204">
        <v>218.52028919201305</v>
      </c>
      <c r="F77" s="204">
        <v>116.19589194512663</v>
      </c>
      <c r="G77" s="204">
        <v>187.60224419621673</v>
      </c>
      <c r="H77" s="204">
        <v>272.0360805630383</v>
      </c>
      <c r="I77" s="204">
        <v>307.64491207923612</v>
      </c>
      <c r="J77" s="204">
        <v>253.7228974295202</v>
      </c>
      <c r="K77" s="204">
        <v>274.60958500532035</v>
      </c>
      <c r="L77" s="204">
        <v>191.91269933616195</v>
      </c>
      <c r="M77" s="204">
        <v>264.10092697483861</v>
      </c>
      <c r="N77" s="204">
        <v>412.21014274138633</v>
      </c>
      <c r="O77" s="204">
        <v>307.78805418225051</v>
      </c>
      <c r="P77" s="204">
        <v>407.82510235393175</v>
      </c>
      <c r="Q77" s="204">
        <v>461.02309527786281</v>
      </c>
    </row>
    <row r="78" spans="1:17" x14ac:dyDescent="0.25">
      <c r="A78" s="152" t="s">
        <v>222</v>
      </c>
      <c r="B78" s="261">
        <v>69.848169984786324</v>
      </c>
      <c r="C78" s="261">
        <v>108.01735326425521</v>
      </c>
      <c r="D78" s="261">
        <v>133.81335720022423</v>
      </c>
      <c r="E78" s="261">
        <v>218.52028919201305</v>
      </c>
      <c r="F78" s="261">
        <v>116.19589194512663</v>
      </c>
      <c r="G78" s="261">
        <v>187.60224419621673</v>
      </c>
      <c r="H78" s="261">
        <v>272.0360805630383</v>
      </c>
      <c r="I78" s="261">
        <v>307.64491207923612</v>
      </c>
      <c r="J78" s="261">
        <v>253.7228974295202</v>
      </c>
      <c r="K78" s="261">
        <v>274.60958500532035</v>
      </c>
      <c r="L78" s="261">
        <v>191.91269933616195</v>
      </c>
      <c r="M78" s="261">
        <v>264.10092697483861</v>
      </c>
      <c r="N78" s="261">
        <v>412.21014274138633</v>
      </c>
      <c r="O78" s="261">
        <v>307.78805418225051</v>
      </c>
      <c r="P78" s="261">
        <v>407.82510235393175</v>
      </c>
      <c r="Q78" s="261">
        <v>461.02309527786281</v>
      </c>
    </row>
    <row r="79" spans="1:17" x14ac:dyDescent="0.25">
      <c r="A79" s="154" t="s">
        <v>33</v>
      </c>
      <c r="B79" s="83">
        <v>69.848169984786324</v>
      </c>
      <c r="C79" s="83">
        <v>108.01735326425521</v>
      </c>
      <c r="D79" s="83">
        <v>133.81335720022423</v>
      </c>
      <c r="E79" s="83">
        <v>218.52028919201305</v>
      </c>
      <c r="F79" s="83">
        <v>116.19589194512663</v>
      </c>
      <c r="G79" s="83">
        <v>187.60224419621673</v>
      </c>
      <c r="H79" s="83">
        <v>264.02066580393677</v>
      </c>
      <c r="I79" s="83">
        <v>307.64491207923612</v>
      </c>
      <c r="J79" s="83">
        <v>253.7228974295202</v>
      </c>
      <c r="K79" s="83">
        <v>212.7328395652751</v>
      </c>
      <c r="L79" s="83">
        <v>139.73477306024037</v>
      </c>
      <c r="M79" s="83">
        <v>177.69048541013424</v>
      </c>
      <c r="N79" s="83">
        <v>247.30670731731328</v>
      </c>
      <c r="O79" s="83">
        <v>219.92427958624978</v>
      </c>
      <c r="P79" s="83">
        <v>285.38663136599348</v>
      </c>
      <c r="Q79" s="83">
        <v>268.99780487007985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9.3858105287836239E-15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1.9612581874952688</v>
      </c>
      <c r="L81" s="208">
        <v>0</v>
      </c>
      <c r="M81" s="208">
        <v>31.684678043228541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8.0154147591015334</v>
      </c>
      <c r="I82" s="208">
        <v>0</v>
      </c>
      <c r="J82" s="208">
        <v>0</v>
      </c>
      <c r="K82" s="208">
        <v>31.594382574570098</v>
      </c>
      <c r="L82" s="208">
        <v>26.328741155229764</v>
      </c>
      <c r="M82" s="208">
        <v>20.212495269830406</v>
      </c>
      <c r="N82" s="208">
        <v>0</v>
      </c>
      <c r="O82" s="208">
        <v>14.014495924569948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66.392420958252032</v>
      </c>
      <c r="O83" s="208">
        <v>0</v>
      </c>
      <c r="P83" s="208">
        <v>0</v>
      </c>
      <c r="Q83" s="208">
        <v>49.156690407782854</v>
      </c>
    </row>
    <row r="84" spans="1:17" x14ac:dyDescent="0.25">
      <c r="A84" s="154" t="s">
        <v>26</v>
      </c>
      <c r="B84" s="208">
        <v>0</v>
      </c>
      <c r="C84" s="208">
        <v>0</v>
      </c>
      <c r="D84" s="208">
        <v>0</v>
      </c>
      <c r="E84" s="208">
        <v>0</v>
      </c>
      <c r="F84" s="208">
        <v>0</v>
      </c>
      <c r="G84" s="208">
        <v>0</v>
      </c>
      <c r="H84" s="208">
        <v>0</v>
      </c>
      <c r="I84" s="208">
        <v>0</v>
      </c>
      <c r="J84" s="208">
        <v>0</v>
      </c>
      <c r="K84" s="208">
        <v>28.321104677979907</v>
      </c>
      <c r="L84" s="208">
        <v>25.849185120691804</v>
      </c>
      <c r="M84" s="208">
        <v>34.513268251645449</v>
      </c>
      <c r="N84" s="208">
        <v>0</v>
      </c>
      <c r="O84" s="208">
        <v>18.787404380754957</v>
      </c>
      <c r="P84" s="208">
        <v>0</v>
      </c>
      <c r="Q84" s="208">
        <v>0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98.511014465820992</v>
      </c>
      <c r="O85" s="208">
        <v>55.06187429067581</v>
      </c>
      <c r="P85" s="208">
        <v>122.43847098793827</v>
      </c>
      <c r="Q85" s="208">
        <v>142.86860000000013</v>
      </c>
    </row>
    <row r="86" spans="1:17" x14ac:dyDescent="0.25">
      <c r="A86" s="152" t="s">
        <v>221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207</v>
      </c>
      <c r="B87" s="204">
        <v>8.6773818487366867</v>
      </c>
      <c r="C87" s="204">
        <v>14.274832775652822</v>
      </c>
      <c r="D87" s="204">
        <v>17.223768127211915</v>
      </c>
      <c r="E87" s="204">
        <v>30.126644744858591</v>
      </c>
      <c r="F87" s="204">
        <v>16.624696522539928</v>
      </c>
      <c r="G87" s="204">
        <v>22.968068037819339</v>
      </c>
      <c r="H87" s="204">
        <v>22.646004004723721</v>
      </c>
      <c r="I87" s="204">
        <v>26.370680904456037</v>
      </c>
      <c r="J87" s="204">
        <v>28.618662581644003</v>
      </c>
      <c r="K87" s="204">
        <v>16.459432726747565</v>
      </c>
      <c r="L87" s="204">
        <v>13.115317024339033</v>
      </c>
      <c r="M87" s="204">
        <v>20.375855868153174</v>
      </c>
      <c r="N87" s="204">
        <v>42.140370642884704</v>
      </c>
      <c r="O87" s="204">
        <v>26.291729857628006</v>
      </c>
      <c r="P87" s="204">
        <v>44.240488295892597</v>
      </c>
      <c r="Q87" s="204">
        <v>49.414692540894492</v>
      </c>
    </row>
    <row r="88" spans="1:17" x14ac:dyDescent="0.25">
      <c r="A88" s="152" t="s">
        <v>220</v>
      </c>
      <c r="B88" s="261">
        <v>8.6773818487366867</v>
      </c>
      <c r="C88" s="261">
        <v>14.274832775652822</v>
      </c>
      <c r="D88" s="261">
        <v>17.223768127211915</v>
      </c>
      <c r="E88" s="261">
        <v>30.126644744858591</v>
      </c>
      <c r="F88" s="261">
        <v>16.624696522539928</v>
      </c>
      <c r="G88" s="261">
        <v>22.968068037819339</v>
      </c>
      <c r="H88" s="261">
        <v>22.646004004723721</v>
      </c>
      <c r="I88" s="261">
        <v>26.370680904456037</v>
      </c>
      <c r="J88" s="261">
        <v>28.618662581644003</v>
      </c>
      <c r="K88" s="261">
        <v>16.459432726747565</v>
      </c>
      <c r="L88" s="261">
        <v>13.115317024339033</v>
      </c>
      <c r="M88" s="261">
        <v>20.375855868153174</v>
      </c>
      <c r="N88" s="261">
        <v>42.140370642884704</v>
      </c>
      <c r="O88" s="261">
        <v>26.291729857628006</v>
      </c>
      <c r="P88" s="261">
        <v>44.240488295892597</v>
      </c>
      <c r="Q88" s="261">
        <v>49.414692540894492</v>
      </c>
    </row>
    <row r="89" spans="1:17" x14ac:dyDescent="0.25">
      <c r="A89" s="154" t="s">
        <v>33</v>
      </c>
      <c r="B89" s="83">
        <v>8.6773818487366867</v>
      </c>
      <c r="C89" s="83">
        <v>14.274832775652822</v>
      </c>
      <c r="D89" s="83">
        <v>17.223768127211915</v>
      </c>
      <c r="E89" s="83">
        <v>30.126644744858591</v>
      </c>
      <c r="F89" s="83">
        <v>16.624696522539928</v>
      </c>
      <c r="G89" s="83">
        <v>8.2558390190556974</v>
      </c>
      <c r="H89" s="83">
        <v>0</v>
      </c>
      <c r="I89" s="83">
        <v>0</v>
      </c>
      <c r="J89" s="83">
        <v>28.618662581644003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10.641775280553535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22.646004004723721</v>
      </c>
      <c r="I91" s="208">
        <v>11.863643998535226</v>
      </c>
      <c r="J91" s="208">
        <v>0</v>
      </c>
      <c r="K91" s="208">
        <v>16.459432726747565</v>
      </c>
      <c r="L91" s="208">
        <v>13.115317024339033</v>
      </c>
      <c r="M91" s="208">
        <v>20.375855868153174</v>
      </c>
      <c r="N91" s="208">
        <v>42.140370642884704</v>
      </c>
      <c r="O91" s="208">
        <v>26.291729857628006</v>
      </c>
      <c r="P91" s="208">
        <v>44.240488295892597</v>
      </c>
      <c r="Q91" s="208">
        <v>38.772917260340961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14.712229018763642</v>
      </c>
      <c r="H92" s="208">
        <v>0</v>
      </c>
      <c r="I92" s="208">
        <v>14.507036905920812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</v>
      </c>
      <c r="G93" s="208">
        <v>0</v>
      </c>
      <c r="H93" s="208">
        <v>0</v>
      </c>
      <c r="I93" s="208">
        <v>0</v>
      </c>
      <c r="J93" s="208">
        <v>0</v>
      </c>
      <c r="K93" s="208">
        <v>0</v>
      </c>
      <c r="L93" s="208">
        <v>0</v>
      </c>
      <c r="M93" s="208">
        <v>0</v>
      </c>
      <c r="N93" s="208">
        <v>0</v>
      </c>
      <c r="O93" s="208">
        <v>0</v>
      </c>
      <c r="P93" s="208">
        <v>0</v>
      </c>
      <c r="Q93" s="208">
        <v>0</v>
      </c>
    </row>
    <row r="94" spans="1:17" x14ac:dyDescent="0.25">
      <c r="A94" s="152" t="s">
        <v>219</v>
      </c>
      <c r="B94" s="261">
        <v>0</v>
      </c>
      <c r="C94" s="261">
        <v>0</v>
      </c>
      <c r="D94" s="261">
        <v>0</v>
      </c>
      <c r="E94" s="261">
        <v>0</v>
      </c>
      <c r="F94" s="261">
        <v>0</v>
      </c>
      <c r="G94" s="261">
        <v>0</v>
      </c>
      <c r="H94" s="261">
        <v>0</v>
      </c>
      <c r="I94" s="261">
        <v>0</v>
      </c>
      <c r="J94" s="261">
        <v>0</v>
      </c>
      <c r="K94" s="261">
        <v>0</v>
      </c>
      <c r="L94" s="261">
        <v>0</v>
      </c>
      <c r="M94" s="261">
        <v>0</v>
      </c>
      <c r="N94" s="261">
        <v>0</v>
      </c>
      <c r="O94" s="261">
        <v>0</v>
      </c>
      <c r="P94" s="261">
        <v>0</v>
      </c>
      <c r="Q94" s="261">
        <v>0</v>
      </c>
    </row>
    <row r="95" spans="1:17" x14ac:dyDescent="0.25">
      <c r="A95" s="177" t="s">
        <v>98</v>
      </c>
      <c r="B95" s="176">
        <v>6.734749999999968</v>
      </c>
      <c r="C95" s="176">
        <v>10.716190000000038</v>
      </c>
      <c r="D95" s="176">
        <v>8.1373799999999292</v>
      </c>
      <c r="E95" s="176">
        <v>8.5578900000000289</v>
      </c>
      <c r="F95" s="176">
        <v>9.8626399999996543</v>
      </c>
      <c r="G95" s="176">
        <v>11.782250000000275</v>
      </c>
      <c r="H95" s="176">
        <v>10.101360000000092</v>
      </c>
      <c r="I95" s="176">
        <v>9.2080299999997077</v>
      </c>
      <c r="J95" s="176">
        <v>6.7477099999998869</v>
      </c>
      <c r="K95" s="176">
        <v>2.1255100000001046</v>
      </c>
      <c r="L95" s="176">
        <v>1.5249599999999646</v>
      </c>
      <c r="M95" s="176">
        <v>1.9365499999998974</v>
      </c>
      <c r="N95" s="176">
        <v>0.55509000000006381</v>
      </c>
      <c r="O95" s="176">
        <v>0.31046999999989566</v>
      </c>
      <c r="P95" s="176">
        <v>0.34852999999998246</v>
      </c>
      <c r="Q95" s="176">
        <v>1.0018299999999272</v>
      </c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355.29132557900505</v>
      </c>
      <c r="C97" s="96">
        <v>391.81664166447939</v>
      </c>
      <c r="D97" s="96">
        <v>307.24603878446129</v>
      </c>
      <c r="E97" s="96">
        <v>265.65110056449356</v>
      </c>
      <c r="F97" s="96">
        <v>275.87600295490182</v>
      </c>
      <c r="G97" s="96">
        <v>248.75582618092082</v>
      </c>
      <c r="H97" s="96">
        <v>185.00434726338176</v>
      </c>
      <c r="I97" s="96">
        <v>194.58882723044619</v>
      </c>
      <c r="J97" s="96">
        <v>215.31097779501471</v>
      </c>
      <c r="K97" s="96">
        <v>77.934420581725803</v>
      </c>
      <c r="L97" s="96">
        <v>48.228024615634837</v>
      </c>
      <c r="M97" s="96">
        <v>55.430334104859078</v>
      </c>
      <c r="N97" s="96">
        <v>56.491162083947074</v>
      </c>
      <c r="O97" s="96">
        <v>38.730538359177785</v>
      </c>
      <c r="P97" s="96">
        <v>45.679900053928449</v>
      </c>
      <c r="Q97" s="96">
        <v>39.986483011638839</v>
      </c>
    </row>
    <row r="98" spans="1:17" x14ac:dyDescent="0.25">
      <c r="A98" s="132" t="s">
        <v>83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82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81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80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79</v>
      </c>
      <c r="B102" s="158">
        <v>0.95703868219675248</v>
      </c>
      <c r="C102" s="158">
        <v>0.96405568398394514</v>
      </c>
      <c r="D102" s="158">
        <v>0.82652549533905695</v>
      </c>
      <c r="E102" s="158">
        <v>0.70413619589196319</v>
      </c>
      <c r="F102" s="158">
        <v>0.70768847323802064</v>
      </c>
      <c r="G102" s="158">
        <v>0.68752960149466213</v>
      </c>
      <c r="H102" s="158">
        <v>0.68093078762340065</v>
      </c>
      <c r="I102" s="158">
        <v>0.67023754912033218</v>
      </c>
      <c r="J102" s="158">
        <v>0.6567715286077016</v>
      </c>
      <c r="K102" s="158">
        <v>0.36905543245987049</v>
      </c>
      <c r="L102" s="158">
        <v>0.20924288331789945</v>
      </c>
      <c r="M102" s="158">
        <v>0.21067908781075254</v>
      </c>
      <c r="N102" s="158">
        <v>0.20351694739716703</v>
      </c>
      <c r="O102" s="158">
        <v>0.15722961267362728</v>
      </c>
      <c r="P102" s="158">
        <v>0.16662366219295063</v>
      </c>
      <c r="Q102" s="158">
        <v>0.15085608012248239</v>
      </c>
    </row>
    <row r="103" spans="1:17" x14ac:dyDescent="0.25">
      <c r="A103" s="92" t="s">
        <v>125</v>
      </c>
      <c r="B103" s="91">
        <v>0.44812996114236564</v>
      </c>
      <c r="C103" s="91">
        <v>0.45141564728726907</v>
      </c>
      <c r="D103" s="91">
        <v>0.38701762530568162</v>
      </c>
      <c r="E103" s="91">
        <v>0.32970927087263496</v>
      </c>
      <c r="F103" s="91">
        <v>0.33137261211334806</v>
      </c>
      <c r="G103" s="91">
        <v>0.32193329207427784</v>
      </c>
      <c r="H103" s="91">
        <v>0.31884342093455914</v>
      </c>
      <c r="I103" s="91">
        <v>0.31383635001463894</v>
      </c>
      <c r="J103" s="91">
        <v>0.3075309337746015</v>
      </c>
      <c r="K103" s="91">
        <v>0.17280889444092512</v>
      </c>
      <c r="L103" s="91">
        <v>9.7977236359281822E-2</v>
      </c>
      <c r="M103" s="91">
        <v>9.8649734008068007E-2</v>
      </c>
      <c r="N103" s="91">
        <v>9.5296087217251677E-2</v>
      </c>
      <c r="O103" s="91">
        <v>7.3622207261395151E-2</v>
      </c>
      <c r="P103" s="91">
        <v>7.8020937557647038E-2</v>
      </c>
      <c r="Q103" s="91">
        <v>7.06378232990581E-2</v>
      </c>
    </row>
    <row r="104" spans="1:17" x14ac:dyDescent="0.25">
      <c r="A104" s="92" t="s">
        <v>26</v>
      </c>
      <c r="B104" s="91">
        <v>0.50890872105438689</v>
      </c>
      <c r="C104" s="91">
        <v>0.51264003669667613</v>
      </c>
      <c r="D104" s="91">
        <v>0.43950787003337533</v>
      </c>
      <c r="E104" s="91">
        <v>0.37442692501932823</v>
      </c>
      <c r="F104" s="91">
        <v>0.37631586112467258</v>
      </c>
      <c r="G104" s="91">
        <v>0.36559630942038429</v>
      </c>
      <c r="H104" s="91">
        <v>0.36208736668884151</v>
      </c>
      <c r="I104" s="91">
        <v>0.35640119910569323</v>
      </c>
      <c r="J104" s="91">
        <v>0.3492405948331001</v>
      </c>
      <c r="K104" s="91">
        <v>0.19624653801894534</v>
      </c>
      <c r="L104" s="91">
        <v>0.11126564695861763</v>
      </c>
      <c r="M104" s="91">
        <v>0.11202935380268453</v>
      </c>
      <c r="N104" s="91">
        <v>0.10822086017991535</v>
      </c>
      <c r="O104" s="91">
        <v>8.3607405412232147E-2</v>
      </c>
      <c r="P104" s="91">
        <v>8.8602724635303595E-2</v>
      </c>
      <c r="Q104" s="91">
        <v>8.0218256823424289E-2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323.93529729852594</v>
      </c>
      <c r="C107" s="204">
        <v>359.62333790101047</v>
      </c>
      <c r="D107" s="204">
        <v>283.67514439248487</v>
      </c>
      <c r="E107" s="204">
        <v>248.32138713124044</v>
      </c>
      <c r="F107" s="204">
        <v>257.82452959844846</v>
      </c>
      <c r="G107" s="204">
        <v>231.66757759871916</v>
      </c>
      <c r="H107" s="204">
        <v>171.93335756947732</v>
      </c>
      <c r="I107" s="204">
        <v>181.60510190719782</v>
      </c>
      <c r="J107" s="204">
        <v>202.08211416501965</v>
      </c>
      <c r="K107" s="204">
        <v>72.86290450057254</v>
      </c>
      <c r="L107" s="204">
        <v>45.327170100369095</v>
      </c>
      <c r="M107" s="204">
        <v>51.862535566960972</v>
      </c>
      <c r="N107" s="204">
        <v>52.647597984598121</v>
      </c>
      <c r="O107" s="204">
        <v>36.181292964630948</v>
      </c>
      <c r="P107" s="204">
        <v>42.41995305250984</v>
      </c>
      <c r="Q107" s="204">
        <v>37.005857705398455</v>
      </c>
    </row>
    <row r="108" spans="1:17" x14ac:dyDescent="0.25">
      <c r="A108" s="152" t="s">
        <v>218</v>
      </c>
      <c r="B108" s="151">
        <v>323.93529729852594</v>
      </c>
      <c r="C108" s="151">
        <v>359.62333790101047</v>
      </c>
      <c r="D108" s="151">
        <v>283.67514439248487</v>
      </c>
      <c r="E108" s="151">
        <v>248.32138713124044</v>
      </c>
      <c r="F108" s="151">
        <v>257.82452959844846</v>
      </c>
      <c r="G108" s="151">
        <v>231.66757759871916</v>
      </c>
      <c r="H108" s="151">
        <v>171.93335756947732</v>
      </c>
      <c r="I108" s="151">
        <v>181.60510190719782</v>
      </c>
      <c r="J108" s="151">
        <v>202.08211416501965</v>
      </c>
      <c r="K108" s="151">
        <v>72.86290450057254</v>
      </c>
      <c r="L108" s="151">
        <v>45.327170100369095</v>
      </c>
      <c r="M108" s="151">
        <v>51.862535566960972</v>
      </c>
      <c r="N108" s="151">
        <v>52.647597984598121</v>
      </c>
      <c r="O108" s="151">
        <v>36.181292964630948</v>
      </c>
      <c r="P108" s="151">
        <v>42.41995305250984</v>
      </c>
      <c r="Q108" s="151">
        <v>37.005857705398455</v>
      </c>
    </row>
    <row r="109" spans="1:17" x14ac:dyDescent="0.25">
      <c r="A109" s="154" t="s">
        <v>33</v>
      </c>
      <c r="B109" s="83">
        <v>71.230267368519705</v>
      </c>
      <c r="C109" s="83">
        <v>117.97437376485001</v>
      </c>
      <c r="D109" s="83">
        <v>50.608853935891212</v>
      </c>
      <c r="E109" s="83">
        <v>21.967734389111143</v>
      </c>
      <c r="F109" s="83">
        <v>29.091190075011166</v>
      </c>
      <c r="G109" s="83">
        <v>0</v>
      </c>
      <c r="H109" s="83">
        <v>0</v>
      </c>
      <c r="I109" s="83">
        <v>0</v>
      </c>
      <c r="J109" s="83">
        <v>1.197265605706646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20.81274032526261</v>
      </c>
      <c r="C110" s="208">
        <v>20.844730473912001</v>
      </c>
      <c r="D110" s="208">
        <v>20.835563182236001</v>
      </c>
      <c r="E110" s="208">
        <v>23.768938006308002</v>
      </c>
      <c r="F110" s="208">
        <v>23.78383815762</v>
      </c>
      <c r="G110" s="208">
        <v>23.784482917149155</v>
      </c>
      <c r="H110" s="208">
        <v>0</v>
      </c>
      <c r="I110" s="208">
        <v>6.0624065995920011</v>
      </c>
      <c r="J110" s="208">
        <v>11.911429294668002</v>
      </c>
      <c r="K110" s="208">
        <v>2.2209537835804829</v>
      </c>
      <c r="L110" s="208">
        <v>2.9664446566427123</v>
      </c>
      <c r="M110" s="208">
        <v>0</v>
      </c>
      <c r="N110" s="208">
        <v>2.9667180118298146</v>
      </c>
      <c r="O110" s="208">
        <v>5.9323311754076107</v>
      </c>
      <c r="P110" s="208">
        <v>5.9341785348302869</v>
      </c>
      <c r="Q110" s="208">
        <v>1.276569418913921</v>
      </c>
    </row>
    <row r="111" spans="1:17" x14ac:dyDescent="0.25">
      <c r="A111" s="154" t="s">
        <v>125</v>
      </c>
      <c r="B111" s="208">
        <v>69.728567813658401</v>
      </c>
      <c r="C111" s="208">
        <v>69.719758345059446</v>
      </c>
      <c r="D111" s="208">
        <v>69.722177266496558</v>
      </c>
      <c r="E111" s="208">
        <v>69.683741234626567</v>
      </c>
      <c r="F111" s="208">
        <v>66.244744315725768</v>
      </c>
      <c r="G111" s="208">
        <v>69.465687512277029</v>
      </c>
      <c r="H111" s="208">
        <v>69.42559344447352</v>
      </c>
      <c r="I111" s="208">
        <v>108.8798139927473</v>
      </c>
      <c r="J111" s="208">
        <v>133.6743640374327</v>
      </c>
      <c r="K111" s="208">
        <v>70.641950716992056</v>
      </c>
      <c r="L111" s="208">
        <v>40.893591392757685</v>
      </c>
      <c r="M111" s="208">
        <v>51.862535566960972</v>
      </c>
      <c r="N111" s="208">
        <v>20.165545951569456</v>
      </c>
      <c r="O111" s="208">
        <v>17.955631781889345</v>
      </c>
      <c r="P111" s="208">
        <v>6.0268243455044193</v>
      </c>
      <c r="Q111" s="208">
        <v>0</v>
      </c>
    </row>
    <row r="112" spans="1:17" x14ac:dyDescent="0.25">
      <c r="A112" s="154" t="s">
        <v>29</v>
      </c>
      <c r="B112" s="208">
        <v>69.994392551074725</v>
      </c>
      <c r="C112" s="208">
        <v>63.861431868097334</v>
      </c>
      <c r="D112" s="208">
        <v>52.227685042244069</v>
      </c>
      <c r="E112" s="208">
        <v>37.928806114742947</v>
      </c>
      <c r="F112" s="208">
        <v>32.230724304131876</v>
      </c>
      <c r="G112" s="208">
        <v>17.30538256198323</v>
      </c>
      <c r="H112" s="208">
        <v>0</v>
      </c>
      <c r="I112" s="208">
        <v>0</v>
      </c>
      <c r="J112" s="208">
        <v>29.150880083007884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92.16932924001047</v>
      </c>
      <c r="C113" s="208">
        <v>87.223043449091662</v>
      </c>
      <c r="D113" s="208">
        <v>90.280864965617056</v>
      </c>
      <c r="E113" s="208">
        <v>94.972167386451787</v>
      </c>
      <c r="F113" s="208">
        <v>106.47403274595963</v>
      </c>
      <c r="G113" s="208">
        <v>121.11202460730972</v>
      </c>
      <c r="H113" s="208">
        <v>102.5077641250038</v>
      </c>
      <c r="I113" s="208">
        <v>66.66288131485851</v>
      </c>
      <c r="J113" s="208">
        <v>26.148175144204419</v>
      </c>
      <c r="K113" s="208">
        <v>0</v>
      </c>
      <c r="L113" s="208">
        <v>1.467134050968693</v>
      </c>
      <c r="M113" s="208">
        <v>0</v>
      </c>
      <c r="N113" s="208">
        <v>29.51533402119885</v>
      </c>
      <c r="O113" s="208">
        <v>12.29333000733399</v>
      </c>
      <c r="P113" s="208">
        <v>30.458950172175129</v>
      </c>
      <c r="Q113" s="208">
        <v>35.729288286484532</v>
      </c>
    </row>
    <row r="114" spans="1:17" x14ac:dyDescent="0.25">
      <c r="A114" s="152" t="s">
        <v>217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205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204</v>
      </c>
      <c r="B116" s="204">
        <v>19.684609598282357</v>
      </c>
      <c r="C116" s="204">
        <v>21.093238079484991</v>
      </c>
      <c r="D116" s="204">
        <v>17.613618896637398</v>
      </c>
      <c r="E116" s="204">
        <v>16.072347237361164</v>
      </c>
      <c r="F116" s="204">
        <v>16.763654883215334</v>
      </c>
      <c r="G116" s="204">
        <v>15.919838980707009</v>
      </c>
      <c r="H116" s="204">
        <v>11.903378906281043</v>
      </c>
      <c r="I116" s="204">
        <v>11.858487774128035</v>
      </c>
      <c r="J116" s="204">
        <v>12.265002101387346</v>
      </c>
      <c r="K116" s="204">
        <v>4.6850906486933903</v>
      </c>
      <c r="L116" s="204">
        <v>2.6916116319478411</v>
      </c>
      <c r="M116" s="204">
        <v>3.3571194500873558</v>
      </c>
      <c r="N116" s="204">
        <v>3.640047151951789</v>
      </c>
      <c r="O116" s="204">
        <v>2.3920157818732108</v>
      </c>
      <c r="P116" s="204">
        <v>3.0933233392256643</v>
      </c>
      <c r="Q116" s="204">
        <v>2.8297692261179015</v>
      </c>
    </row>
    <row r="117" spans="1:17" x14ac:dyDescent="0.25">
      <c r="A117" s="152" t="s">
        <v>216</v>
      </c>
      <c r="B117" s="151">
        <v>19.684609598282357</v>
      </c>
      <c r="C117" s="151">
        <v>21.093238079484991</v>
      </c>
      <c r="D117" s="151">
        <v>17.613618896637398</v>
      </c>
      <c r="E117" s="151">
        <v>16.072347237361164</v>
      </c>
      <c r="F117" s="151">
        <v>16.763654883215334</v>
      </c>
      <c r="G117" s="151">
        <v>15.919838980707009</v>
      </c>
      <c r="H117" s="151">
        <v>11.903378906281043</v>
      </c>
      <c r="I117" s="151">
        <v>11.858487774128035</v>
      </c>
      <c r="J117" s="151">
        <v>12.265002101387346</v>
      </c>
      <c r="K117" s="151">
        <v>4.6850906486933903</v>
      </c>
      <c r="L117" s="151">
        <v>2.6916116319478411</v>
      </c>
      <c r="M117" s="151">
        <v>3.3571194500873558</v>
      </c>
      <c r="N117" s="151">
        <v>3.640047151951789</v>
      </c>
      <c r="O117" s="151">
        <v>2.3920157818732108</v>
      </c>
      <c r="P117" s="151">
        <v>3.0933233392256643</v>
      </c>
      <c r="Q117" s="151">
        <v>2.8297692261179015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3.8593911187435186</v>
      </c>
      <c r="L119" s="208">
        <v>0</v>
      </c>
      <c r="M119" s="208">
        <v>2.9664694245335244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5.7748877037979936E-2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19.684609598282357</v>
      </c>
      <c r="C122" s="208">
        <v>21.093238079484991</v>
      </c>
      <c r="D122" s="208">
        <v>17.613618896637398</v>
      </c>
      <c r="E122" s="208">
        <v>16.072347237361164</v>
      </c>
      <c r="F122" s="208">
        <v>16.763654883215334</v>
      </c>
      <c r="G122" s="208">
        <v>15.919838980707009</v>
      </c>
      <c r="H122" s="208">
        <v>11.903378906281043</v>
      </c>
      <c r="I122" s="208">
        <v>11.858487774128035</v>
      </c>
      <c r="J122" s="208">
        <v>12.265002101387346</v>
      </c>
      <c r="K122" s="208">
        <v>0.82569952994987139</v>
      </c>
      <c r="L122" s="208">
        <v>2.6916116319478411</v>
      </c>
      <c r="M122" s="208">
        <v>0.33290114851585112</v>
      </c>
      <c r="N122" s="208">
        <v>3.640047151951789</v>
      </c>
      <c r="O122" s="208">
        <v>2.3920157818732108</v>
      </c>
      <c r="P122" s="208">
        <v>3.0933233392256643</v>
      </c>
      <c r="Q122" s="208">
        <v>2.8297692261179015</v>
      </c>
    </row>
    <row r="123" spans="1:17" x14ac:dyDescent="0.25">
      <c r="A123" s="152" t="s">
        <v>215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175" t="s">
        <v>203</v>
      </c>
      <c r="B124" s="255">
        <v>0</v>
      </c>
      <c r="C124" s="255">
        <v>0</v>
      </c>
      <c r="D124" s="255">
        <v>0</v>
      </c>
      <c r="E124" s="255">
        <v>0</v>
      </c>
      <c r="F124" s="255">
        <v>0</v>
      </c>
      <c r="G124" s="255">
        <v>0</v>
      </c>
      <c r="H124" s="255">
        <v>0</v>
      </c>
      <c r="I124" s="255">
        <v>0</v>
      </c>
      <c r="J124" s="255">
        <v>0</v>
      </c>
      <c r="K124" s="255">
        <v>0</v>
      </c>
      <c r="L124" s="255">
        <v>0</v>
      </c>
      <c r="M124" s="255">
        <v>0</v>
      </c>
      <c r="N124" s="255">
        <v>0</v>
      </c>
      <c r="O124" s="255">
        <v>0</v>
      </c>
      <c r="P124" s="255">
        <v>0</v>
      </c>
      <c r="Q124" s="255">
        <v>0</v>
      </c>
    </row>
    <row r="125" spans="1:17" x14ac:dyDescent="0.25">
      <c r="A125" s="177" t="s">
        <v>98</v>
      </c>
      <c r="B125" s="176">
        <v>10.71438</v>
      </c>
      <c r="C125" s="176">
        <v>10.136010000000001</v>
      </c>
      <c r="D125" s="176">
        <v>5.1307499999999999</v>
      </c>
      <c r="E125" s="176">
        <v>0.55323</v>
      </c>
      <c r="F125" s="176">
        <v>0.58013000000000003</v>
      </c>
      <c r="G125" s="176">
        <v>0.48087999999999992</v>
      </c>
      <c r="H125" s="176">
        <v>0.48668</v>
      </c>
      <c r="I125" s="176">
        <v>0.45500000000000002</v>
      </c>
      <c r="J125" s="176">
        <v>0.30708999999999997</v>
      </c>
      <c r="K125" s="176">
        <v>1.737E-2</v>
      </c>
      <c r="L125" s="176">
        <v>0</v>
      </c>
      <c r="M125" s="176">
        <v>0</v>
      </c>
      <c r="N125" s="176">
        <v>0</v>
      </c>
      <c r="O125" s="176">
        <v>0</v>
      </c>
      <c r="P125" s="176">
        <v>0</v>
      </c>
      <c r="Q125" s="176">
        <v>0</v>
      </c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134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SUM(B130:B135,B137:B140,B141)</f>
        <v>1</v>
      </c>
      <c r="C129" s="77">
        <f t="shared" si="0"/>
        <v>1</v>
      </c>
      <c r="D129" s="77">
        <f t="shared" si="0"/>
        <v>0.99999999999999989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0.99999999999999989</v>
      </c>
      <c r="L129" s="77">
        <f t="shared" si="0"/>
        <v>1</v>
      </c>
      <c r="M129" s="77">
        <f t="shared" si="0"/>
        <v>1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82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81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80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79</v>
      </c>
      <c r="B134" s="238">
        <f t="shared" ref="B134:Q134" si="5">IF(B$10=0,0,B$10/B$5)</f>
        <v>3.0989125435958566E-4</v>
      </c>
      <c r="C134" s="238">
        <f t="shared" si="5"/>
        <v>3.5117919623275386E-4</v>
      </c>
      <c r="D134" s="238">
        <f t="shared" si="5"/>
        <v>3.3948755873023495E-4</v>
      </c>
      <c r="E134" s="238">
        <f t="shared" si="5"/>
        <v>3.4232556610889819E-4</v>
      </c>
      <c r="F134" s="238">
        <f t="shared" si="5"/>
        <v>3.7864773376834396E-4</v>
      </c>
      <c r="G134" s="238">
        <f t="shared" si="5"/>
        <v>3.7183116965106689E-4</v>
      </c>
      <c r="H134" s="238">
        <f t="shared" si="5"/>
        <v>3.6928688955610513E-4</v>
      </c>
      <c r="I134" s="238">
        <f t="shared" si="5"/>
        <v>3.5155181550648257E-4</v>
      </c>
      <c r="J134" s="238">
        <f t="shared" si="5"/>
        <v>3.6920198547888506E-4</v>
      </c>
      <c r="K134" s="238">
        <f t="shared" si="5"/>
        <v>3.7239134277306516E-4</v>
      </c>
      <c r="L134" s="238">
        <f t="shared" si="5"/>
        <v>3.6384190778880463E-4</v>
      </c>
      <c r="M134" s="238">
        <f t="shared" si="5"/>
        <v>3.6210287807433199E-4</v>
      </c>
      <c r="N134" s="238">
        <f t="shared" si="5"/>
        <v>2.0400790064452131E-4</v>
      </c>
      <c r="O134" s="238">
        <f t="shared" si="5"/>
        <v>3.2515516968745765E-4</v>
      </c>
      <c r="P134" s="238">
        <f t="shared" si="5"/>
        <v>2.675578872708684E-4</v>
      </c>
      <c r="Q134" s="238">
        <f t="shared" si="5"/>
        <v>2.3029194129779921E-4</v>
      </c>
    </row>
    <row r="135" spans="1:17" x14ac:dyDescent="0.25">
      <c r="A135" s="127" t="s">
        <v>214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213</v>
      </c>
      <c r="B136" s="237">
        <f t="shared" ref="B136:Q136" si="7">IF(B$16=0,0,B$16/B$5)</f>
        <v>0.10787906406523874</v>
      </c>
      <c r="C136" s="237">
        <f t="shared" si="7"/>
        <v>0.12239032559563393</v>
      </c>
      <c r="D136" s="237">
        <f t="shared" si="7"/>
        <v>0.11840637206752289</v>
      </c>
      <c r="E136" s="237">
        <f t="shared" si="7"/>
        <v>0.11939621145623347</v>
      </c>
      <c r="F136" s="237">
        <f t="shared" si="7"/>
        <v>0.13206464653606143</v>
      </c>
      <c r="G136" s="237">
        <f t="shared" si="7"/>
        <v>0.12968716728435845</v>
      </c>
      <c r="H136" s="237">
        <f t="shared" si="7"/>
        <v>0.12879977401229037</v>
      </c>
      <c r="I136" s="237">
        <f t="shared" si="7"/>
        <v>0.12247612065222133</v>
      </c>
      <c r="J136" s="237">
        <f t="shared" si="7"/>
        <v>0.12817440110203362</v>
      </c>
      <c r="K136" s="237">
        <f t="shared" si="7"/>
        <v>0.12875356516638678</v>
      </c>
      <c r="L136" s="237">
        <f t="shared" si="7"/>
        <v>0.12559257706336968</v>
      </c>
      <c r="M136" s="237">
        <f t="shared" si="7"/>
        <v>0.12489324433726359</v>
      </c>
      <c r="N136" s="237">
        <f t="shared" si="7"/>
        <v>7.0757172345704306E-2</v>
      </c>
      <c r="O136" s="237">
        <f t="shared" si="7"/>
        <v>0.1127588150412179</v>
      </c>
      <c r="P136" s="237">
        <f t="shared" si="7"/>
        <v>9.2898664434651473E-2</v>
      </c>
      <c r="Q136" s="237">
        <f t="shared" si="7"/>
        <v>7.9998958746310439E-2</v>
      </c>
    </row>
    <row r="137" spans="1:17" x14ac:dyDescent="0.25">
      <c r="A137" s="142" t="s">
        <v>227</v>
      </c>
      <c r="B137" s="235">
        <f t="shared" ref="B137:Q137" si="8">IF(B$17=0,0,B$17/B$5)</f>
        <v>0.1014891086298139</v>
      </c>
      <c r="C137" s="235">
        <f t="shared" si="8"/>
        <v>0.11501087266451358</v>
      </c>
      <c r="D137" s="235">
        <f t="shared" si="8"/>
        <v>0.11118187183967358</v>
      </c>
      <c r="E137" s="235">
        <f t="shared" si="8"/>
        <v>0.11211131671781512</v>
      </c>
      <c r="F137" s="235">
        <f t="shared" si="8"/>
        <v>0.12400679413900864</v>
      </c>
      <c r="G137" s="235">
        <f t="shared" si="8"/>
        <v>0.12177437548747201</v>
      </c>
      <c r="H137" s="235">
        <f t="shared" si="8"/>
        <v>0.12094112603202718</v>
      </c>
      <c r="I137" s="235">
        <f t="shared" si="8"/>
        <v>0.11499488575593578</v>
      </c>
      <c r="J137" s="235">
        <f t="shared" si="8"/>
        <v>0.1203175599317976</v>
      </c>
      <c r="K137" s="235">
        <f t="shared" si="8"/>
        <v>0.12082885254723913</v>
      </c>
      <c r="L137" s="235">
        <f t="shared" si="8"/>
        <v>0.11784980158272215</v>
      </c>
      <c r="M137" s="235">
        <f t="shared" si="8"/>
        <v>0.11718747645894305</v>
      </c>
      <c r="N137" s="235">
        <f t="shared" si="8"/>
        <v>6.6415761042733501E-2</v>
      </c>
      <c r="O137" s="235">
        <f t="shared" si="8"/>
        <v>0.10583931670590466</v>
      </c>
      <c r="P137" s="235">
        <f t="shared" si="8"/>
        <v>8.7204871045635846E-2</v>
      </c>
      <c r="Q137" s="235">
        <f t="shared" si="8"/>
        <v>7.5098207188283944E-2</v>
      </c>
    </row>
    <row r="138" spans="1:17" x14ac:dyDescent="0.25">
      <c r="A138" s="142" t="s">
        <v>226</v>
      </c>
      <c r="B138" s="235">
        <f t="shared" ref="B138:Q138" si="9">IF(B$25=0,0,B$25/B$5)</f>
        <v>6.3899554354248387E-3</v>
      </c>
      <c r="C138" s="235">
        <f t="shared" si="9"/>
        <v>7.3794529311203352E-3</v>
      </c>
      <c r="D138" s="235">
        <f t="shared" si="9"/>
        <v>7.2245002278493124E-3</v>
      </c>
      <c r="E138" s="235">
        <f t="shared" si="9"/>
        <v>7.2848947384183535E-3</v>
      </c>
      <c r="F138" s="235">
        <f t="shared" si="9"/>
        <v>8.0578523970527977E-3</v>
      </c>
      <c r="G138" s="235">
        <f t="shared" si="9"/>
        <v>7.9127917968864463E-3</v>
      </c>
      <c r="H138" s="235">
        <f t="shared" si="9"/>
        <v>7.8586479802632003E-3</v>
      </c>
      <c r="I138" s="235">
        <f t="shared" si="9"/>
        <v>7.4812348962855456E-3</v>
      </c>
      <c r="J138" s="235">
        <f t="shared" si="9"/>
        <v>7.8568411702360057E-3</v>
      </c>
      <c r="K138" s="235">
        <f t="shared" si="9"/>
        <v>7.924712619147645E-3</v>
      </c>
      <c r="L138" s="235">
        <f t="shared" si="9"/>
        <v>7.7427754806475178E-3</v>
      </c>
      <c r="M138" s="235">
        <f t="shared" si="9"/>
        <v>7.7057678783205436E-3</v>
      </c>
      <c r="N138" s="235">
        <f t="shared" si="9"/>
        <v>4.3414113029707968E-3</v>
      </c>
      <c r="O138" s="235">
        <f t="shared" si="9"/>
        <v>6.9194983353132481E-3</v>
      </c>
      <c r="P138" s="235">
        <f t="shared" si="9"/>
        <v>5.6937933890156374E-3</v>
      </c>
      <c r="Q138" s="235">
        <f t="shared" si="9"/>
        <v>4.9007515580264975E-3</v>
      </c>
    </row>
    <row r="139" spans="1:17" x14ac:dyDescent="0.25">
      <c r="A139" s="127" t="s">
        <v>212</v>
      </c>
      <c r="B139" s="237">
        <f t="shared" ref="B139:Q139" si="10">IF(B$36=0,0,B$36/B$5)</f>
        <v>0.17523124753714653</v>
      </c>
      <c r="C139" s="237">
        <f t="shared" si="10"/>
        <v>0.19893191290195311</v>
      </c>
      <c r="D139" s="237">
        <f t="shared" si="10"/>
        <v>0.19191197709067592</v>
      </c>
      <c r="E139" s="237">
        <f t="shared" si="10"/>
        <v>0.19295000780076441</v>
      </c>
      <c r="F139" s="237">
        <f t="shared" si="10"/>
        <v>0.21195071713198807</v>
      </c>
      <c r="G139" s="237">
        <f t="shared" si="10"/>
        <v>0.20887762606857818</v>
      </c>
      <c r="H139" s="237">
        <f t="shared" si="10"/>
        <v>0.20749937915667249</v>
      </c>
      <c r="I139" s="237">
        <f t="shared" si="10"/>
        <v>0.19794022683049128</v>
      </c>
      <c r="J139" s="237">
        <f t="shared" si="10"/>
        <v>0.19605780656590771</v>
      </c>
      <c r="K139" s="237">
        <f t="shared" si="10"/>
        <v>0.17866580468789756</v>
      </c>
      <c r="L139" s="237">
        <f t="shared" si="10"/>
        <v>0.17586359157881318</v>
      </c>
      <c r="M139" s="237">
        <f t="shared" si="10"/>
        <v>0.16194840652993853</v>
      </c>
      <c r="N139" s="237">
        <f t="shared" si="10"/>
        <v>0.11524195980017687</v>
      </c>
      <c r="O139" s="237">
        <f t="shared" si="10"/>
        <v>0.14787719238180999</v>
      </c>
      <c r="P139" s="237">
        <f t="shared" si="10"/>
        <v>0.14155753658825213</v>
      </c>
      <c r="Q139" s="237">
        <f t="shared" si="10"/>
        <v>0.13030739146825526</v>
      </c>
    </row>
    <row r="140" spans="1:17" x14ac:dyDescent="0.25">
      <c r="A140" s="127" t="s">
        <v>211</v>
      </c>
      <c r="B140" s="236">
        <f t="shared" ref="B140:Q140" si="11">IF(B$44=0,0,B$44/B$5)</f>
        <v>0</v>
      </c>
      <c r="C140" s="236">
        <f t="shared" si="11"/>
        <v>0</v>
      </c>
      <c r="D140" s="236">
        <f t="shared" si="11"/>
        <v>0</v>
      </c>
      <c r="E140" s="236">
        <f t="shared" si="11"/>
        <v>0</v>
      </c>
      <c r="F140" s="236">
        <f t="shared" si="11"/>
        <v>0</v>
      </c>
      <c r="G140" s="236">
        <f t="shared" si="11"/>
        <v>0</v>
      </c>
      <c r="H140" s="236">
        <f t="shared" si="11"/>
        <v>0</v>
      </c>
      <c r="I140" s="236">
        <f t="shared" si="11"/>
        <v>0</v>
      </c>
      <c r="J140" s="236">
        <f t="shared" si="11"/>
        <v>0</v>
      </c>
      <c r="K140" s="236">
        <f t="shared" si="11"/>
        <v>0</v>
      </c>
      <c r="L140" s="236">
        <f t="shared" si="11"/>
        <v>0</v>
      </c>
      <c r="M140" s="236">
        <f t="shared" si="11"/>
        <v>0</v>
      </c>
      <c r="N140" s="236">
        <f t="shared" si="11"/>
        <v>0</v>
      </c>
      <c r="O140" s="236">
        <f t="shared" si="11"/>
        <v>0</v>
      </c>
      <c r="P140" s="236">
        <f t="shared" si="11"/>
        <v>0</v>
      </c>
      <c r="Q140" s="236">
        <f t="shared" si="11"/>
        <v>0</v>
      </c>
    </row>
    <row r="141" spans="1:17" x14ac:dyDescent="0.25">
      <c r="A141" s="177" t="s">
        <v>98</v>
      </c>
      <c r="B141" s="209">
        <f t="shared" ref="B141:Q141" si="12">IF(B$45=0,0,B$45/B$5)</f>
        <v>0.71657979714325515</v>
      </c>
      <c r="C141" s="209">
        <f t="shared" si="12"/>
        <v>0.67832658230618015</v>
      </c>
      <c r="D141" s="209">
        <f t="shared" si="12"/>
        <v>0.68934216328307085</v>
      </c>
      <c r="E141" s="209">
        <f t="shared" si="12"/>
        <v>0.68731145517689329</v>
      </c>
      <c r="F141" s="209">
        <f t="shared" si="12"/>
        <v>0.65560598859818209</v>
      </c>
      <c r="G141" s="209">
        <f t="shared" si="12"/>
        <v>0.66106337547741234</v>
      </c>
      <c r="H141" s="209">
        <f t="shared" si="12"/>
        <v>0.66333155994148096</v>
      </c>
      <c r="I141" s="209">
        <f t="shared" si="12"/>
        <v>0.67923210070178097</v>
      </c>
      <c r="J141" s="209">
        <f t="shared" si="12"/>
        <v>0.67539859034657979</v>
      </c>
      <c r="K141" s="209">
        <f t="shared" si="12"/>
        <v>0.69220823880294247</v>
      </c>
      <c r="L141" s="209">
        <f t="shared" si="12"/>
        <v>0.69817998945002846</v>
      </c>
      <c r="M141" s="209">
        <f t="shared" si="12"/>
        <v>0.7127962462547236</v>
      </c>
      <c r="N141" s="209">
        <f t="shared" si="12"/>
        <v>0.81379685995347428</v>
      </c>
      <c r="O141" s="209">
        <f t="shared" si="12"/>
        <v>0.7390388374072846</v>
      </c>
      <c r="P141" s="209">
        <f t="shared" si="12"/>
        <v>0.76527624108982562</v>
      </c>
      <c r="Q141" s="209">
        <f t="shared" si="12"/>
        <v>0.78946335784413646</v>
      </c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3">SUM(B144:B149,B151:B153,B155:B156,B158:B159,B160)</f>
        <v>1</v>
      </c>
      <c r="C143" s="77">
        <f t="shared" si="13"/>
        <v>1</v>
      </c>
      <c r="D143" s="77">
        <f t="shared" si="13"/>
        <v>1.0000000000000002</v>
      </c>
      <c r="E143" s="77">
        <f t="shared" si="13"/>
        <v>1</v>
      </c>
      <c r="F143" s="77">
        <f t="shared" si="13"/>
        <v>1</v>
      </c>
      <c r="G143" s="77">
        <f t="shared" si="13"/>
        <v>1.0000000000000002</v>
      </c>
      <c r="H143" s="77">
        <f t="shared" si="13"/>
        <v>1</v>
      </c>
      <c r="I143" s="77">
        <f t="shared" si="13"/>
        <v>0.99999999999999989</v>
      </c>
      <c r="J143" s="77">
        <f t="shared" si="13"/>
        <v>1</v>
      </c>
      <c r="K143" s="77">
        <f t="shared" si="13"/>
        <v>1</v>
      </c>
      <c r="L143" s="77">
        <f t="shared" si="13"/>
        <v>1</v>
      </c>
      <c r="M143" s="77">
        <f t="shared" si="13"/>
        <v>0.99999999999999978</v>
      </c>
      <c r="N143" s="77">
        <f t="shared" si="13"/>
        <v>1</v>
      </c>
      <c r="O143" s="77">
        <f t="shared" si="13"/>
        <v>1.0000000000000002</v>
      </c>
      <c r="P143" s="77">
        <f t="shared" si="13"/>
        <v>0.99999999999999967</v>
      </c>
      <c r="Q143" s="77">
        <f t="shared" si="13"/>
        <v>1</v>
      </c>
    </row>
    <row r="144" spans="1:17" x14ac:dyDescent="0.25">
      <c r="A144" s="132" t="s">
        <v>83</v>
      </c>
      <c r="B144" s="240">
        <f t="shared" ref="B144:Q144" si="14">IF(B$48=0,0,B$48/B$47)</f>
        <v>0</v>
      </c>
      <c r="C144" s="240">
        <f t="shared" si="14"/>
        <v>0</v>
      </c>
      <c r="D144" s="240">
        <f t="shared" si="14"/>
        <v>0</v>
      </c>
      <c r="E144" s="240">
        <f t="shared" si="14"/>
        <v>0</v>
      </c>
      <c r="F144" s="240">
        <f t="shared" si="14"/>
        <v>0</v>
      </c>
      <c r="G144" s="240">
        <f t="shared" si="14"/>
        <v>0</v>
      </c>
      <c r="H144" s="240">
        <f t="shared" si="14"/>
        <v>0</v>
      </c>
      <c r="I144" s="240">
        <f t="shared" si="14"/>
        <v>0</v>
      </c>
      <c r="J144" s="240">
        <f t="shared" si="14"/>
        <v>0</v>
      </c>
      <c r="K144" s="240">
        <f t="shared" si="14"/>
        <v>0</v>
      </c>
      <c r="L144" s="240">
        <f t="shared" si="14"/>
        <v>0</v>
      </c>
      <c r="M144" s="240">
        <f t="shared" si="14"/>
        <v>0</v>
      </c>
      <c r="N144" s="240">
        <f t="shared" si="14"/>
        <v>0</v>
      </c>
      <c r="O144" s="240">
        <f t="shared" si="14"/>
        <v>0</v>
      </c>
      <c r="P144" s="240">
        <f t="shared" si="14"/>
        <v>0</v>
      </c>
      <c r="Q144" s="240">
        <f t="shared" si="14"/>
        <v>0</v>
      </c>
    </row>
    <row r="145" spans="1:17" x14ac:dyDescent="0.25">
      <c r="A145" s="76" t="s">
        <v>82</v>
      </c>
      <c r="B145" s="239">
        <f t="shared" ref="B145:Q145" si="15">IF(B$49=0,0,B$49/B$47)</f>
        <v>0</v>
      </c>
      <c r="C145" s="239">
        <f t="shared" si="15"/>
        <v>0</v>
      </c>
      <c r="D145" s="239">
        <f t="shared" si="15"/>
        <v>0</v>
      </c>
      <c r="E145" s="239">
        <f t="shared" si="15"/>
        <v>0</v>
      </c>
      <c r="F145" s="239">
        <f t="shared" si="15"/>
        <v>0</v>
      </c>
      <c r="G145" s="239">
        <f t="shared" si="15"/>
        <v>0</v>
      </c>
      <c r="H145" s="239">
        <f t="shared" si="15"/>
        <v>0</v>
      </c>
      <c r="I145" s="239">
        <f t="shared" si="15"/>
        <v>0</v>
      </c>
      <c r="J145" s="239">
        <f t="shared" si="15"/>
        <v>0</v>
      </c>
      <c r="K145" s="239">
        <f t="shared" si="15"/>
        <v>0</v>
      </c>
      <c r="L145" s="239">
        <f t="shared" si="15"/>
        <v>0</v>
      </c>
      <c r="M145" s="239">
        <f t="shared" si="15"/>
        <v>0</v>
      </c>
      <c r="N145" s="239">
        <f t="shared" si="15"/>
        <v>0</v>
      </c>
      <c r="O145" s="239">
        <f t="shared" si="15"/>
        <v>0</v>
      </c>
      <c r="P145" s="239">
        <f t="shared" si="15"/>
        <v>0</v>
      </c>
      <c r="Q145" s="239">
        <f t="shared" si="15"/>
        <v>0</v>
      </c>
    </row>
    <row r="146" spans="1:17" x14ac:dyDescent="0.25">
      <c r="A146" s="76" t="s">
        <v>81</v>
      </c>
      <c r="B146" s="239">
        <f t="shared" ref="B146:Q146" si="16">IF(B$50=0,0,B$50/B$47)</f>
        <v>0</v>
      </c>
      <c r="C146" s="239">
        <f t="shared" si="16"/>
        <v>0</v>
      </c>
      <c r="D146" s="239">
        <f t="shared" si="16"/>
        <v>0</v>
      </c>
      <c r="E146" s="239">
        <f t="shared" si="16"/>
        <v>0</v>
      </c>
      <c r="F146" s="239">
        <f t="shared" si="16"/>
        <v>0</v>
      </c>
      <c r="G146" s="239">
        <f t="shared" si="16"/>
        <v>0</v>
      </c>
      <c r="H146" s="239">
        <f t="shared" si="16"/>
        <v>0</v>
      </c>
      <c r="I146" s="239">
        <f t="shared" si="16"/>
        <v>0</v>
      </c>
      <c r="J146" s="239">
        <f t="shared" si="16"/>
        <v>0</v>
      </c>
      <c r="K146" s="239">
        <f t="shared" si="16"/>
        <v>0</v>
      </c>
      <c r="L146" s="239">
        <f t="shared" si="16"/>
        <v>0</v>
      </c>
      <c r="M146" s="239">
        <f t="shared" si="16"/>
        <v>0</v>
      </c>
      <c r="N146" s="239">
        <f t="shared" si="16"/>
        <v>0</v>
      </c>
      <c r="O146" s="239">
        <f t="shared" si="16"/>
        <v>0</v>
      </c>
      <c r="P146" s="239">
        <f t="shared" si="16"/>
        <v>0</v>
      </c>
      <c r="Q146" s="239">
        <f t="shared" si="16"/>
        <v>0</v>
      </c>
    </row>
    <row r="147" spans="1:17" x14ac:dyDescent="0.25">
      <c r="A147" s="76" t="s">
        <v>80</v>
      </c>
      <c r="B147" s="239">
        <f t="shared" ref="B147:Q147" si="17">IF(B$51=0,0,B$51/B$47)</f>
        <v>0</v>
      </c>
      <c r="C147" s="239">
        <f t="shared" si="17"/>
        <v>0</v>
      </c>
      <c r="D147" s="239">
        <f t="shared" si="17"/>
        <v>0</v>
      </c>
      <c r="E147" s="239">
        <f t="shared" si="17"/>
        <v>0</v>
      </c>
      <c r="F147" s="239">
        <f t="shared" si="17"/>
        <v>0</v>
      </c>
      <c r="G147" s="239">
        <f t="shared" si="17"/>
        <v>0</v>
      </c>
      <c r="H147" s="239">
        <f t="shared" si="17"/>
        <v>0</v>
      </c>
      <c r="I147" s="239">
        <f t="shared" si="17"/>
        <v>0</v>
      </c>
      <c r="J147" s="239">
        <f t="shared" si="17"/>
        <v>0</v>
      </c>
      <c r="K147" s="239">
        <f t="shared" si="17"/>
        <v>0</v>
      </c>
      <c r="L147" s="239">
        <f t="shared" si="17"/>
        <v>0</v>
      </c>
      <c r="M147" s="239">
        <f t="shared" si="17"/>
        <v>0</v>
      </c>
      <c r="N147" s="239">
        <f t="shared" si="17"/>
        <v>0</v>
      </c>
      <c r="O147" s="239">
        <f t="shared" si="17"/>
        <v>0</v>
      </c>
      <c r="P147" s="239">
        <f t="shared" si="17"/>
        <v>0</v>
      </c>
      <c r="Q147" s="239">
        <f t="shared" si="17"/>
        <v>0</v>
      </c>
    </row>
    <row r="148" spans="1:17" x14ac:dyDescent="0.25">
      <c r="A148" s="129" t="s">
        <v>79</v>
      </c>
      <c r="B148" s="238">
        <f t="shared" ref="B148:Q148" si="18">IF(B$52=0,0,B$52/B$47)</f>
        <v>1.2430333942443123E-3</v>
      </c>
      <c r="C148" s="238">
        <f t="shared" si="18"/>
        <v>1.2215930091415183E-3</v>
      </c>
      <c r="D148" s="238">
        <f t="shared" si="18"/>
        <v>1.2618056670021217E-3</v>
      </c>
      <c r="E148" s="238">
        <f t="shared" si="18"/>
        <v>1.2542213629900911E-3</v>
      </c>
      <c r="F148" s="238">
        <f t="shared" si="18"/>
        <v>1.2053569182993208E-3</v>
      </c>
      <c r="G148" s="238">
        <f t="shared" si="18"/>
        <v>1.2441500645409239E-3</v>
      </c>
      <c r="H148" s="238">
        <f t="shared" si="18"/>
        <v>1.4137281014336225E-3</v>
      </c>
      <c r="I148" s="238">
        <f t="shared" si="18"/>
        <v>1.3720280041353628E-3</v>
      </c>
      <c r="J148" s="238">
        <f t="shared" si="18"/>
        <v>1.3317045209712958E-3</v>
      </c>
      <c r="K148" s="238">
        <f t="shared" si="18"/>
        <v>1.6685043634484874E-3</v>
      </c>
      <c r="L148" s="238">
        <f t="shared" si="18"/>
        <v>1.6702384580927873E-3</v>
      </c>
      <c r="M148" s="238">
        <f t="shared" si="18"/>
        <v>1.6601133277624597E-3</v>
      </c>
      <c r="N148" s="238">
        <f t="shared" si="18"/>
        <v>1.6619236776094276E-3</v>
      </c>
      <c r="O148" s="238">
        <f t="shared" si="18"/>
        <v>1.7018411904027747E-3</v>
      </c>
      <c r="P148" s="238">
        <f t="shared" si="18"/>
        <v>1.660812500838816E-3</v>
      </c>
      <c r="Q148" s="238">
        <f t="shared" si="18"/>
        <v>1.6759326160498572E-3</v>
      </c>
    </row>
    <row r="149" spans="1:17" x14ac:dyDescent="0.25">
      <c r="A149" s="127" t="s">
        <v>210</v>
      </c>
      <c r="B149" s="237">
        <f t="shared" ref="B149:Q149" si="19">IF(B$57=0,0,B$57/B$47)</f>
        <v>0</v>
      </c>
      <c r="C149" s="237">
        <f t="shared" si="19"/>
        <v>0</v>
      </c>
      <c r="D149" s="237">
        <f t="shared" si="19"/>
        <v>0</v>
      </c>
      <c r="E149" s="237">
        <f t="shared" si="19"/>
        <v>0</v>
      </c>
      <c r="F149" s="237">
        <f t="shared" si="19"/>
        <v>0</v>
      </c>
      <c r="G149" s="237">
        <f t="shared" si="19"/>
        <v>0</v>
      </c>
      <c r="H149" s="237">
        <f t="shared" si="19"/>
        <v>0</v>
      </c>
      <c r="I149" s="237">
        <f t="shared" si="19"/>
        <v>0</v>
      </c>
      <c r="J149" s="237">
        <f t="shared" si="19"/>
        <v>0</v>
      </c>
      <c r="K149" s="237">
        <f t="shared" si="19"/>
        <v>0</v>
      </c>
      <c r="L149" s="237">
        <f t="shared" si="19"/>
        <v>0</v>
      </c>
      <c r="M149" s="237">
        <f t="shared" si="19"/>
        <v>0</v>
      </c>
      <c r="N149" s="237">
        <f t="shared" si="19"/>
        <v>0</v>
      </c>
      <c r="O149" s="237">
        <f t="shared" si="19"/>
        <v>0</v>
      </c>
      <c r="P149" s="237">
        <f t="shared" si="19"/>
        <v>0</v>
      </c>
      <c r="Q149" s="237">
        <f t="shared" si="19"/>
        <v>0</v>
      </c>
    </row>
    <row r="150" spans="1:17" x14ac:dyDescent="0.25">
      <c r="A150" s="127" t="s">
        <v>209</v>
      </c>
      <c r="B150" s="237">
        <f t="shared" ref="B150:Q150" si="20">IF(B$58=0,0,B$58/B$47)</f>
        <v>0.18067873604086915</v>
      </c>
      <c r="C150" s="237">
        <f t="shared" si="20"/>
        <v>0.18775721160077616</v>
      </c>
      <c r="D150" s="237">
        <f t="shared" si="20"/>
        <v>0.1894807149925771</v>
      </c>
      <c r="E150" s="237">
        <f t="shared" si="20"/>
        <v>0.20280319029671939</v>
      </c>
      <c r="F150" s="237">
        <f t="shared" si="20"/>
        <v>0.2007668358530911</v>
      </c>
      <c r="G150" s="237">
        <f t="shared" si="20"/>
        <v>0.20370101748084102</v>
      </c>
      <c r="H150" s="237">
        <f t="shared" si="20"/>
        <v>0.15015510878187474</v>
      </c>
      <c r="I150" s="237">
        <f t="shared" si="20"/>
        <v>0.1733303071886278</v>
      </c>
      <c r="J150" s="237">
        <f t="shared" si="20"/>
        <v>0.18057960183123772</v>
      </c>
      <c r="K150" s="237">
        <f t="shared" si="20"/>
        <v>0.12383347802488454</v>
      </c>
      <c r="L150" s="237">
        <f t="shared" si="20"/>
        <v>0.13519921855194841</v>
      </c>
      <c r="M150" s="237">
        <f t="shared" si="20"/>
        <v>0.14676776590694102</v>
      </c>
      <c r="N150" s="237">
        <f t="shared" si="20"/>
        <v>0.17982790509594462</v>
      </c>
      <c r="O150" s="237">
        <f t="shared" si="20"/>
        <v>0.15832227503079893</v>
      </c>
      <c r="P150" s="237">
        <f t="shared" si="20"/>
        <v>0.1940557448182563</v>
      </c>
      <c r="Q150" s="237">
        <f t="shared" si="20"/>
        <v>0.19837776366361815</v>
      </c>
    </row>
    <row r="151" spans="1:17" x14ac:dyDescent="0.25">
      <c r="A151" s="142" t="s">
        <v>225</v>
      </c>
      <c r="B151" s="235">
        <f t="shared" ref="B151:Q151" si="21">IF(B$59=0,0,B$59/B$47)</f>
        <v>0.16270025537733349</v>
      </c>
      <c r="C151" s="235">
        <f t="shared" si="21"/>
        <v>0.17008883165599367</v>
      </c>
      <c r="D151" s="235">
        <f t="shared" si="21"/>
        <v>0.17111691370400559</v>
      </c>
      <c r="E151" s="235">
        <f t="shared" si="21"/>
        <v>0.18218178586122863</v>
      </c>
      <c r="F151" s="235">
        <f t="shared" si="21"/>
        <v>0.18169809691811342</v>
      </c>
      <c r="G151" s="235">
        <f t="shared" si="21"/>
        <v>0.18332772963083763</v>
      </c>
      <c r="H151" s="235">
        <f t="shared" si="21"/>
        <v>0.12671107000867834</v>
      </c>
      <c r="I151" s="235">
        <f t="shared" si="21"/>
        <v>0.14989530647576774</v>
      </c>
      <c r="J151" s="235">
        <f t="shared" si="21"/>
        <v>0.15825932450087804</v>
      </c>
      <c r="K151" s="235">
        <f t="shared" si="21"/>
        <v>9.5933300799646945E-2</v>
      </c>
      <c r="L151" s="235">
        <f t="shared" si="21"/>
        <v>0.10709652410677627</v>
      </c>
      <c r="M151" s="235">
        <f t="shared" si="21"/>
        <v>0.11838471121904691</v>
      </c>
      <c r="N151" s="235">
        <f t="shared" si="21"/>
        <v>0.15096436752408499</v>
      </c>
      <c r="O151" s="235">
        <f t="shared" si="21"/>
        <v>0.12905770051737281</v>
      </c>
      <c r="P151" s="235">
        <f t="shared" si="21"/>
        <v>0.16520049749237992</v>
      </c>
      <c r="Q151" s="235">
        <f t="shared" si="21"/>
        <v>0.16922835551577706</v>
      </c>
    </row>
    <row r="152" spans="1:17" x14ac:dyDescent="0.25">
      <c r="A152" s="142" t="s">
        <v>224</v>
      </c>
      <c r="B152" s="235">
        <f t="shared" ref="B152:Q152" si="22">IF(B$65=0,0,B$65/B$47)</f>
        <v>1.7978480663535669E-2</v>
      </c>
      <c r="C152" s="235">
        <f t="shared" si="22"/>
        <v>1.7668379944782514E-2</v>
      </c>
      <c r="D152" s="235">
        <f t="shared" si="22"/>
        <v>1.836380128857153E-2</v>
      </c>
      <c r="E152" s="235">
        <f t="shared" si="22"/>
        <v>2.0621404435490737E-2</v>
      </c>
      <c r="F152" s="235">
        <f t="shared" si="22"/>
        <v>1.9068738934977687E-2</v>
      </c>
      <c r="G152" s="235">
        <f t="shared" si="22"/>
        <v>2.0373287850003377E-2</v>
      </c>
      <c r="H152" s="235">
        <f t="shared" si="22"/>
        <v>2.3444038773196396E-2</v>
      </c>
      <c r="I152" s="235">
        <f t="shared" si="22"/>
        <v>2.3435000712860074E-2</v>
      </c>
      <c r="J152" s="235">
        <f t="shared" si="22"/>
        <v>2.2320277330359684E-2</v>
      </c>
      <c r="K152" s="235">
        <f t="shared" si="22"/>
        <v>2.7900177225237587E-2</v>
      </c>
      <c r="L152" s="235">
        <f t="shared" si="22"/>
        <v>2.810269444517214E-2</v>
      </c>
      <c r="M152" s="235">
        <f t="shared" si="22"/>
        <v>2.838305468789409E-2</v>
      </c>
      <c r="N152" s="235">
        <f t="shared" si="22"/>
        <v>2.8863537571859645E-2</v>
      </c>
      <c r="O152" s="235">
        <f t="shared" si="22"/>
        <v>2.9264574513426095E-2</v>
      </c>
      <c r="P152" s="235">
        <f t="shared" si="22"/>
        <v>2.8855247325876399E-2</v>
      </c>
      <c r="Q152" s="235">
        <f t="shared" si="22"/>
        <v>2.9149408147841106E-2</v>
      </c>
    </row>
    <row r="153" spans="1:17" x14ac:dyDescent="0.25">
      <c r="A153" s="142" t="s">
        <v>223</v>
      </c>
      <c r="B153" s="259">
        <f t="shared" ref="B153:Q153" si="23">IF(B$76=0,0,B$76/B$47)</f>
        <v>0</v>
      </c>
      <c r="C153" s="259">
        <f t="shared" si="23"/>
        <v>0</v>
      </c>
      <c r="D153" s="259">
        <f t="shared" si="23"/>
        <v>0</v>
      </c>
      <c r="E153" s="259">
        <f t="shared" si="23"/>
        <v>0</v>
      </c>
      <c r="F153" s="259">
        <f t="shared" si="23"/>
        <v>0</v>
      </c>
      <c r="G153" s="259">
        <f t="shared" si="23"/>
        <v>0</v>
      </c>
      <c r="H153" s="259">
        <f t="shared" si="23"/>
        <v>0</v>
      </c>
      <c r="I153" s="259">
        <f t="shared" si="23"/>
        <v>0</v>
      </c>
      <c r="J153" s="259">
        <f t="shared" si="23"/>
        <v>0</v>
      </c>
      <c r="K153" s="259">
        <f t="shared" si="23"/>
        <v>0</v>
      </c>
      <c r="L153" s="259">
        <f t="shared" si="23"/>
        <v>0</v>
      </c>
      <c r="M153" s="259">
        <f t="shared" si="23"/>
        <v>0</v>
      </c>
      <c r="N153" s="259">
        <f t="shared" si="23"/>
        <v>0</v>
      </c>
      <c r="O153" s="259">
        <f t="shared" si="23"/>
        <v>0</v>
      </c>
      <c r="P153" s="259">
        <f t="shared" si="23"/>
        <v>0</v>
      </c>
      <c r="Q153" s="259">
        <f t="shared" si="23"/>
        <v>0</v>
      </c>
    </row>
    <row r="154" spans="1:17" x14ac:dyDescent="0.25">
      <c r="A154" s="127" t="s">
        <v>208</v>
      </c>
      <c r="B154" s="237">
        <f t="shared" ref="B154:Q154" si="24">IF(B$77=0,0,B$77/B$47)</f>
        <v>0.67019780695735687</v>
      </c>
      <c r="C154" s="237">
        <f t="shared" si="24"/>
        <v>0.65863794127494724</v>
      </c>
      <c r="D154" s="237">
        <f t="shared" si="24"/>
        <v>0.6803191247692072</v>
      </c>
      <c r="E154" s="237">
        <f t="shared" si="24"/>
        <v>0.67622994748748944</v>
      </c>
      <c r="F154" s="237">
        <f t="shared" si="24"/>
        <v>0.64988403930707994</v>
      </c>
      <c r="G154" s="237">
        <f t="shared" si="24"/>
        <v>0.67079987443788447</v>
      </c>
      <c r="H154" s="237">
        <f t="shared" si="24"/>
        <v>0.75727173622939448</v>
      </c>
      <c r="I154" s="237">
        <f t="shared" si="24"/>
        <v>0.73974694784014072</v>
      </c>
      <c r="J154" s="237">
        <f t="shared" si="24"/>
        <v>0.71800601142558074</v>
      </c>
      <c r="K154" s="237">
        <f t="shared" si="24"/>
        <v>0.8190655520138802</v>
      </c>
      <c r="L154" s="237">
        <f t="shared" si="24"/>
        <v>0.80195267724240138</v>
      </c>
      <c r="M154" s="237">
        <f t="shared" si="24"/>
        <v>0.78523225245010497</v>
      </c>
      <c r="N154" s="237">
        <f t="shared" si="24"/>
        <v>0.7416883678865579</v>
      </c>
      <c r="O154" s="237">
        <f t="shared" si="24"/>
        <v>0.77315214694463097</v>
      </c>
      <c r="P154" s="237">
        <f t="shared" si="24"/>
        <v>0.72501489754957293</v>
      </c>
      <c r="Q154" s="237">
        <f t="shared" si="24"/>
        <v>0.72108946618195902</v>
      </c>
    </row>
    <row r="155" spans="1:17" x14ac:dyDescent="0.25">
      <c r="A155" s="142" t="s">
        <v>222</v>
      </c>
      <c r="B155" s="259">
        <f t="shared" ref="B155:Q155" si="25">IF(B$78=0,0,B$78/B$47)</f>
        <v>0.67019780695735687</v>
      </c>
      <c r="C155" s="259">
        <f t="shared" si="25"/>
        <v>0.65863794127494724</v>
      </c>
      <c r="D155" s="259">
        <f t="shared" si="25"/>
        <v>0.6803191247692072</v>
      </c>
      <c r="E155" s="259">
        <f t="shared" si="25"/>
        <v>0.67622994748748944</v>
      </c>
      <c r="F155" s="259">
        <f t="shared" si="25"/>
        <v>0.64988403930707994</v>
      </c>
      <c r="G155" s="259">
        <f t="shared" si="25"/>
        <v>0.67079987443788447</v>
      </c>
      <c r="H155" s="259">
        <f t="shared" si="25"/>
        <v>0.75727173622939448</v>
      </c>
      <c r="I155" s="259">
        <f t="shared" si="25"/>
        <v>0.73974694784014072</v>
      </c>
      <c r="J155" s="259">
        <f t="shared" si="25"/>
        <v>0.71800601142558074</v>
      </c>
      <c r="K155" s="259">
        <f t="shared" si="25"/>
        <v>0.8190655520138802</v>
      </c>
      <c r="L155" s="259">
        <f t="shared" si="25"/>
        <v>0.80195267724240138</v>
      </c>
      <c r="M155" s="259">
        <f t="shared" si="25"/>
        <v>0.78523225245010497</v>
      </c>
      <c r="N155" s="259">
        <f t="shared" si="25"/>
        <v>0.7416883678865579</v>
      </c>
      <c r="O155" s="259">
        <f t="shared" si="25"/>
        <v>0.77315214694463097</v>
      </c>
      <c r="P155" s="259">
        <f t="shared" si="25"/>
        <v>0.72501489754957293</v>
      </c>
      <c r="Q155" s="259">
        <f t="shared" si="25"/>
        <v>0.72108946618195902</v>
      </c>
    </row>
    <row r="156" spans="1:17" x14ac:dyDescent="0.25">
      <c r="A156" s="142" t="s">
        <v>221</v>
      </c>
      <c r="B156" s="259">
        <f t="shared" ref="B156:Q156" si="26">IF(B$86=0,0,B$86/B$47)</f>
        <v>0</v>
      </c>
      <c r="C156" s="259">
        <f t="shared" si="26"/>
        <v>0</v>
      </c>
      <c r="D156" s="259">
        <f t="shared" si="26"/>
        <v>0</v>
      </c>
      <c r="E156" s="259">
        <f t="shared" si="26"/>
        <v>0</v>
      </c>
      <c r="F156" s="259">
        <f t="shared" si="26"/>
        <v>0</v>
      </c>
      <c r="G156" s="259">
        <f t="shared" si="26"/>
        <v>0</v>
      </c>
      <c r="H156" s="259">
        <f t="shared" si="26"/>
        <v>0</v>
      </c>
      <c r="I156" s="259">
        <f t="shared" si="26"/>
        <v>0</v>
      </c>
      <c r="J156" s="259">
        <f t="shared" si="26"/>
        <v>0</v>
      </c>
      <c r="K156" s="259">
        <f t="shared" si="26"/>
        <v>0</v>
      </c>
      <c r="L156" s="259">
        <f t="shared" si="26"/>
        <v>0</v>
      </c>
      <c r="M156" s="259">
        <f t="shared" si="26"/>
        <v>0</v>
      </c>
      <c r="N156" s="259">
        <f t="shared" si="26"/>
        <v>0</v>
      </c>
      <c r="O156" s="259">
        <f t="shared" si="26"/>
        <v>0</v>
      </c>
      <c r="P156" s="259">
        <f t="shared" si="26"/>
        <v>0</v>
      </c>
      <c r="Q156" s="259">
        <f t="shared" si="26"/>
        <v>0</v>
      </c>
    </row>
    <row r="157" spans="1:17" x14ac:dyDescent="0.25">
      <c r="A157" s="127" t="s">
        <v>207</v>
      </c>
      <c r="B157" s="237">
        <f t="shared" ref="B157:Q157" si="27">IF(B$87=0,0,B$87/B$47)</f>
        <v>8.3260052288006897E-2</v>
      </c>
      <c r="C157" s="237">
        <f t="shared" si="27"/>
        <v>8.7041074302191601E-2</v>
      </c>
      <c r="D157" s="237">
        <f t="shared" si="27"/>
        <v>8.7567183894799866E-2</v>
      </c>
      <c r="E157" s="237">
        <f t="shared" si="27"/>
        <v>9.322950957605905E-2</v>
      </c>
      <c r="F157" s="237">
        <f t="shared" si="27"/>
        <v>9.2981987120722379E-2</v>
      </c>
      <c r="G157" s="237">
        <f t="shared" si="27"/>
        <v>8.2125761458032201E-2</v>
      </c>
      <c r="H157" s="237">
        <f t="shared" si="27"/>
        <v>6.3040089152221895E-2</v>
      </c>
      <c r="I157" s="237">
        <f t="shared" si="27"/>
        <v>6.3409567152254112E-2</v>
      </c>
      <c r="J157" s="237">
        <f t="shared" si="27"/>
        <v>8.0987455136124251E-2</v>
      </c>
      <c r="K157" s="237">
        <f t="shared" si="27"/>
        <v>4.9092803340814298E-2</v>
      </c>
      <c r="L157" s="237">
        <f t="shared" si="27"/>
        <v>5.480545913289471E-2</v>
      </c>
      <c r="M157" s="237">
        <f t="shared" si="27"/>
        <v>6.0582063767132988E-2</v>
      </c>
      <c r="N157" s="237">
        <f t="shared" si="27"/>
        <v>7.5823031709980615E-2</v>
      </c>
      <c r="O157" s="237">
        <f t="shared" si="27"/>
        <v>6.6043847739057554E-2</v>
      </c>
      <c r="P157" s="237">
        <f t="shared" si="27"/>
        <v>7.8648942657662341E-2</v>
      </c>
      <c r="Q157" s="237">
        <f t="shared" si="27"/>
        <v>7.7289868188454333E-2</v>
      </c>
    </row>
    <row r="158" spans="1:17" x14ac:dyDescent="0.25">
      <c r="A158" s="142" t="s">
        <v>220</v>
      </c>
      <c r="B158" s="259">
        <f t="shared" ref="B158:Q158" si="28">IF(B$88=0,0,B$88/B$47)</f>
        <v>8.3260052288006897E-2</v>
      </c>
      <c r="C158" s="259">
        <f t="shared" si="28"/>
        <v>8.7041074302191601E-2</v>
      </c>
      <c r="D158" s="259">
        <f t="shared" si="28"/>
        <v>8.7567183894799866E-2</v>
      </c>
      <c r="E158" s="259">
        <f t="shared" si="28"/>
        <v>9.322950957605905E-2</v>
      </c>
      <c r="F158" s="259">
        <f t="shared" si="28"/>
        <v>9.2981987120722379E-2</v>
      </c>
      <c r="G158" s="259">
        <f t="shared" si="28"/>
        <v>8.2125761458032201E-2</v>
      </c>
      <c r="H158" s="259">
        <f t="shared" si="28"/>
        <v>6.3040089152221895E-2</v>
      </c>
      <c r="I158" s="259">
        <f t="shared" si="28"/>
        <v>6.3409567152254112E-2</v>
      </c>
      <c r="J158" s="259">
        <f t="shared" si="28"/>
        <v>8.0987455136124251E-2</v>
      </c>
      <c r="K158" s="259">
        <f t="shared" si="28"/>
        <v>4.9092803340814298E-2</v>
      </c>
      <c r="L158" s="259">
        <f t="shared" si="28"/>
        <v>5.480545913289471E-2</v>
      </c>
      <c r="M158" s="259">
        <f t="shared" si="28"/>
        <v>6.0582063767132988E-2</v>
      </c>
      <c r="N158" s="259">
        <f t="shared" si="28"/>
        <v>7.5823031709980615E-2</v>
      </c>
      <c r="O158" s="259">
        <f t="shared" si="28"/>
        <v>6.6043847739057554E-2</v>
      </c>
      <c r="P158" s="259">
        <f t="shared" si="28"/>
        <v>7.8648942657662341E-2</v>
      </c>
      <c r="Q158" s="259">
        <f t="shared" si="28"/>
        <v>7.7289868188454333E-2</v>
      </c>
    </row>
    <row r="159" spans="1:17" x14ac:dyDescent="0.25">
      <c r="A159" s="142" t="s">
        <v>219</v>
      </c>
      <c r="B159" s="259">
        <f t="shared" ref="B159:Q159" si="29">IF(B$94=0,0,B$94/B$47)</f>
        <v>0</v>
      </c>
      <c r="C159" s="259">
        <f t="shared" si="29"/>
        <v>0</v>
      </c>
      <c r="D159" s="259">
        <f t="shared" si="29"/>
        <v>0</v>
      </c>
      <c r="E159" s="259">
        <f t="shared" si="29"/>
        <v>0</v>
      </c>
      <c r="F159" s="259">
        <f t="shared" si="29"/>
        <v>0</v>
      </c>
      <c r="G159" s="259">
        <f t="shared" si="29"/>
        <v>0</v>
      </c>
      <c r="H159" s="259">
        <f t="shared" si="29"/>
        <v>0</v>
      </c>
      <c r="I159" s="259">
        <f t="shared" si="29"/>
        <v>0</v>
      </c>
      <c r="J159" s="259">
        <f t="shared" si="29"/>
        <v>0</v>
      </c>
      <c r="K159" s="259">
        <f t="shared" si="29"/>
        <v>0</v>
      </c>
      <c r="L159" s="259">
        <f t="shared" si="29"/>
        <v>0</v>
      </c>
      <c r="M159" s="259">
        <f t="shared" si="29"/>
        <v>0</v>
      </c>
      <c r="N159" s="259">
        <f t="shared" si="29"/>
        <v>0</v>
      </c>
      <c r="O159" s="259">
        <f t="shared" si="29"/>
        <v>0</v>
      </c>
      <c r="P159" s="259">
        <f t="shared" si="29"/>
        <v>0</v>
      </c>
      <c r="Q159" s="259">
        <f t="shared" si="29"/>
        <v>0</v>
      </c>
    </row>
    <row r="160" spans="1:17" x14ac:dyDescent="0.25">
      <c r="A160" s="177" t="s">
        <v>98</v>
      </c>
      <c r="B160" s="209">
        <f t="shared" ref="B160:Q160" si="30">IF(B$95=0,0,B$95/B$47)</f>
        <v>6.4620371319522779E-2</v>
      </c>
      <c r="C160" s="209">
        <f t="shared" si="30"/>
        <v>6.5342179812943491E-2</v>
      </c>
      <c r="D160" s="209">
        <f t="shared" si="30"/>
        <v>4.1371170676413806E-2</v>
      </c>
      <c r="E160" s="209">
        <f t="shared" si="30"/>
        <v>2.6483131276742101E-2</v>
      </c>
      <c r="F160" s="209">
        <f t="shared" si="30"/>
        <v>5.5161780800807199E-2</v>
      </c>
      <c r="G160" s="209">
        <f t="shared" si="30"/>
        <v>4.2129196558701586E-2</v>
      </c>
      <c r="H160" s="209">
        <f t="shared" si="30"/>
        <v>2.8119337735075293E-2</v>
      </c>
      <c r="I160" s="209">
        <f t="shared" si="30"/>
        <v>2.2141149814841912E-2</v>
      </c>
      <c r="J160" s="209">
        <f t="shared" si="30"/>
        <v>1.909522708608612E-2</v>
      </c>
      <c r="K160" s="209">
        <f t="shared" si="30"/>
        <v>6.3396622569724904E-3</v>
      </c>
      <c r="L160" s="209">
        <f t="shared" si="30"/>
        <v>6.3724066146627614E-3</v>
      </c>
      <c r="M160" s="209">
        <f t="shared" si="30"/>
        <v>5.757804548058419E-3</v>
      </c>
      <c r="N160" s="209">
        <f t="shared" si="30"/>
        <v>9.9877162990744919E-4</v>
      </c>
      <c r="O160" s="209">
        <f t="shared" si="30"/>
        <v>7.7988909510985681E-4</v>
      </c>
      <c r="P160" s="209">
        <f t="shared" si="30"/>
        <v>6.1960247366932059E-4</v>
      </c>
      <c r="Q160" s="209">
        <f t="shared" si="30"/>
        <v>1.5669693499186131E-3</v>
      </c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31">SUM(B163:B167,B169:B171,B173:B175,B176)</f>
        <v>1</v>
      </c>
      <c r="C162" s="77">
        <f t="shared" si="31"/>
        <v>1</v>
      </c>
      <c r="D162" s="77">
        <f t="shared" si="31"/>
        <v>1</v>
      </c>
      <c r="E162" s="77">
        <f t="shared" si="31"/>
        <v>1</v>
      </c>
      <c r="F162" s="77">
        <f t="shared" si="31"/>
        <v>1</v>
      </c>
      <c r="G162" s="77">
        <f t="shared" si="31"/>
        <v>1</v>
      </c>
      <c r="H162" s="77">
        <f t="shared" si="31"/>
        <v>1</v>
      </c>
      <c r="I162" s="77">
        <f t="shared" si="31"/>
        <v>0.99999999999999989</v>
      </c>
      <c r="J162" s="77">
        <f t="shared" si="31"/>
        <v>0.99999999999999989</v>
      </c>
      <c r="K162" s="77">
        <f t="shared" si="31"/>
        <v>0.99999999999999989</v>
      </c>
      <c r="L162" s="77">
        <f t="shared" si="31"/>
        <v>0.99999999999999989</v>
      </c>
      <c r="M162" s="77">
        <f t="shared" si="31"/>
        <v>1</v>
      </c>
      <c r="N162" s="77">
        <f t="shared" si="31"/>
        <v>1</v>
      </c>
      <c r="O162" s="77">
        <f t="shared" si="31"/>
        <v>1</v>
      </c>
      <c r="P162" s="77">
        <f t="shared" si="31"/>
        <v>1.0000000000000002</v>
      </c>
      <c r="Q162" s="77">
        <f t="shared" si="31"/>
        <v>0.99999999999999989</v>
      </c>
    </row>
    <row r="163" spans="1:17" x14ac:dyDescent="0.25">
      <c r="A163" s="132" t="s">
        <v>83</v>
      </c>
      <c r="B163" s="240">
        <f t="shared" ref="B163:Q163" si="32">IF(B$98=0,0,B$98/B$97)</f>
        <v>0</v>
      </c>
      <c r="C163" s="240">
        <f t="shared" si="32"/>
        <v>0</v>
      </c>
      <c r="D163" s="240">
        <f t="shared" si="32"/>
        <v>0</v>
      </c>
      <c r="E163" s="240">
        <f t="shared" si="32"/>
        <v>0</v>
      </c>
      <c r="F163" s="240">
        <f t="shared" si="32"/>
        <v>0</v>
      </c>
      <c r="G163" s="240">
        <f t="shared" si="32"/>
        <v>0</v>
      </c>
      <c r="H163" s="240">
        <f t="shared" si="32"/>
        <v>0</v>
      </c>
      <c r="I163" s="240">
        <f t="shared" si="32"/>
        <v>0</v>
      </c>
      <c r="J163" s="240">
        <f t="shared" si="32"/>
        <v>0</v>
      </c>
      <c r="K163" s="240">
        <f t="shared" si="32"/>
        <v>0</v>
      </c>
      <c r="L163" s="240">
        <f t="shared" si="32"/>
        <v>0</v>
      </c>
      <c r="M163" s="240">
        <f t="shared" si="32"/>
        <v>0</v>
      </c>
      <c r="N163" s="240">
        <f t="shared" si="32"/>
        <v>0</v>
      </c>
      <c r="O163" s="240">
        <f t="shared" si="32"/>
        <v>0</v>
      </c>
      <c r="P163" s="240">
        <f t="shared" si="32"/>
        <v>0</v>
      </c>
      <c r="Q163" s="240">
        <f t="shared" si="32"/>
        <v>0</v>
      </c>
    </row>
    <row r="164" spans="1:17" x14ac:dyDescent="0.25">
      <c r="A164" s="76" t="s">
        <v>82</v>
      </c>
      <c r="B164" s="239">
        <f t="shared" ref="B164:Q164" si="33">IF(B$99=0,0,B$99/B$97)</f>
        <v>0</v>
      </c>
      <c r="C164" s="239">
        <f t="shared" si="33"/>
        <v>0</v>
      </c>
      <c r="D164" s="239">
        <f t="shared" si="33"/>
        <v>0</v>
      </c>
      <c r="E164" s="239">
        <f t="shared" si="33"/>
        <v>0</v>
      </c>
      <c r="F164" s="239">
        <f t="shared" si="33"/>
        <v>0</v>
      </c>
      <c r="G164" s="239">
        <f t="shared" si="33"/>
        <v>0</v>
      </c>
      <c r="H164" s="239">
        <f t="shared" si="33"/>
        <v>0</v>
      </c>
      <c r="I164" s="239">
        <f t="shared" si="33"/>
        <v>0</v>
      </c>
      <c r="J164" s="239">
        <f t="shared" si="33"/>
        <v>0</v>
      </c>
      <c r="K164" s="239">
        <f t="shared" si="33"/>
        <v>0</v>
      </c>
      <c r="L164" s="239">
        <f t="shared" si="33"/>
        <v>0</v>
      </c>
      <c r="M164" s="239">
        <f t="shared" si="33"/>
        <v>0</v>
      </c>
      <c r="N164" s="239">
        <f t="shared" si="33"/>
        <v>0</v>
      </c>
      <c r="O164" s="239">
        <f t="shared" si="33"/>
        <v>0</v>
      </c>
      <c r="P164" s="239">
        <f t="shared" si="33"/>
        <v>0</v>
      </c>
      <c r="Q164" s="239">
        <f t="shared" si="33"/>
        <v>0</v>
      </c>
    </row>
    <row r="165" spans="1:17" x14ac:dyDescent="0.25">
      <c r="A165" s="76" t="s">
        <v>81</v>
      </c>
      <c r="B165" s="239">
        <f t="shared" ref="B165:Q165" si="34">IF(B$100=0,0,B$100/B$97)</f>
        <v>0</v>
      </c>
      <c r="C165" s="239">
        <f t="shared" si="34"/>
        <v>0</v>
      </c>
      <c r="D165" s="239">
        <f t="shared" si="34"/>
        <v>0</v>
      </c>
      <c r="E165" s="239">
        <f t="shared" si="34"/>
        <v>0</v>
      </c>
      <c r="F165" s="239">
        <f t="shared" si="34"/>
        <v>0</v>
      </c>
      <c r="G165" s="239">
        <f t="shared" si="34"/>
        <v>0</v>
      </c>
      <c r="H165" s="239">
        <f t="shared" si="34"/>
        <v>0</v>
      </c>
      <c r="I165" s="239">
        <f t="shared" si="34"/>
        <v>0</v>
      </c>
      <c r="J165" s="239">
        <f t="shared" si="34"/>
        <v>0</v>
      </c>
      <c r="K165" s="239">
        <f t="shared" si="34"/>
        <v>0</v>
      </c>
      <c r="L165" s="239">
        <f t="shared" si="34"/>
        <v>0</v>
      </c>
      <c r="M165" s="239">
        <f t="shared" si="34"/>
        <v>0</v>
      </c>
      <c r="N165" s="239">
        <f t="shared" si="34"/>
        <v>0</v>
      </c>
      <c r="O165" s="239">
        <f t="shared" si="34"/>
        <v>0</v>
      </c>
      <c r="P165" s="239">
        <f t="shared" si="34"/>
        <v>0</v>
      </c>
      <c r="Q165" s="239">
        <f t="shared" si="34"/>
        <v>0</v>
      </c>
    </row>
    <row r="166" spans="1:17" x14ac:dyDescent="0.25">
      <c r="A166" s="76" t="s">
        <v>80</v>
      </c>
      <c r="B166" s="239">
        <f t="shared" ref="B166:Q166" si="35">IF(B$101=0,0,B$101/B$97)</f>
        <v>0</v>
      </c>
      <c r="C166" s="239">
        <f t="shared" si="35"/>
        <v>0</v>
      </c>
      <c r="D166" s="239">
        <f t="shared" si="35"/>
        <v>0</v>
      </c>
      <c r="E166" s="239">
        <f t="shared" si="35"/>
        <v>0</v>
      </c>
      <c r="F166" s="239">
        <f t="shared" si="35"/>
        <v>0</v>
      </c>
      <c r="G166" s="239">
        <f t="shared" si="35"/>
        <v>0</v>
      </c>
      <c r="H166" s="239">
        <f t="shared" si="35"/>
        <v>0</v>
      </c>
      <c r="I166" s="239">
        <f t="shared" si="35"/>
        <v>0</v>
      </c>
      <c r="J166" s="239">
        <f t="shared" si="35"/>
        <v>0</v>
      </c>
      <c r="K166" s="239">
        <f t="shared" si="35"/>
        <v>0</v>
      </c>
      <c r="L166" s="239">
        <f t="shared" si="35"/>
        <v>0</v>
      </c>
      <c r="M166" s="239">
        <f t="shared" si="35"/>
        <v>0</v>
      </c>
      <c r="N166" s="239">
        <f t="shared" si="35"/>
        <v>0</v>
      </c>
      <c r="O166" s="239">
        <f t="shared" si="35"/>
        <v>0</v>
      </c>
      <c r="P166" s="239">
        <f t="shared" si="35"/>
        <v>0</v>
      </c>
      <c r="Q166" s="239">
        <f t="shared" si="35"/>
        <v>0</v>
      </c>
    </row>
    <row r="167" spans="1:17" x14ac:dyDescent="0.25">
      <c r="A167" s="129" t="s">
        <v>79</v>
      </c>
      <c r="B167" s="238">
        <f t="shared" ref="B167:Q167" si="36">IF(B$102=0,0,B$102/B$97)</f>
        <v>2.69367308823851E-3</v>
      </c>
      <c r="C167" s="238">
        <f t="shared" si="36"/>
        <v>2.4604766144912388E-3</v>
      </c>
      <c r="D167" s="238">
        <f t="shared" si="36"/>
        <v>2.6901095246304532E-3</v>
      </c>
      <c r="E167" s="238">
        <f t="shared" si="36"/>
        <v>2.6506052276678454E-3</v>
      </c>
      <c r="F167" s="238">
        <f t="shared" si="36"/>
        <v>2.5652411433324572E-3</v>
      </c>
      <c r="G167" s="238">
        <f t="shared" si="36"/>
        <v>2.7638733614810691E-3</v>
      </c>
      <c r="H167" s="238">
        <f t="shared" si="36"/>
        <v>3.680620470253017E-3</v>
      </c>
      <c r="I167" s="238">
        <f t="shared" si="36"/>
        <v>3.4443783780380584E-3</v>
      </c>
      <c r="J167" s="238">
        <f t="shared" si="36"/>
        <v>3.0503392596775828E-3</v>
      </c>
      <c r="K167" s="238">
        <f t="shared" si="36"/>
        <v>4.7354612981674905E-3</v>
      </c>
      <c r="L167" s="238">
        <f t="shared" si="36"/>
        <v>4.3386160844345652E-3</v>
      </c>
      <c r="M167" s="238">
        <f t="shared" si="36"/>
        <v>3.8007905096188875E-3</v>
      </c>
      <c r="N167" s="238">
        <f t="shared" si="36"/>
        <v>3.6026334012165743E-3</v>
      </c>
      <c r="O167" s="238">
        <f t="shared" si="36"/>
        <v>4.0595772569830381E-3</v>
      </c>
      <c r="P167" s="238">
        <f t="shared" si="36"/>
        <v>3.6476363126066226E-3</v>
      </c>
      <c r="Q167" s="238">
        <f t="shared" si="36"/>
        <v>3.7726768838002786E-3</v>
      </c>
    </row>
    <row r="168" spans="1:17" x14ac:dyDescent="0.25">
      <c r="A168" s="127" t="s">
        <v>206</v>
      </c>
      <c r="B168" s="237">
        <f t="shared" ref="B168:Q168" si="37">IF(B$107=0,0,B$107/B$97)</f>
        <v>0.91174558447386989</v>
      </c>
      <c r="C168" s="237">
        <f t="shared" si="37"/>
        <v>0.91783579271490801</v>
      </c>
      <c r="D168" s="237">
        <f t="shared" si="37"/>
        <v>0.92328332535960911</v>
      </c>
      <c r="E168" s="237">
        <f t="shared" si="37"/>
        <v>0.93476513593797106</v>
      </c>
      <c r="F168" s="237">
        <f t="shared" si="37"/>
        <v>0.93456671416468118</v>
      </c>
      <c r="G168" s="237">
        <f t="shared" si="37"/>
        <v>0.93130513224734146</v>
      </c>
      <c r="H168" s="237">
        <f t="shared" si="37"/>
        <v>0.92934766189415052</v>
      </c>
      <c r="I168" s="237">
        <f t="shared" si="37"/>
        <v>0.93327610064748423</v>
      </c>
      <c r="J168" s="237">
        <f t="shared" si="37"/>
        <v>0.93855927010563522</v>
      </c>
      <c r="K168" s="237">
        <f t="shared" si="37"/>
        <v>0.93492585120543714</v>
      </c>
      <c r="L168" s="237">
        <f t="shared" si="37"/>
        <v>0.93985126825357623</v>
      </c>
      <c r="M168" s="237">
        <f t="shared" si="37"/>
        <v>0.9356345474817308</v>
      </c>
      <c r="N168" s="237">
        <f t="shared" si="37"/>
        <v>0.93196167404668828</v>
      </c>
      <c r="O168" s="237">
        <f t="shared" si="37"/>
        <v>0.93417996489215449</v>
      </c>
      <c r="P168" s="237">
        <f t="shared" si="37"/>
        <v>0.92863497955183782</v>
      </c>
      <c r="Q168" s="237">
        <f t="shared" si="37"/>
        <v>0.9254591781584588</v>
      </c>
    </row>
    <row r="169" spans="1:17" x14ac:dyDescent="0.25">
      <c r="A169" s="142" t="s">
        <v>218</v>
      </c>
      <c r="B169" s="235">
        <f t="shared" ref="B169:Q169" si="38">IF(B$108=0,0,B$108/B$97)</f>
        <v>0.91174558447386989</v>
      </c>
      <c r="C169" s="235">
        <f t="shared" si="38"/>
        <v>0.91783579271490801</v>
      </c>
      <c r="D169" s="235">
        <f t="shared" si="38"/>
        <v>0.92328332535960911</v>
      </c>
      <c r="E169" s="235">
        <f t="shared" si="38"/>
        <v>0.93476513593797106</v>
      </c>
      <c r="F169" s="235">
        <f t="shared" si="38"/>
        <v>0.93456671416468118</v>
      </c>
      <c r="G169" s="235">
        <f t="shared" si="38"/>
        <v>0.93130513224734146</v>
      </c>
      <c r="H169" s="235">
        <f t="shared" si="38"/>
        <v>0.92934766189415052</v>
      </c>
      <c r="I169" s="235">
        <f t="shared" si="38"/>
        <v>0.93327610064748423</v>
      </c>
      <c r="J169" s="235">
        <f t="shared" si="38"/>
        <v>0.93855927010563522</v>
      </c>
      <c r="K169" s="235">
        <f t="shared" si="38"/>
        <v>0.93492585120543714</v>
      </c>
      <c r="L169" s="235">
        <f t="shared" si="38"/>
        <v>0.93985126825357623</v>
      </c>
      <c r="M169" s="235">
        <f t="shared" si="38"/>
        <v>0.9356345474817308</v>
      </c>
      <c r="N169" s="235">
        <f t="shared" si="38"/>
        <v>0.93196167404668828</v>
      </c>
      <c r="O169" s="235">
        <f t="shared" si="38"/>
        <v>0.93417996489215449</v>
      </c>
      <c r="P169" s="235">
        <f t="shared" si="38"/>
        <v>0.92863497955183782</v>
      </c>
      <c r="Q169" s="235">
        <f t="shared" si="38"/>
        <v>0.9254591781584588</v>
      </c>
    </row>
    <row r="170" spans="1:17" x14ac:dyDescent="0.25">
      <c r="A170" s="142" t="s">
        <v>217</v>
      </c>
      <c r="B170" s="235">
        <f t="shared" ref="B170:Q170" si="39">IF(B$114=0,0,B$114/B$97)</f>
        <v>0</v>
      </c>
      <c r="C170" s="235">
        <f t="shared" si="39"/>
        <v>0</v>
      </c>
      <c r="D170" s="235">
        <f t="shared" si="39"/>
        <v>0</v>
      </c>
      <c r="E170" s="235">
        <f t="shared" si="39"/>
        <v>0</v>
      </c>
      <c r="F170" s="235">
        <f t="shared" si="39"/>
        <v>0</v>
      </c>
      <c r="G170" s="235">
        <f t="shared" si="39"/>
        <v>0</v>
      </c>
      <c r="H170" s="235">
        <f t="shared" si="39"/>
        <v>0</v>
      </c>
      <c r="I170" s="235">
        <f t="shared" si="39"/>
        <v>0</v>
      </c>
      <c r="J170" s="235">
        <f t="shared" si="39"/>
        <v>0</v>
      </c>
      <c r="K170" s="235">
        <f t="shared" si="39"/>
        <v>0</v>
      </c>
      <c r="L170" s="235">
        <f t="shared" si="39"/>
        <v>0</v>
      </c>
      <c r="M170" s="235">
        <f t="shared" si="39"/>
        <v>0</v>
      </c>
      <c r="N170" s="235">
        <f t="shared" si="39"/>
        <v>0</v>
      </c>
      <c r="O170" s="235">
        <f t="shared" si="39"/>
        <v>0</v>
      </c>
      <c r="P170" s="235">
        <f t="shared" si="39"/>
        <v>0</v>
      </c>
      <c r="Q170" s="235">
        <f t="shared" si="39"/>
        <v>0</v>
      </c>
    </row>
    <row r="171" spans="1:17" x14ac:dyDescent="0.25">
      <c r="A171" s="127" t="s">
        <v>205</v>
      </c>
      <c r="B171" s="237">
        <f t="shared" ref="B171:Q171" si="40">IF(B$115=0,0,B$115/B$97)</f>
        <v>0</v>
      </c>
      <c r="C171" s="237">
        <f t="shared" si="40"/>
        <v>0</v>
      </c>
      <c r="D171" s="237">
        <f t="shared" si="40"/>
        <v>0</v>
      </c>
      <c r="E171" s="237">
        <f t="shared" si="40"/>
        <v>0</v>
      </c>
      <c r="F171" s="237">
        <f t="shared" si="40"/>
        <v>0</v>
      </c>
      <c r="G171" s="237">
        <f t="shared" si="40"/>
        <v>0</v>
      </c>
      <c r="H171" s="237">
        <f t="shared" si="40"/>
        <v>0</v>
      </c>
      <c r="I171" s="237">
        <f t="shared" si="40"/>
        <v>0</v>
      </c>
      <c r="J171" s="237">
        <f t="shared" si="40"/>
        <v>0</v>
      </c>
      <c r="K171" s="237">
        <f t="shared" si="40"/>
        <v>0</v>
      </c>
      <c r="L171" s="237">
        <f t="shared" si="40"/>
        <v>0</v>
      </c>
      <c r="M171" s="237">
        <f t="shared" si="40"/>
        <v>0</v>
      </c>
      <c r="N171" s="237">
        <f t="shared" si="40"/>
        <v>0</v>
      </c>
      <c r="O171" s="237">
        <f t="shared" si="40"/>
        <v>0</v>
      </c>
      <c r="P171" s="237">
        <f t="shared" si="40"/>
        <v>0</v>
      </c>
      <c r="Q171" s="237">
        <f t="shared" si="40"/>
        <v>0</v>
      </c>
    </row>
    <row r="172" spans="1:17" x14ac:dyDescent="0.25">
      <c r="A172" s="127" t="s">
        <v>204</v>
      </c>
      <c r="B172" s="237">
        <f t="shared" ref="B172:Q172" si="41">IF(B$116=0,0,B$116/B$97)</f>
        <v>5.540413790346016E-2</v>
      </c>
      <c r="C172" s="237">
        <f t="shared" si="41"/>
        <v>5.3834461930658786E-2</v>
      </c>
      <c r="D172" s="237">
        <f t="shared" si="41"/>
        <v>5.7327407592693731E-2</v>
      </c>
      <c r="E172" s="237">
        <f t="shared" si="41"/>
        <v>6.0501715231777074E-2</v>
      </c>
      <c r="F172" s="237">
        <f t="shared" si="41"/>
        <v>6.0765179659195416E-2</v>
      </c>
      <c r="G172" s="237">
        <f t="shared" si="41"/>
        <v>6.3997853739226451E-2</v>
      </c>
      <c r="H172" s="237">
        <f t="shared" si="41"/>
        <v>6.4341076749589984E-2</v>
      </c>
      <c r="I172" s="237">
        <f t="shared" si="41"/>
        <v>6.09412572289382E-2</v>
      </c>
      <c r="J172" s="237">
        <f t="shared" si="41"/>
        <v>5.6964128011457706E-2</v>
      </c>
      <c r="K172" s="237">
        <f t="shared" si="41"/>
        <v>6.0115807799974309E-2</v>
      </c>
      <c r="L172" s="237">
        <f t="shared" si="41"/>
        <v>5.5810115661989172E-2</v>
      </c>
      <c r="M172" s="237">
        <f t="shared" si="41"/>
        <v>6.0564662008650377E-2</v>
      </c>
      <c r="N172" s="237">
        <f t="shared" si="41"/>
        <v>6.4435692552095164E-2</v>
      </c>
      <c r="O172" s="237">
        <f t="shared" si="41"/>
        <v>6.1760457850862448E-2</v>
      </c>
      <c r="P172" s="237">
        <f t="shared" si="41"/>
        <v>6.7717384135555697E-2</v>
      </c>
      <c r="Q172" s="237">
        <f t="shared" si="41"/>
        <v>7.0768144957740906E-2</v>
      </c>
    </row>
    <row r="173" spans="1:17" x14ac:dyDescent="0.25">
      <c r="A173" s="142" t="s">
        <v>216</v>
      </c>
      <c r="B173" s="235">
        <f t="shared" ref="B173:Q173" si="42">IF(B$117=0,0,B$117/B$97)</f>
        <v>5.540413790346016E-2</v>
      </c>
      <c r="C173" s="235">
        <f t="shared" si="42"/>
        <v>5.3834461930658786E-2</v>
      </c>
      <c r="D173" s="235">
        <f t="shared" si="42"/>
        <v>5.7327407592693731E-2</v>
      </c>
      <c r="E173" s="235">
        <f t="shared" si="42"/>
        <v>6.0501715231777074E-2</v>
      </c>
      <c r="F173" s="235">
        <f t="shared" si="42"/>
        <v>6.0765179659195416E-2</v>
      </c>
      <c r="G173" s="235">
        <f t="shared" si="42"/>
        <v>6.3997853739226451E-2</v>
      </c>
      <c r="H173" s="235">
        <f t="shared" si="42"/>
        <v>6.4341076749589984E-2</v>
      </c>
      <c r="I173" s="235">
        <f t="shared" si="42"/>
        <v>6.09412572289382E-2</v>
      </c>
      <c r="J173" s="235">
        <f t="shared" si="42"/>
        <v>5.6964128011457706E-2</v>
      </c>
      <c r="K173" s="235">
        <f t="shared" si="42"/>
        <v>6.0115807799974309E-2</v>
      </c>
      <c r="L173" s="235">
        <f t="shared" si="42"/>
        <v>5.5810115661989172E-2</v>
      </c>
      <c r="M173" s="235">
        <f t="shared" si="42"/>
        <v>6.0564662008650377E-2</v>
      </c>
      <c r="N173" s="235">
        <f t="shared" si="42"/>
        <v>6.4435692552095164E-2</v>
      </c>
      <c r="O173" s="235">
        <f t="shared" si="42"/>
        <v>6.1760457850862448E-2</v>
      </c>
      <c r="P173" s="235">
        <f t="shared" si="42"/>
        <v>6.7717384135555697E-2</v>
      </c>
      <c r="Q173" s="235">
        <f t="shared" si="42"/>
        <v>7.0768144957740906E-2</v>
      </c>
    </row>
    <row r="174" spans="1:17" x14ac:dyDescent="0.25">
      <c r="A174" s="142" t="s">
        <v>215</v>
      </c>
      <c r="B174" s="259">
        <f t="shared" ref="B174:Q174" si="43">IF(B$123=0,0,B$123/B$97)</f>
        <v>0</v>
      </c>
      <c r="C174" s="259">
        <f t="shared" si="43"/>
        <v>0</v>
      </c>
      <c r="D174" s="259">
        <f t="shared" si="43"/>
        <v>0</v>
      </c>
      <c r="E174" s="259">
        <f t="shared" si="43"/>
        <v>0</v>
      </c>
      <c r="F174" s="259">
        <f t="shared" si="43"/>
        <v>0</v>
      </c>
      <c r="G174" s="259">
        <f t="shared" si="43"/>
        <v>0</v>
      </c>
      <c r="H174" s="259">
        <f t="shared" si="43"/>
        <v>0</v>
      </c>
      <c r="I174" s="259">
        <f t="shared" si="43"/>
        <v>0</v>
      </c>
      <c r="J174" s="259">
        <f t="shared" si="43"/>
        <v>0</v>
      </c>
      <c r="K174" s="259">
        <f t="shared" si="43"/>
        <v>0</v>
      </c>
      <c r="L174" s="259">
        <f t="shared" si="43"/>
        <v>0</v>
      </c>
      <c r="M174" s="259">
        <f t="shared" si="43"/>
        <v>0</v>
      </c>
      <c r="N174" s="259">
        <f t="shared" si="43"/>
        <v>0</v>
      </c>
      <c r="O174" s="259">
        <f t="shared" si="43"/>
        <v>0</v>
      </c>
      <c r="P174" s="259">
        <f t="shared" si="43"/>
        <v>0</v>
      </c>
      <c r="Q174" s="259">
        <f t="shared" si="43"/>
        <v>0</v>
      </c>
    </row>
    <row r="175" spans="1:17" x14ac:dyDescent="0.25">
      <c r="A175" s="127" t="s">
        <v>203</v>
      </c>
      <c r="B175" s="236">
        <f t="shared" ref="B175:Q175" si="44">IF(B$124=0,0,B$124/B$97)</f>
        <v>0</v>
      </c>
      <c r="C175" s="236">
        <f t="shared" si="44"/>
        <v>0</v>
      </c>
      <c r="D175" s="236">
        <f t="shared" si="44"/>
        <v>0</v>
      </c>
      <c r="E175" s="236">
        <f t="shared" si="44"/>
        <v>0</v>
      </c>
      <c r="F175" s="236">
        <f t="shared" si="44"/>
        <v>0</v>
      </c>
      <c r="G175" s="236">
        <f t="shared" si="44"/>
        <v>0</v>
      </c>
      <c r="H175" s="236">
        <f t="shared" si="44"/>
        <v>0</v>
      </c>
      <c r="I175" s="236">
        <f t="shared" si="44"/>
        <v>0</v>
      </c>
      <c r="J175" s="236">
        <f t="shared" si="44"/>
        <v>0</v>
      </c>
      <c r="K175" s="236">
        <f t="shared" si="44"/>
        <v>0</v>
      </c>
      <c r="L175" s="236">
        <f t="shared" si="44"/>
        <v>0</v>
      </c>
      <c r="M175" s="236">
        <f t="shared" si="44"/>
        <v>0</v>
      </c>
      <c r="N175" s="236">
        <f t="shared" si="44"/>
        <v>0</v>
      </c>
      <c r="O175" s="236">
        <f t="shared" si="44"/>
        <v>0</v>
      </c>
      <c r="P175" s="236">
        <f t="shared" si="44"/>
        <v>0</v>
      </c>
      <c r="Q175" s="236">
        <f t="shared" si="44"/>
        <v>0</v>
      </c>
    </row>
    <row r="176" spans="1:17" x14ac:dyDescent="0.25">
      <c r="A176" s="177" t="s">
        <v>98</v>
      </c>
      <c r="B176" s="209">
        <f t="shared" ref="B176:Q176" si="45">IF(B$125=0,0,B$125/B$97)</f>
        <v>3.0156604534431496E-2</v>
      </c>
      <c r="C176" s="209">
        <f t="shared" si="45"/>
        <v>2.586926873994207E-2</v>
      </c>
      <c r="D176" s="209">
        <f t="shared" si="45"/>
        <v>1.6699157523066766E-2</v>
      </c>
      <c r="E176" s="209">
        <f t="shared" si="45"/>
        <v>2.0825436025840569E-3</v>
      </c>
      <c r="F176" s="209">
        <f t="shared" si="45"/>
        <v>2.102865032790965E-3</v>
      </c>
      <c r="G176" s="209">
        <f t="shared" si="45"/>
        <v>1.9331406519510202E-3</v>
      </c>
      <c r="H176" s="209">
        <f t="shared" si="45"/>
        <v>2.6306408860065173E-3</v>
      </c>
      <c r="I176" s="209">
        <f t="shared" si="45"/>
        <v>2.338263745539491E-3</v>
      </c>
      <c r="J176" s="209">
        <f t="shared" si="45"/>
        <v>1.4262626232293778E-3</v>
      </c>
      <c r="K176" s="209">
        <f t="shared" si="45"/>
        <v>2.2287969642097971E-4</v>
      </c>
      <c r="L176" s="209">
        <f t="shared" si="45"/>
        <v>0</v>
      </c>
      <c r="M176" s="209">
        <f t="shared" si="45"/>
        <v>0</v>
      </c>
      <c r="N176" s="209">
        <f t="shared" si="45"/>
        <v>0</v>
      </c>
      <c r="O176" s="209">
        <f t="shared" si="45"/>
        <v>0</v>
      </c>
      <c r="P176" s="209">
        <f t="shared" si="45"/>
        <v>0</v>
      </c>
      <c r="Q176" s="209">
        <f t="shared" si="45"/>
        <v>0</v>
      </c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266" t="s">
        <v>133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230</v>
      </c>
      <c r="B180" s="230">
        <f>IF(B$5=0,0,(B$5-B$45)/NMM_fec!B$5)</f>
        <v>3.7056190458752543</v>
      </c>
      <c r="C180" s="230">
        <f>IF(C$5=0,0,(C$5-C$45)/NMM_fec!C$5)</f>
        <v>3.711296722486304</v>
      </c>
      <c r="D180" s="230">
        <f>IF(D$5=0,0,(D$5-D$45)/NMM_fec!D$5)</f>
        <v>3.7076415092126354</v>
      </c>
      <c r="E180" s="230">
        <f>IF(E$5=0,0,(E$5-E$45)/NMM_fec!E$5)</f>
        <v>3.7009389541278566</v>
      </c>
      <c r="F180" s="230">
        <f>IF(F$5=0,0,(F$5-F$45)/NMM_fec!F$5)</f>
        <v>3.6851868631909861</v>
      </c>
      <c r="G180" s="230">
        <f>IF(G$5=0,0,(G$5-G$45)/NMM_fec!G$5)</f>
        <v>3.693277944146844</v>
      </c>
      <c r="H180" s="230">
        <f>IF(H$5=0,0,(H$5-H$45)/NMM_fec!H$5)</f>
        <v>3.6938376395184549</v>
      </c>
      <c r="I180" s="230">
        <f>IF(I$5=0,0,(I$5-I$45)/NMM_fec!I$5)</f>
        <v>3.6969267028245132</v>
      </c>
      <c r="J180" s="230">
        <f>IF(J$5=0,0,(J$5-J$45)/NMM_fec!J$5)</f>
        <v>3.5622603655233598</v>
      </c>
      <c r="K180" s="230">
        <f>IF(K$5=0,0,(K$5-K$45)/NMM_fec!K$5)</f>
        <v>3.3488577461528912</v>
      </c>
      <c r="L180" s="230">
        <f>IF(L$5=0,0,(L$5-L$45)/NMM_fec!L$5)</f>
        <v>3.361047072730786</v>
      </c>
      <c r="M180" s="230">
        <f>IF(M$5=0,0,(M$5-M$45)/NMM_fec!M$5)</f>
        <v>3.2136414500762895</v>
      </c>
      <c r="N180" s="230">
        <f>IF(N$5=0,0,(N$5-N$45)/NMM_fec!N$5)</f>
        <v>3.6981055199918753</v>
      </c>
      <c r="O180" s="230">
        <f>IF(O$5=0,0,(O$5-O$45)/NMM_fec!O$5)</f>
        <v>3.2518050444154585</v>
      </c>
      <c r="P180" s="230">
        <f>IF(P$5=0,0,(P$5-P$45)/NMM_fec!P$5)</f>
        <v>3.554500492260722</v>
      </c>
      <c r="Q180" s="230">
        <f>IF(Q$5=0,0,(Q$5-Q$45)/NMM_fec!Q$5)</f>
        <v>3.7041471971904008</v>
      </c>
    </row>
    <row r="181" spans="1:17" x14ac:dyDescent="0.25">
      <c r="A181" s="132" t="s">
        <v>83</v>
      </c>
      <c r="B181" s="229">
        <f>IF(B$6=0,0,B$6/NMM_fec!B$6)</f>
        <v>0</v>
      </c>
      <c r="C181" s="229">
        <f>IF(C$6=0,0,C$6/NMM_fec!C$6)</f>
        <v>0</v>
      </c>
      <c r="D181" s="229">
        <f>IF(D$6=0,0,D$6/NMM_fec!D$6)</f>
        <v>0</v>
      </c>
      <c r="E181" s="229">
        <f>IF(E$6=0,0,E$6/NMM_fec!E$6)</f>
        <v>0</v>
      </c>
      <c r="F181" s="229">
        <f>IF(F$6=0,0,F$6/NMM_fec!F$6)</f>
        <v>0</v>
      </c>
      <c r="G181" s="229">
        <f>IF(G$6=0,0,G$6/NMM_fec!G$6)</f>
        <v>0</v>
      </c>
      <c r="H181" s="229">
        <f>IF(H$6=0,0,H$6/NMM_fec!H$6)</f>
        <v>0</v>
      </c>
      <c r="I181" s="229">
        <f>IF(I$6=0,0,I$6/NMM_fec!I$6)</f>
        <v>0</v>
      </c>
      <c r="J181" s="229">
        <f>IF(J$6=0,0,J$6/NMM_fec!J$6)</f>
        <v>0</v>
      </c>
      <c r="K181" s="229">
        <f>IF(K$6=0,0,K$6/NMM_fec!K$6)</f>
        <v>0</v>
      </c>
      <c r="L181" s="229">
        <f>IF(L$6=0,0,L$6/NMM_fec!L$6)</f>
        <v>0</v>
      </c>
      <c r="M181" s="229">
        <f>IF(M$6=0,0,M$6/NMM_fec!M$6)</f>
        <v>0</v>
      </c>
      <c r="N181" s="229">
        <f>IF(N$6=0,0,N$6/NMM_fec!N$6)</f>
        <v>0</v>
      </c>
      <c r="O181" s="229">
        <f>IF(O$6=0,0,O$6/NMM_fec!O$6)</f>
        <v>0</v>
      </c>
      <c r="P181" s="229">
        <f>IF(P$6=0,0,P$6/NMM_fec!P$6)</f>
        <v>0</v>
      </c>
      <c r="Q181" s="229">
        <f>IF(Q$6=0,0,Q$6/NMM_fec!Q$6)</f>
        <v>0</v>
      </c>
    </row>
    <row r="182" spans="1:17" x14ac:dyDescent="0.25">
      <c r="A182" s="76" t="s">
        <v>82</v>
      </c>
      <c r="B182" s="228">
        <f>IF(B$7=0,0,B$7/NMM_fec!B$7)</f>
        <v>0</v>
      </c>
      <c r="C182" s="228">
        <f>IF(C$7=0,0,C$7/NMM_fec!C$7)</f>
        <v>0</v>
      </c>
      <c r="D182" s="228">
        <f>IF(D$7=0,0,D$7/NMM_fec!D$7)</f>
        <v>0</v>
      </c>
      <c r="E182" s="228">
        <f>IF(E$7=0,0,E$7/NMM_fec!E$7)</f>
        <v>0</v>
      </c>
      <c r="F182" s="228">
        <f>IF(F$7=0,0,F$7/NMM_fec!F$7)</f>
        <v>0</v>
      </c>
      <c r="G182" s="228">
        <f>IF(G$7=0,0,G$7/NMM_fec!G$7)</f>
        <v>0</v>
      </c>
      <c r="H182" s="228">
        <f>IF(H$7=0,0,H$7/NMM_fec!H$7)</f>
        <v>0</v>
      </c>
      <c r="I182" s="228">
        <f>IF(I$7=0,0,I$7/NMM_fec!I$7)</f>
        <v>0</v>
      </c>
      <c r="J182" s="228">
        <f>IF(J$7=0,0,J$7/NMM_fec!J$7)</f>
        <v>0</v>
      </c>
      <c r="K182" s="228">
        <f>IF(K$7=0,0,K$7/NMM_fec!K$7)</f>
        <v>0</v>
      </c>
      <c r="L182" s="228">
        <f>IF(L$7=0,0,L$7/NMM_fec!L$7)</f>
        <v>0</v>
      </c>
      <c r="M182" s="228">
        <f>IF(M$7=0,0,M$7/NMM_fec!M$7)</f>
        <v>0</v>
      </c>
      <c r="N182" s="228">
        <f>IF(N$7=0,0,N$7/NMM_fec!N$7)</f>
        <v>0</v>
      </c>
      <c r="O182" s="228">
        <f>IF(O$7=0,0,O$7/NMM_fec!O$7)</f>
        <v>0</v>
      </c>
      <c r="P182" s="228">
        <f>IF(P$7=0,0,P$7/NMM_fec!P$7)</f>
        <v>0</v>
      </c>
      <c r="Q182" s="228">
        <f>IF(Q$7=0,0,Q$7/NMM_fec!Q$7)</f>
        <v>0</v>
      </c>
    </row>
    <row r="183" spans="1:17" x14ac:dyDescent="0.25">
      <c r="A183" s="76" t="s">
        <v>81</v>
      </c>
      <c r="B183" s="228">
        <f>IF(B$8=0,0,B$8/NMM_fec!B$8)</f>
        <v>0</v>
      </c>
      <c r="C183" s="228">
        <f>IF(C$8=0,0,C$8/NMM_fec!C$8)</f>
        <v>0</v>
      </c>
      <c r="D183" s="228">
        <f>IF(D$8=0,0,D$8/NMM_fec!D$8)</f>
        <v>0</v>
      </c>
      <c r="E183" s="228">
        <f>IF(E$8=0,0,E$8/NMM_fec!E$8)</f>
        <v>0</v>
      </c>
      <c r="F183" s="228">
        <f>IF(F$8=0,0,F$8/NMM_fec!F$8)</f>
        <v>0</v>
      </c>
      <c r="G183" s="228">
        <f>IF(G$8=0,0,G$8/NMM_fec!G$8)</f>
        <v>0</v>
      </c>
      <c r="H183" s="228">
        <f>IF(H$8=0,0,H$8/NMM_fec!H$8)</f>
        <v>0</v>
      </c>
      <c r="I183" s="228">
        <f>IF(I$8=0,0,I$8/NMM_fec!I$8)</f>
        <v>0</v>
      </c>
      <c r="J183" s="228">
        <f>IF(J$8=0,0,J$8/NMM_fec!J$8)</f>
        <v>0</v>
      </c>
      <c r="K183" s="228">
        <f>IF(K$8=0,0,K$8/NMM_fec!K$8)</f>
        <v>0</v>
      </c>
      <c r="L183" s="228">
        <f>IF(L$8=0,0,L$8/NMM_fec!L$8)</f>
        <v>0</v>
      </c>
      <c r="M183" s="228">
        <f>IF(M$8=0,0,M$8/NMM_fec!M$8)</f>
        <v>0</v>
      </c>
      <c r="N183" s="228">
        <f>IF(N$8=0,0,N$8/NMM_fec!N$8)</f>
        <v>0</v>
      </c>
      <c r="O183" s="228">
        <f>IF(O$8=0,0,O$8/NMM_fec!O$8)</f>
        <v>0</v>
      </c>
      <c r="P183" s="228">
        <f>IF(P$8=0,0,P$8/NMM_fec!P$8)</f>
        <v>0</v>
      </c>
      <c r="Q183" s="228">
        <f>IF(Q$8=0,0,Q$8/NMM_fec!Q$8)</f>
        <v>0</v>
      </c>
    </row>
    <row r="184" spans="1:17" x14ac:dyDescent="0.25">
      <c r="A184" s="76" t="s">
        <v>80</v>
      </c>
      <c r="B184" s="228">
        <f>IF(B$9=0,0,B$9/NMM_fec!B$9)</f>
        <v>0</v>
      </c>
      <c r="C184" s="228">
        <f>IF(C$9=0,0,C$9/NMM_fec!C$9)</f>
        <v>0</v>
      </c>
      <c r="D184" s="228">
        <f>IF(D$9=0,0,D$9/NMM_fec!D$9)</f>
        <v>0</v>
      </c>
      <c r="E184" s="228">
        <f>IF(E$9=0,0,E$9/NMM_fec!E$9)</f>
        <v>0</v>
      </c>
      <c r="F184" s="228">
        <f>IF(F$9=0,0,F$9/NMM_fec!F$9)</f>
        <v>0</v>
      </c>
      <c r="G184" s="228">
        <f>IF(G$9=0,0,G$9/NMM_fec!G$9)</f>
        <v>0</v>
      </c>
      <c r="H184" s="228">
        <f>IF(H$9=0,0,H$9/NMM_fec!H$9)</f>
        <v>0</v>
      </c>
      <c r="I184" s="228">
        <f>IF(I$9=0,0,I$9/NMM_fec!I$9)</f>
        <v>0</v>
      </c>
      <c r="J184" s="228">
        <f>IF(J$9=0,0,J$9/NMM_fec!J$9)</f>
        <v>0</v>
      </c>
      <c r="K184" s="228">
        <f>IF(K$9=0,0,K$9/NMM_fec!K$9)</f>
        <v>0</v>
      </c>
      <c r="L184" s="228">
        <f>IF(L$9=0,0,L$9/NMM_fec!L$9)</f>
        <v>0</v>
      </c>
      <c r="M184" s="228">
        <f>IF(M$9=0,0,M$9/NMM_fec!M$9)</f>
        <v>0</v>
      </c>
      <c r="N184" s="228">
        <f>IF(N$9=0,0,N$9/NMM_fec!N$9)</f>
        <v>0</v>
      </c>
      <c r="O184" s="228">
        <f>IF(O$9=0,0,O$9/NMM_fec!O$9)</f>
        <v>0</v>
      </c>
      <c r="P184" s="228">
        <f>IF(P$9=0,0,P$9/NMM_fec!P$9)</f>
        <v>0</v>
      </c>
      <c r="Q184" s="228">
        <f>IF(Q$9=0,0,Q$9/NMM_fec!Q$9)</f>
        <v>0</v>
      </c>
    </row>
    <row r="185" spans="1:17" x14ac:dyDescent="0.25">
      <c r="A185" s="129" t="s">
        <v>79</v>
      </c>
      <c r="B185" s="227">
        <f>IF(B$10=0,0,B$10/NMM_fec!B$10)</f>
        <v>1.3251221999999998</v>
      </c>
      <c r="C185" s="227">
        <f>IF(C$10=0,0,C$10/NMM_fec!C$10)</f>
        <v>1.3251222</v>
      </c>
      <c r="D185" s="227">
        <f>IF(D$10=0,0,D$10/NMM_fec!D$10)</f>
        <v>1.3251222</v>
      </c>
      <c r="E185" s="227">
        <f>IF(E$10=0,0,E$10/NMM_fec!E$10)</f>
        <v>1.3251222</v>
      </c>
      <c r="F185" s="227">
        <f>IF(F$10=0,0,F$10/NMM_fec!F$10)</f>
        <v>1.3251222000000002</v>
      </c>
      <c r="G185" s="227">
        <f>IF(G$10=0,0,G$10/NMM_fec!G$10)</f>
        <v>1.3251222</v>
      </c>
      <c r="H185" s="227">
        <f>IF(H$10=0,0,H$10/NMM_fec!H$10)</f>
        <v>1.3251222</v>
      </c>
      <c r="I185" s="227">
        <f>IF(I$10=0,0,I$10/NMM_fec!I$10)</f>
        <v>1.3251222</v>
      </c>
      <c r="J185" s="227">
        <f>IF(J$10=0,0,J$10/NMM_fec!J$10)</f>
        <v>1.3251221999999998</v>
      </c>
      <c r="K185" s="227">
        <f>IF(K$10=0,0,K$10/NMM_fec!K$10)</f>
        <v>1.3251222</v>
      </c>
      <c r="L185" s="227">
        <f>IF(L$10=0,0,L$10/NMM_fec!L$10)</f>
        <v>1.3251222</v>
      </c>
      <c r="M185" s="227">
        <f>IF(M$10=0,0,M$10/NMM_fec!M$10)</f>
        <v>1.3251222</v>
      </c>
      <c r="N185" s="227">
        <f>IF(N$10=0,0,N$10/NMM_fec!N$10)</f>
        <v>1.3251222</v>
      </c>
      <c r="O185" s="227">
        <f>IF(O$10=0,0,O$10/NMM_fec!O$10)</f>
        <v>1.3251222000000002</v>
      </c>
      <c r="P185" s="227">
        <f>IF(P$10=0,0,P$10/NMM_fec!P$10)</f>
        <v>1.3251222</v>
      </c>
      <c r="Q185" s="227">
        <f>IF(Q$10=0,0,Q$10/NMM_fec!Q$10)</f>
        <v>1.3251222</v>
      </c>
    </row>
    <row r="186" spans="1:17" x14ac:dyDescent="0.25">
      <c r="A186" s="127" t="s">
        <v>214</v>
      </c>
      <c r="B186" s="225">
        <f>IF(B$15=0,0,B$15/NMM_fec!B$15)</f>
        <v>0</v>
      </c>
      <c r="C186" s="225">
        <f>IF(C$15=0,0,C$15/NMM_fec!C$15)</f>
        <v>0</v>
      </c>
      <c r="D186" s="225">
        <f>IF(D$15=0,0,D$15/NMM_fec!D$15)</f>
        <v>0</v>
      </c>
      <c r="E186" s="225">
        <f>IF(E$15=0,0,E$15/NMM_fec!E$15)</f>
        <v>0</v>
      </c>
      <c r="F186" s="225">
        <f>IF(F$15=0,0,F$15/NMM_fec!F$15)</f>
        <v>0</v>
      </c>
      <c r="G186" s="225">
        <f>IF(G$15=0,0,G$15/NMM_fec!G$15)</f>
        <v>0</v>
      </c>
      <c r="H186" s="225">
        <f>IF(H$15=0,0,H$15/NMM_fec!H$15)</f>
        <v>0</v>
      </c>
      <c r="I186" s="225">
        <f>IF(I$15=0,0,I$15/NMM_fec!I$15)</f>
        <v>0</v>
      </c>
      <c r="J186" s="225">
        <f>IF(J$15=0,0,J$15/NMM_fec!J$15)</f>
        <v>0</v>
      </c>
      <c r="K186" s="225">
        <f>IF(K$15=0,0,K$15/NMM_fec!K$15)</f>
        <v>0</v>
      </c>
      <c r="L186" s="225">
        <f>IF(L$15=0,0,L$15/NMM_fec!L$15)</f>
        <v>0</v>
      </c>
      <c r="M186" s="225">
        <f>IF(M$15=0,0,M$15/NMM_fec!M$15)</f>
        <v>0</v>
      </c>
      <c r="N186" s="225">
        <f>IF(N$15=0,0,N$15/NMM_fec!N$15)</f>
        <v>0</v>
      </c>
      <c r="O186" s="225">
        <f>IF(O$15=0,0,O$15/NMM_fec!O$15)</f>
        <v>0</v>
      </c>
      <c r="P186" s="225">
        <f>IF(P$15=0,0,P$15/NMM_fec!P$15)</f>
        <v>0</v>
      </c>
      <c r="Q186" s="225">
        <f>IF(Q$15=0,0,Q$15/NMM_fec!Q$15)</f>
        <v>0</v>
      </c>
    </row>
    <row r="187" spans="1:17" x14ac:dyDescent="0.25">
      <c r="A187" s="127" t="s">
        <v>213</v>
      </c>
      <c r="B187" s="226">
        <f>IF(B$16=0,0,B$16/NMM_fec!B$16)</f>
        <v>4.0667915695018317</v>
      </c>
      <c r="C187" s="226">
        <f>IF(C$16=0,0,C$16/NMM_fec!C$16)</f>
        <v>4.0713868930186141</v>
      </c>
      <c r="D187" s="226">
        <f>IF(D$16=0,0,D$16/NMM_fec!D$16)</f>
        <v>4.0745089489300996</v>
      </c>
      <c r="E187" s="226">
        <f>IF(E$16=0,0,E$16/NMM_fec!E$16)</f>
        <v>4.0745089489301005</v>
      </c>
      <c r="F187" s="226">
        <f>IF(F$16=0,0,F$16/NMM_fec!F$16)</f>
        <v>4.0745089489300996</v>
      </c>
      <c r="G187" s="226">
        <f>IF(G$16=0,0,G$16/NMM_fec!G$16)</f>
        <v>4.0745089489300996</v>
      </c>
      <c r="H187" s="226">
        <f>IF(H$16=0,0,H$16/NMM_fec!H$16)</f>
        <v>4.0745089489300996</v>
      </c>
      <c r="I187" s="226">
        <f>IF(I$16=0,0,I$16/NMM_fec!I$16)</f>
        <v>4.0699225184491485</v>
      </c>
      <c r="J187" s="226">
        <f>IF(J$16=0,0,J$16/NMM_fec!J$16)</f>
        <v>4.0556580769639687</v>
      </c>
      <c r="K187" s="226">
        <f>IF(K$16=0,0,K$16/NMM_fec!K$16)</f>
        <v>4.0390920603855349</v>
      </c>
      <c r="L187" s="226">
        <f>IF(L$16=0,0,L$16/NMM_fec!L$16)</f>
        <v>4.0325087297817852</v>
      </c>
      <c r="M187" s="226">
        <f>IF(M$16=0,0,M$16/NMM_fec!M$16)</f>
        <v>4.0293132801815759</v>
      </c>
      <c r="N187" s="226">
        <f>IF(N$16=0,0,N$16/NMM_fec!N$16)</f>
        <v>4.0517957705470788</v>
      </c>
      <c r="O187" s="226">
        <f>IF(O$16=0,0,O$16/NMM_fec!O$16)</f>
        <v>4.0512020573215928</v>
      </c>
      <c r="P187" s="226">
        <f>IF(P$16=0,0,P$16/NMM_fec!P$16)</f>
        <v>4.0561665287549227</v>
      </c>
      <c r="Q187" s="226">
        <f>IF(Q$16=0,0,Q$16/NMM_fec!Q$16)</f>
        <v>4.0581645995602651</v>
      </c>
    </row>
    <row r="188" spans="1:17" x14ac:dyDescent="0.25">
      <c r="A188" s="127" t="s">
        <v>212</v>
      </c>
      <c r="B188" s="226">
        <f>IF(B$36=0,0,B$36/NMM_fec!B$36)</f>
        <v>4.0619957450138466</v>
      </c>
      <c r="C188" s="226">
        <f>IF(C$36=0,0,C$36/NMM_fec!C$36)</f>
        <v>4.0692362946902119</v>
      </c>
      <c r="D188" s="226">
        <f>IF(D$36=0,0,D$36/NMM_fec!D$36)</f>
        <v>4.0608359720401168</v>
      </c>
      <c r="E188" s="226">
        <f>IF(E$36=0,0,E$36/NMM_fec!E$36)</f>
        <v>4.0489526371094957</v>
      </c>
      <c r="F188" s="226">
        <f>IF(F$36=0,0,F$36/NMM_fec!F$36)</f>
        <v>4.0210248737277956</v>
      </c>
      <c r="G188" s="226">
        <f>IF(G$36=0,0,G$36/NMM_fec!G$36)</f>
        <v>4.0353700038659452</v>
      </c>
      <c r="H188" s="226">
        <f>IF(H$36=0,0,H$36/NMM_fec!H$36)</f>
        <v>4.0363623191063036</v>
      </c>
      <c r="I188" s="226">
        <f>IF(I$36=0,0,I$36/NMM_fec!I$36)</f>
        <v>4.0446593447079584</v>
      </c>
      <c r="J188" s="226">
        <f>IF(J$36=0,0,J$36/NMM_fec!J$36)</f>
        <v>3.8146732407133048</v>
      </c>
      <c r="K188" s="226">
        <f>IF(K$36=0,0,K$36/NMM_fec!K$36)</f>
        <v>3.4465064435816672</v>
      </c>
      <c r="L188" s="226">
        <f>IF(L$36=0,0,L$36/NMM_fec!L$36)</f>
        <v>3.4721657535240018</v>
      </c>
      <c r="M188" s="226">
        <f>IF(M$36=0,0,M$36/NMM_fec!M$36)</f>
        <v>3.2127869986938844</v>
      </c>
      <c r="N188" s="226">
        <f>IF(N$36=0,0,N$36/NMM_fec!N$36)</f>
        <v>4.0578956955152243</v>
      </c>
      <c r="O188" s="226">
        <f>IF(O$36=0,0,O$36/NMM_fec!O$36)</f>
        <v>3.2669896925512023</v>
      </c>
      <c r="P188" s="226">
        <f>IF(P$36=0,0,P$36/NMM_fec!P$36)</f>
        <v>3.8006026739757717</v>
      </c>
      <c r="Q188" s="226">
        <f>IF(Q$36=0,0,Q$36/NMM_fec!Q$36)</f>
        <v>4.0646910518900246</v>
      </c>
    </row>
    <row r="189" spans="1:17" x14ac:dyDescent="0.25">
      <c r="A189" s="72" t="s">
        <v>211</v>
      </c>
      <c r="B189" s="224">
        <f>IF(B$44=0,0,B$44/NMM_fec!B$44)</f>
        <v>0</v>
      </c>
      <c r="C189" s="224">
        <f>IF(C$44=0,0,C$44/NMM_fec!C$44)</f>
        <v>0</v>
      </c>
      <c r="D189" s="224">
        <f>IF(D$44=0,0,D$44/NMM_fec!D$44)</f>
        <v>0</v>
      </c>
      <c r="E189" s="224">
        <f>IF(E$44=0,0,E$44/NMM_fec!E$44)</f>
        <v>0</v>
      </c>
      <c r="F189" s="224">
        <f>IF(F$44=0,0,F$44/NMM_fec!F$44)</f>
        <v>0</v>
      </c>
      <c r="G189" s="224">
        <f>IF(G$44=0,0,G$44/NMM_fec!G$44)</f>
        <v>0</v>
      </c>
      <c r="H189" s="224">
        <f>IF(H$44=0,0,H$44/NMM_fec!H$44)</f>
        <v>0</v>
      </c>
      <c r="I189" s="224">
        <f>IF(I$44=0,0,I$44/NMM_fec!I$44)</f>
        <v>0</v>
      </c>
      <c r="J189" s="224">
        <f>IF(J$44=0,0,J$44/NMM_fec!J$44)</f>
        <v>0</v>
      </c>
      <c r="K189" s="224">
        <f>IF(K$44=0,0,K$44/NMM_fec!K$44)</f>
        <v>0</v>
      </c>
      <c r="L189" s="224">
        <f>IF(L$44=0,0,L$44/NMM_fec!L$44)</f>
        <v>0</v>
      </c>
      <c r="M189" s="224">
        <f>IF(M$44=0,0,M$44/NMM_fec!M$44)</f>
        <v>0</v>
      </c>
      <c r="N189" s="224">
        <f>IF(N$44=0,0,N$44/NMM_fec!N$44)</f>
        <v>0</v>
      </c>
      <c r="O189" s="224">
        <f>IF(O$44=0,0,O$44/NMM_fec!O$44)</f>
        <v>0</v>
      </c>
      <c r="P189" s="224">
        <f>IF(P$44=0,0,P$44/NMM_fec!P$44)</f>
        <v>0</v>
      </c>
      <c r="Q189" s="224">
        <f>IF(Q$44=0,0,Q$44/NMM_fec!Q$44)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229</v>
      </c>
      <c r="B191" s="230">
        <f>IF(B$47=0,0,(B$47-B$95)/NMM_fec!B$47)</f>
        <v>3.4171237349060055</v>
      </c>
      <c r="C191" s="230">
        <f>IF(C$47=0,0,(C$47-C$95)/NMM_fec!C$47)</f>
        <v>3.4744150627417207</v>
      </c>
      <c r="D191" s="230">
        <f>IF(D$47=0,0,(D$47-D$95)/NMM_fec!D$47)</f>
        <v>3.4499563945930802</v>
      </c>
      <c r="E191" s="230">
        <f>IF(E$47=0,0,(E$47-E$95)/NMM_fec!E$47)</f>
        <v>3.5247220976832128</v>
      </c>
      <c r="F191" s="230">
        <f>IF(F$47=0,0,(F$47-F$95)/NMM_fec!F$47)</f>
        <v>3.5595687168287307</v>
      </c>
      <c r="G191" s="230">
        <f>IF(G$47=0,0,(G$47-G$95)/NMM_fec!G$47)</f>
        <v>3.4961476317156177</v>
      </c>
      <c r="H191" s="230">
        <f>IF(H$47=0,0,(H$47-H$95)/NMM_fec!H$47)</f>
        <v>3.1217825163894468</v>
      </c>
      <c r="I191" s="230">
        <f>IF(I$47=0,0,(I$47-I$95)/NMM_fec!I$47)</f>
        <v>3.2364491568153468</v>
      </c>
      <c r="J191" s="230">
        <f>IF(J$47=0,0,(J$47-J$95)/NMM_fec!J$47)</f>
        <v>3.3448339871186077</v>
      </c>
      <c r="K191" s="230">
        <f>IF(K$47=0,0,(K$47-K$95)/NMM_fec!K$47)</f>
        <v>2.7043705770500135</v>
      </c>
      <c r="L191" s="230">
        <f>IF(L$47=0,0,(L$47-L$95)/NMM_fec!L$47)</f>
        <v>2.701473788247382</v>
      </c>
      <c r="M191" s="230">
        <f>IF(M$47=0,0,(M$47-M$95)/NMM_fec!M$47)</f>
        <v>2.7196314091558618</v>
      </c>
      <c r="N191" s="230">
        <f>IF(N$47=0,0,(N$47-N$95)/NMM_fec!N$47)</f>
        <v>2.7296724766366056</v>
      </c>
      <c r="O191" s="230">
        <f>IF(O$47=0,0,(O$47-O$95)/NMM_fec!O$47)</f>
        <v>2.6662307279816275</v>
      </c>
      <c r="P191" s="230">
        <f>IF(P$47=0,0,(P$47-P$95)/NMM_fec!P$47)</f>
        <v>2.732535516267224</v>
      </c>
      <c r="Q191" s="230">
        <f>IF(Q$47=0,0,(Q$47-Q$95)/NMM_fec!Q$47)</f>
        <v>2.7053158745547847</v>
      </c>
    </row>
    <row r="192" spans="1:17" x14ac:dyDescent="0.25">
      <c r="A192" s="132" t="s">
        <v>83</v>
      </c>
      <c r="B192" s="229">
        <f>IF(B$48=0,0,B$48/NMM_fec!B$48)</f>
        <v>0</v>
      </c>
      <c r="C192" s="229">
        <f>IF(C$48=0,0,C$48/NMM_fec!C$48)</f>
        <v>0</v>
      </c>
      <c r="D192" s="229">
        <f>IF(D$48=0,0,D$48/NMM_fec!D$48)</f>
        <v>0</v>
      </c>
      <c r="E192" s="229">
        <f>IF(E$48=0,0,E$48/NMM_fec!E$48)</f>
        <v>0</v>
      </c>
      <c r="F192" s="229">
        <f>IF(F$48=0,0,F$48/NMM_fec!F$48)</f>
        <v>0</v>
      </c>
      <c r="G192" s="229">
        <f>IF(G$48=0,0,G$48/NMM_fec!G$48)</f>
        <v>0</v>
      </c>
      <c r="H192" s="229">
        <f>IF(H$48=0,0,H$48/NMM_fec!H$48)</f>
        <v>0</v>
      </c>
      <c r="I192" s="229">
        <f>IF(I$48=0,0,I$48/NMM_fec!I$48)</f>
        <v>0</v>
      </c>
      <c r="J192" s="229">
        <f>IF(J$48=0,0,J$48/NMM_fec!J$48)</f>
        <v>0</v>
      </c>
      <c r="K192" s="229">
        <f>IF(K$48=0,0,K$48/NMM_fec!K$48)</f>
        <v>0</v>
      </c>
      <c r="L192" s="229">
        <f>IF(L$48=0,0,L$48/NMM_fec!L$48)</f>
        <v>0</v>
      </c>
      <c r="M192" s="229">
        <f>IF(M$48=0,0,M$48/NMM_fec!M$48)</f>
        <v>0</v>
      </c>
      <c r="N192" s="229">
        <f>IF(N$48=0,0,N$48/NMM_fec!N$48)</f>
        <v>0</v>
      </c>
      <c r="O192" s="229">
        <f>IF(O$48=0,0,O$48/NMM_fec!O$48)</f>
        <v>0</v>
      </c>
      <c r="P192" s="229">
        <f>IF(P$48=0,0,P$48/NMM_fec!P$48)</f>
        <v>0</v>
      </c>
      <c r="Q192" s="229">
        <f>IF(Q$48=0,0,Q$48/NMM_fec!Q$48)</f>
        <v>0</v>
      </c>
    </row>
    <row r="193" spans="1:17" x14ac:dyDescent="0.25">
      <c r="A193" s="76" t="s">
        <v>82</v>
      </c>
      <c r="B193" s="228">
        <f>IF(B$49=0,0,B$49/NMM_fec!B$49)</f>
        <v>0</v>
      </c>
      <c r="C193" s="228">
        <f>IF(C$49=0,0,C$49/NMM_fec!C$49)</f>
        <v>0</v>
      </c>
      <c r="D193" s="228">
        <f>IF(D$49=0,0,D$49/NMM_fec!D$49)</f>
        <v>0</v>
      </c>
      <c r="E193" s="228">
        <f>IF(E$49=0,0,E$49/NMM_fec!E$49)</f>
        <v>0</v>
      </c>
      <c r="F193" s="228">
        <f>IF(F$49=0,0,F$49/NMM_fec!F$49)</f>
        <v>0</v>
      </c>
      <c r="G193" s="228">
        <f>IF(G$49=0,0,G$49/NMM_fec!G$49)</f>
        <v>0</v>
      </c>
      <c r="H193" s="228">
        <f>IF(H$49=0,0,H$49/NMM_fec!H$49)</f>
        <v>0</v>
      </c>
      <c r="I193" s="228">
        <f>IF(I$49=0,0,I$49/NMM_fec!I$49)</f>
        <v>0</v>
      </c>
      <c r="J193" s="228">
        <f>IF(J$49=0,0,J$49/NMM_fec!J$49)</f>
        <v>0</v>
      </c>
      <c r="K193" s="228">
        <f>IF(K$49=0,0,K$49/NMM_fec!K$49)</f>
        <v>0</v>
      </c>
      <c r="L193" s="228">
        <f>IF(L$49=0,0,L$49/NMM_fec!L$49)</f>
        <v>0</v>
      </c>
      <c r="M193" s="228">
        <f>IF(M$49=0,0,M$49/NMM_fec!M$49)</f>
        <v>0</v>
      </c>
      <c r="N193" s="228">
        <f>IF(N$49=0,0,N$49/NMM_fec!N$49)</f>
        <v>0</v>
      </c>
      <c r="O193" s="228">
        <f>IF(O$49=0,0,O$49/NMM_fec!O$49)</f>
        <v>0</v>
      </c>
      <c r="P193" s="228">
        <f>IF(P$49=0,0,P$49/NMM_fec!P$49)</f>
        <v>0</v>
      </c>
      <c r="Q193" s="228">
        <f>IF(Q$49=0,0,Q$49/NMM_fec!Q$49)</f>
        <v>0</v>
      </c>
    </row>
    <row r="194" spans="1:17" x14ac:dyDescent="0.25">
      <c r="A194" s="76" t="s">
        <v>81</v>
      </c>
      <c r="B194" s="228">
        <f>IF(B$50=0,0,B$50/NMM_fec!B$50)</f>
        <v>0</v>
      </c>
      <c r="C194" s="228">
        <f>IF(C$50=0,0,C$50/NMM_fec!C$50)</f>
        <v>0</v>
      </c>
      <c r="D194" s="228">
        <f>IF(D$50=0,0,D$50/NMM_fec!D$50)</f>
        <v>0</v>
      </c>
      <c r="E194" s="228">
        <f>IF(E$50=0,0,E$50/NMM_fec!E$50)</f>
        <v>0</v>
      </c>
      <c r="F194" s="228">
        <f>IF(F$50=0,0,F$50/NMM_fec!F$50)</f>
        <v>0</v>
      </c>
      <c r="G194" s="228">
        <f>IF(G$50=0,0,G$50/NMM_fec!G$50)</f>
        <v>0</v>
      </c>
      <c r="H194" s="228">
        <f>IF(H$50=0,0,H$50/NMM_fec!H$50)</f>
        <v>0</v>
      </c>
      <c r="I194" s="228">
        <f>IF(I$50=0,0,I$50/NMM_fec!I$50)</f>
        <v>0</v>
      </c>
      <c r="J194" s="228">
        <f>IF(J$50=0,0,J$50/NMM_fec!J$50)</f>
        <v>0</v>
      </c>
      <c r="K194" s="228">
        <f>IF(K$50=0,0,K$50/NMM_fec!K$50)</f>
        <v>0</v>
      </c>
      <c r="L194" s="228">
        <f>IF(L$50=0,0,L$50/NMM_fec!L$50)</f>
        <v>0</v>
      </c>
      <c r="M194" s="228">
        <f>IF(M$50=0,0,M$50/NMM_fec!M$50)</f>
        <v>0</v>
      </c>
      <c r="N194" s="228">
        <f>IF(N$50=0,0,N$50/NMM_fec!N$50)</f>
        <v>0</v>
      </c>
      <c r="O194" s="228">
        <f>IF(O$50=0,0,O$50/NMM_fec!O$50)</f>
        <v>0</v>
      </c>
      <c r="P194" s="228">
        <f>IF(P$50=0,0,P$50/NMM_fec!P$50)</f>
        <v>0</v>
      </c>
      <c r="Q194" s="228">
        <f>IF(Q$50=0,0,Q$50/NMM_fec!Q$50)</f>
        <v>0</v>
      </c>
    </row>
    <row r="195" spans="1:17" x14ac:dyDescent="0.25">
      <c r="A195" s="76" t="s">
        <v>80</v>
      </c>
      <c r="B195" s="228">
        <f>IF(B$51=0,0,B$51/NMM_fec!B$51)</f>
        <v>0</v>
      </c>
      <c r="C195" s="228">
        <f>IF(C$51=0,0,C$51/NMM_fec!C$51)</f>
        <v>0</v>
      </c>
      <c r="D195" s="228">
        <f>IF(D$51=0,0,D$51/NMM_fec!D$51)</f>
        <v>0</v>
      </c>
      <c r="E195" s="228">
        <f>IF(E$51=0,0,E$51/NMM_fec!E$51)</f>
        <v>0</v>
      </c>
      <c r="F195" s="228">
        <f>IF(F$51=0,0,F$51/NMM_fec!F$51)</f>
        <v>0</v>
      </c>
      <c r="G195" s="228">
        <f>IF(G$51=0,0,G$51/NMM_fec!G$51)</f>
        <v>0</v>
      </c>
      <c r="H195" s="228">
        <f>IF(H$51=0,0,H$51/NMM_fec!H$51)</f>
        <v>0</v>
      </c>
      <c r="I195" s="228">
        <f>IF(I$51=0,0,I$51/NMM_fec!I$51)</f>
        <v>0</v>
      </c>
      <c r="J195" s="228">
        <f>IF(J$51=0,0,J$51/NMM_fec!J$51)</f>
        <v>0</v>
      </c>
      <c r="K195" s="228">
        <f>IF(K$51=0,0,K$51/NMM_fec!K$51)</f>
        <v>0</v>
      </c>
      <c r="L195" s="228">
        <f>IF(L$51=0,0,L$51/NMM_fec!L$51)</f>
        <v>0</v>
      </c>
      <c r="M195" s="228">
        <f>IF(M$51=0,0,M$51/NMM_fec!M$51)</f>
        <v>0</v>
      </c>
      <c r="N195" s="228">
        <f>IF(N$51=0,0,N$51/NMM_fec!N$51)</f>
        <v>0</v>
      </c>
      <c r="O195" s="228">
        <f>IF(O$51=0,0,O$51/NMM_fec!O$51)</f>
        <v>0</v>
      </c>
      <c r="P195" s="228">
        <f>IF(P$51=0,0,P$51/NMM_fec!P$51)</f>
        <v>0</v>
      </c>
      <c r="Q195" s="228">
        <f>IF(Q$51=0,0,Q$51/NMM_fec!Q$51)</f>
        <v>0</v>
      </c>
    </row>
    <row r="196" spans="1:17" x14ac:dyDescent="0.25">
      <c r="A196" s="129" t="s">
        <v>79</v>
      </c>
      <c r="B196" s="227">
        <f>IF(B$52=0,0,B$52/NMM_fec!B$52)</f>
        <v>1.3251222</v>
      </c>
      <c r="C196" s="227">
        <f>IF(C$52=0,0,C$52/NMM_fec!C$52)</f>
        <v>1.3251221999999998</v>
      </c>
      <c r="D196" s="227">
        <f>IF(D$52=0,0,D$52/NMM_fec!D$52)</f>
        <v>1.3251222</v>
      </c>
      <c r="E196" s="227">
        <f>IF(E$52=0,0,E$52/NMM_fec!E$52)</f>
        <v>1.3251221999999998</v>
      </c>
      <c r="F196" s="227">
        <f>IF(F$52=0,0,F$52/NMM_fec!F$52)</f>
        <v>1.3251222</v>
      </c>
      <c r="G196" s="227">
        <f>IF(G$52=0,0,G$52/NMM_fec!G$52)</f>
        <v>1.3251222</v>
      </c>
      <c r="H196" s="227">
        <f>IF(H$52=0,0,H$52/NMM_fec!H$52)</f>
        <v>1.3251222000000002</v>
      </c>
      <c r="I196" s="227">
        <f>IF(I$52=0,0,I$52/NMM_fec!I$52)</f>
        <v>1.3251222000000005</v>
      </c>
      <c r="J196" s="227">
        <f>IF(J$52=0,0,J$52/NMM_fec!J$52)</f>
        <v>1.3251222</v>
      </c>
      <c r="K196" s="227">
        <f>IF(K$52=0,0,K$52/NMM_fec!K$52)</f>
        <v>1.3251222000000002</v>
      </c>
      <c r="L196" s="227">
        <f>IF(L$52=0,0,L$52/NMM_fec!L$52)</f>
        <v>1.3251222000000002</v>
      </c>
      <c r="M196" s="227">
        <f>IF(M$52=0,0,M$52/NMM_fec!M$52)</f>
        <v>1.3251222000000002</v>
      </c>
      <c r="N196" s="227">
        <f>IF(N$52=0,0,N$52/NMM_fec!N$52)</f>
        <v>1.3251222</v>
      </c>
      <c r="O196" s="227">
        <f>IF(O$52=0,0,O$52/NMM_fec!O$52)</f>
        <v>1.3251222</v>
      </c>
      <c r="P196" s="227">
        <f>IF(P$52=0,0,P$52/NMM_fec!P$52)</f>
        <v>1.3251222</v>
      </c>
      <c r="Q196" s="227">
        <f>IF(Q$52=0,0,Q$52/NMM_fec!Q$52)</f>
        <v>1.3251222000000002</v>
      </c>
    </row>
    <row r="197" spans="1:17" x14ac:dyDescent="0.25">
      <c r="A197" s="127" t="s">
        <v>210</v>
      </c>
      <c r="B197" s="226">
        <f>IF(B$57=0,0,B$57/NMM_fec!B$57)</f>
        <v>0</v>
      </c>
      <c r="C197" s="226">
        <f>IF(C$57=0,0,C$57/NMM_fec!C$57)</f>
        <v>0</v>
      </c>
      <c r="D197" s="226">
        <f>IF(D$57=0,0,D$57/NMM_fec!D$57)</f>
        <v>0</v>
      </c>
      <c r="E197" s="226">
        <f>IF(E$57=0,0,E$57/NMM_fec!E$57)</f>
        <v>0</v>
      </c>
      <c r="F197" s="226">
        <f>IF(F$57=0,0,F$57/NMM_fec!F$57)</f>
        <v>0</v>
      </c>
      <c r="G197" s="226">
        <f>IF(G$57=0,0,G$57/NMM_fec!G$57)</f>
        <v>0</v>
      </c>
      <c r="H197" s="226">
        <f>IF(H$57=0,0,H$57/NMM_fec!H$57)</f>
        <v>0</v>
      </c>
      <c r="I197" s="226">
        <f>IF(I$57=0,0,I$57/NMM_fec!I$57)</f>
        <v>0</v>
      </c>
      <c r="J197" s="226">
        <f>IF(J$57=0,0,J$57/NMM_fec!J$57)</f>
        <v>0</v>
      </c>
      <c r="K197" s="226">
        <f>IF(K$57=0,0,K$57/NMM_fec!K$57)</f>
        <v>0</v>
      </c>
      <c r="L197" s="226">
        <f>IF(L$57=0,0,L$57/NMM_fec!L$57)</f>
        <v>0</v>
      </c>
      <c r="M197" s="226">
        <f>IF(M$57=0,0,M$57/NMM_fec!M$57)</f>
        <v>0</v>
      </c>
      <c r="N197" s="226">
        <f>IF(N$57=0,0,N$57/NMM_fec!N$57)</f>
        <v>0</v>
      </c>
      <c r="O197" s="226">
        <f>IF(O$57=0,0,O$57/NMM_fec!O$57)</f>
        <v>0</v>
      </c>
      <c r="P197" s="226">
        <f>IF(P$57=0,0,P$57/NMM_fec!P$57)</f>
        <v>0</v>
      </c>
      <c r="Q197" s="226">
        <f>IF(Q$57=0,0,Q$57/NMM_fec!Q$57)</f>
        <v>0</v>
      </c>
    </row>
    <row r="198" spans="1:17" x14ac:dyDescent="0.25">
      <c r="A198" s="127" t="s">
        <v>209</v>
      </c>
      <c r="B198" s="226">
        <f>IF(B$58=0,0,B$58/NMM_fec!B$58)</f>
        <v>3.8750271338006765</v>
      </c>
      <c r="C198" s="226">
        <f>IF(C$58=0,0,C$58/NMM_fec!C$58)</f>
        <v>3.8795844214917858</v>
      </c>
      <c r="D198" s="226">
        <f>IF(D$58=0,0,D$58/NMM_fec!D$58)</f>
        <v>3.8799976898444708</v>
      </c>
      <c r="E198" s="226">
        <f>IF(E$58=0,0,E$58/NMM_fec!E$58)</f>
        <v>3.9306698286116704</v>
      </c>
      <c r="F198" s="226">
        <f>IF(F$58=0,0,F$58/NMM_fec!F$58)</f>
        <v>3.9170304137405134</v>
      </c>
      <c r="G198" s="226">
        <f>IF(G$58=0,0,G$58/NMM_fec!G$58)</f>
        <v>3.9294595614762113</v>
      </c>
      <c r="H198" s="226">
        <f>IF(H$58=0,0,H$58/NMM_fec!H$58)</f>
        <v>3.2630468714613206</v>
      </c>
      <c r="I198" s="226">
        <f>IF(I$58=0,0,I$58/NMM_fec!I$58)</f>
        <v>3.8409726195696474</v>
      </c>
      <c r="J198" s="226">
        <f>IF(J$58=0,0,J$58/NMM_fec!J$58)</f>
        <v>3.9341141521683931</v>
      </c>
      <c r="K198" s="226">
        <f>IF(K$58=0,0,K$58/NMM_fec!K$58)</f>
        <v>3.2274374092570142</v>
      </c>
      <c r="L198" s="226">
        <f>IF(L$58=0,0,L$58/NMM_fec!L$58)</f>
        <v>3.220950018259511</v>
      </c>
      <c r="M198" s="226">
        <f>IF(M$58=0,0,M$58/NMM_fec!M$58)</f>
        <v>3.2208323821135969</v>
      </c>
      <c r="N198" s="226">
        <f>IF(N$58=0,0,N$58/NMM_fec!N$58)</f>
        <v>3.2591580065205039</v>
      </c>
      <c r="O198" s="226">
        <f>IF(O$58=0,0,O$58/NMM_fec!O$58)</f>
        <v>3.2182773012826735</v>
      </c>
      <c r="P198" s="226">
        <f>IF(P$58=0,0,P$58/NMM_fec!P$58)</f>
        <v>3.4074049864788325</v>
      </c>
      <c r="Q198" s="226">
        <f>IF(Q$58=0,0,Q$58/NMM_fec!Q$58)</f>
        <v>3.3310349980906522</v>
      </c>
    </row>
    <row r="199" spans="1:17" x14ac:dyDescent="0.25">
      <c r="A199" s="127" t="s">
        <v>208</v>
      </c>
      <c r="B199" s="226">
        <f>IF(B$77=0,0,B$77/NMM_fec!B$77)</f>
        <v>3.7477503706819735</v>
      </c>
      <c r="C199" s="226">
        <f>IF(C$77=0,0,C$77/NMM_fec!C$77)</f>
        <v>3.7738627541825789</v>
      </c>
      <c r="D199" s="226">
        <f>IF(D$77=0,0,D$77/NMM_fec!D$77)</f>
        <v>3.7624836818110623</v>
      </c>
      <c r="E199" s="226">
        <f>IF(E$77=0,0,E$77/NMM_fec!E$77)</f>
        <v>3.7929244996250024</v>
      </c>
      <c r="F199" s="226">
        <f>IF(F$77=0,0,F$77/NMM_fec!F$77)</f>
        <v>3.8104690271571582</v>
      </c>
      <c r="G199" s="226">
        <f>IF(G$77=0,0,G$77/NMM_fec!G$77)</f>
        <v>3.7996098265884219</v>
      </c>
      <c r="H199" s="226">
        <f>IF(H$77=0,0,H$77/NMM_fec!H$77)</f>
        <v>3.6636952928743964</v>
      </c>
      <c r="I199" s="226">
        <f>IF(I$77=0,0,I$77/NMM_fec!I$77)</f>
        <v>3.6917456171520899</v>
      </c>
      <c r="J199" s="226">
        <f>IF(J$77=0,0,J$77/NMM_fec!J$77)</f>
        <v>3.7106784548228662</v>
      </c>
      <c r="K199" s="226">
        <f>IF(K$77=0,0,K$77/NMM_fec!K$77)</f>
        <v>3.2570219615835629</v>
      </c>
      <c r="L199" s="226">
        <f>IF(L$77=0,0,L$77/NMM_fec!L$77)</f>
        <v>3.2071243588929366</v>
      </c>
      <c r="M199" s="226">
        <f>IF(M$77=0,0,M$77/NMM_fec!M$77)</f>
        <v>3.1826871986525429</v>
      </c>
      <c r="N199" s="226">
        <f>IF(N$77=0,0,N$77/NMM_fec!N$77)</f>
        <v>3.0588434625160121</v>
      </c>
      <c r="O199" s="226">
        <f>IF(O$77=0,0,O$77/NMM_fec!O$77)</f>
        <v>3.0711201853206753</v>
      </c>
      <c r="P199" s="226">
        <f>IF(P$77=0,0,P$77/NMM_fec!P$77)</f>
        <v>3.0026869437031287</v>
      </c>
      <c r="Q199" s="226">
        <f>IF(Q$77=0,0,Q$77/NMM_fec!Q$77)</f>
        <v>2.9684375187037406</v>
      </c>
    </row>
    <row r="200" spans="1:17" x14ac:dyDescent="0.25">
      <c r="A200" s="72" t="s">
        <v>207</v>
      </c>
      <c r="B200" s="258">
        <f>IF(B$87=0,0,B$87/NMM_fec!B$87)</f>
        <v>2.6150603674106465</v>
      </c>
      <c r="C200" s="258">
        <f>IF(C$87=0,0,C$87/NMM_fec!C$87)</f>
        <v>2.7863204874545873</v>
      </c>
      <c r="D200" s="258">
        <f>IF(D$87=0,0,D$87/NMM_fec!D$87)</f>
        <v>2.7119138359729829</v>
      </c>
      <c r="E200" s="258">
        <f>IF(E$87=0,0,E$87/NMM_fec!E$87)</f>
        <v>2.9101955786194713</v>
      </c>
      <c r="F200" s="258">
        <f>IF(F$87=0,0,F$87/NMM_fec!F$87)</f>
        <v>3.0233692308337541</v>
      </c>
      <c r="G200" s="258">
        <f>IF(G$87=0,0,G$87/NMM_fec!G$87)</f>
        <v>2.5853971867002272</v>
      </c>
      <c r="H200" s="258">
        <f>IF(H$87=0,0,H$87/NMM_fec!H$87)</f>
        <v>1.7342927870451539</v>
      </c>
      <c r="I200" s="258">
        <f>IF(I$87=0,0,I$87/NMM_fec!I$87)</f>
        <v>1.7979466508804347</v>
      </c>
      <c r="J200" s="258">
        <f>IF(J$87=0,0,J$87/NMM_fec!J$87)</f>
        <v>2.3687598473040112</v>
      </c>
      <c r="K200" s="258">
        <f>IF(K$87=0,0,K$87/NMM_fec!K$87)</f>
        <v>1.1360288247260439</v>
      </c>
      <c r="L200" s="258">
        <f>IF(L$87=0,0,L$87/NMM_fec!L$87)</f>
        <v>1.2689695578487168</v>
      </c>
      <c r="M200" s="258">
        <f>IF(M$87=0,0,M$87/NMM_fec!M$87)</f>
        <v>1.4137772536773943</v>
      </c>
      <c r="N200" s="258">
        <f>IF(N$87=0,0,N$87/NMM_fec!N$87)</f>
        <v>1.7753268387628434</v>
      </c>
      <c r="O200" s="258">
        <f>IF(O$87=0,0,O$87/NMM_fec!O$87)</f>
        <v>1.5051239609529026</v>
      </c>
      <c r="P200" s="258">
        <f>IF(P$87=0,0,P$87/NMM_fec!P$87)</f>
        <v>1.8442698819197454</v>
      </c>
      <c r="Q200" s="258">
        <f>IF(Q$87=0,0,Q$87/NMM_fec!Q$87)</f>
        <v>1.8197361780599852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228</v>
      </c>
      <c r="B202" s="230">
        <f>IF(B$97=0,0,(B$97-B$125)/NMM_fec!B$97)</f>
        <v>2.3455565959430547</v>
      </c>
      <c r="C202" s="230">
        <f>IF(C$97=0,0,(C$97-C$125)/NMM_fec!C$97)</f>
        <v>2.5792129102929988</v>
      </c>
      <c r="D202" s="230">
        <f>IF(D$97=0,0,(D$97-D$125)/NMM_fec!D$97)</f>
        <v>2.3812535493527283</v>
      </c>
      <c r="E202" s="230">
        <f>IF(E$97=0,0,(E$97-E$125)/NMM_fec!E$97)</f>
        <v>2.4526679770250124</v>
      </c>
      <c r="F202" s="230">
        <f>IF(F$97=0,0,(F$97-F$125)/NMM_fec!F$97)</f>
        <v>2.5342343319676126</v>
      </c>
      <c r="G202" s="230">
        <f>IF(G$97=0,0,(G$97-G$125)/NMM_fec!G$97)</f>
        <v>2.3525057102590545</v>
      </c>
      <c r="H202" s="230">
        <f>IF(H$97=0,0,(H$97-H$125)/NMM_fec!H$97)</f>
        <v>1.7653229850177914</v>
      </c>
      <c r="I202" s="230">
        <f>IF(I$97=0,0,(I$97-I$125)/NMM_fec!I$97)</f>
        <v>1.886955475950151</v>
      </c>
      <c r="J202" s="230">
        <f>IF(J$97=0,0,(J$97-J$125)/NMM_fec!J$97)</f>
        <v>2.1326578554187892</v>
      </c>
      <c r="K202" s="230">
        <f>IF(K$97=0,0,(K$97-K$125)/NMM_fec!K$97)</f>
        <v>1.3754033996025083</v>
      </c>
      <c r="L202" s="230">
        <f>IF(L$97=0,0,(L$97-L$125)/NMM_fec!L$97)</f>
        <v>1.501543676203597</v>
      </c>
      <c r="M202" s="230">
        <f>IF(M$97=0,0,(M$97-M$125)/NMM_fec!M$97)</f>
        <v>1.714017525714977</v>
      </c>
      <c r="N202" s="230">
        <f>IF(N$97=0,0,(N$97-N$125)/NMM_fec!N$97)</f>
        <v>1.8082943279374495</v>
      </c>
      <c r="O202" s="230">
        <f>IF(O$97=0,0,(O$97-O$125)/NMM_fec!O$97)</f>
        <v>1.6047536806577278</v>
      </c>
      <c r="P202" s="230">
        <f>IF(P$97=0,0,(P$97-P$125)/NMM_fec!P$97)</f>
        <v>1.785984398319181</v>
      </c>
      <c r="Q202" s="230">
        <f>IF(Q$97=0,0,(Q$97-Q$125)/NMM_fec!Q$97)</f>
        <v>1.7267902197061862</v>
      </c>
    </row>
    <row r="203" spans="1:17" x14ac:dyDescent="0.25">
      <c r="A203" s="132" t="s">
        <v>83</v>
      </c>
      <c r="B203" s="229">
        <f>IF(B$98=0,0,B$98/NMM_fec!B$98)</f>
        <v>0</v>
      </c>
      <c r="C203" s="229">
        <f>IF(C$98=0,0,C$98/NMM_fec!C$98)</f>
        <v>0</v>
      </c>
      <c r="D203" s="229">
        <f>IF(D$98=0,0,D$98/NMM_fec!D$98)</f>
        <v>0</v>
      </c>
      <c r="E203" s="229">
        <f>IF(E$98=0,0,E$98/NMM_fec!E$98)</f>
        <v>0</v>
      </c>
      <c r="F203" s="229">
        <f>IF(F$98=0,0,F$98/NMM_fec!F$98)</f>
        <v>0</v>
      </c>
      <c r="G203" s="229">
        <f>IF(G$98=0,0,G$98/NMM_fec!G$98)</f>
        <v>0</v>
      </c>
      <c r="H203" s="229">
        <f>IF(H$98=0,0,H$98/NMM_fec!H$98)</f>
        <v>0</v>
      </c>
      <c r="I203" s="229">
        <f>IF(I$98=0,0,I$98/NMM_fec!I$98)</f>
        <v>0</v>
      </c>
      <c r="J203" s="229">
        <f>IF(J$98=0,0,J$98/NMM_fec!J$98)</f>
        <v>0</v>
      </c>
      <c r="K203" s="229">
        <f>IF(K$98=0,0,K$98/NMM_fec!K$98)</f>
        <v>0</v>
      </c>
      <c r="L203" s="229">
        <f>IF(L$98=0,0,L$98/NMM_fec!L$98)</f>
        <v>0</v>
      </c>
      <c r="M203" s="229">
        <f>IF(M$98=0,0,M$98/NMM_fec!M$98)</f>
        <v>0</v>
      </c>
      <c r="N203" s="229">
        <f>IF(N$98=0,0,N$98/NMM_fec!N$98)</f>
        <v>0</v>
      </c>
      <c r="O203" s="229">
        <f>IF(O$98=0,0,O$98/NMM_fec!O$98)</f>
        <v>0</v>
      </c>
      <c r="P203" s="229">
        <f>IF(P$98=0,0,P$98/NMM_fec!P$98)</f>
        <v>0</v>
      </c>
      <c r="Q203" s="229">
        <f>IF(Q$98=0,0,Q$98/NMM_fec!Q$98)</f>
        <v>0</v>
      </c>
    </row>
    <row r="204" spans="1:17" x14ac:dyDescent="0.25">
      <c r="A204" s="76" t="s">
        <v>82</v>
      </c>
      <c r="B204" s="228">
        <f>IF(B$99=0,0,B$99/NMM_fec!B$99)</f>
        <v>0</v>
      </c>
      <c r="C204" s="228">
        <f>IF(C$99=0,0,C$99/NMM_fec!C$99)</f>
        <v>0</v>
      </c>
      <c r="D204" s="228">
        <f>IF(D$99=0,0,D$99/NMM_fec!D$99)</f>
        <v>0</v>
      </c>
      <c r="E204" s="228">
        <f>IF(E$99=0,0,E$99/NMM_fec!E$99)</f>
        <v>0</v>
      </c>
      <c r="F204" s="228">
        <f>IF(F$99=0,0,F$99/NMM_fec!F$99)</f>
        <v>0</v>
      </c>
      <c r="G204" s="228">
        <f>IF(G$99=0,0,G$99/NMM_fec!G$99)</f>
        <v>0</v>
      </c>
      <c r="H204" s="228">
        <f>IF(H$99=0,0,H$99/NMM_fec!H$99)</f>
        <v>0</v>
      </c>
      <c r="I204" s="228">
        <f>IF(I$99=0,0,I$99/NMM_fec!I$99)</f>
        <v>0</v>
      </c>
      <c r="J204" s="228">
        <f>IF(J$99=0,0,J$99/NMM_fec!J$99)</f>
        <v>0</v>
      </c>
      <c r="K204" s="228">
        <f>IF(K$99=0,0,K$99/NMM_fec!K$99)</f>
        <v>0</v>
      </c>
      <c r="L204" s="228">
        <f>IF(L$99=0,0,L$99/NMM_fec!L$99)</f>
        <v>0</v>
      </c>
      <c r="M204" s="228">
        <f>IF(M$99=0,0,M$99/NMM_fec!M$99)</f>
        <v>0</v>
      </c>
      <c r="N204" s="228">
        <f>IF(N$99=0,0,N$99/NMM_fec!N$99)</f>
        <v>0</v>
      </c>
      <c r="O204" s="228">
        <f>IF(O$99=0,0,O$99/NMM_fec!O$99)</f>
        <v>0</v>
      </c>
      <c r="P204" s="228">
        <f>IF(P$99=0,0,P$99/NMM_fec!P$99)</f>
        <v>0</v>
      </c>
      <c r="Q204" s="228">
        <f>IF(Q$99=0,0,Q$99/NMM_fec!Q$99)</f>
        <v>0</v>
      </c>
    </row>
    <row r="205" spans="1:17" x14ac:dyDescent="0.25">
      <c r="A205" s="76" t="s">
        <v>81</v>
      </c>
      <c r="B205" s="228">
        <f>IF(B$100=0,0,B$100/NMM_fec!B$100)</f>
        <v>0</v>
      </c>
      <c r="C205" s="228">
        <f>IF(C$100=0,0,C$100/NMM_fec!C$100)</f>
        <v>0</v>
      </c>
      <c r="D205" s="228">
        <f>IF(D$100=0,0,D$100/NMM_fec!D$100)</f>
        <v>0</v>
      </c>
      <c r="E205" s="228">
        <f>IF(E$100=0,0,E$100/NMM_fec!E$100)</f>
        <v>0</v>
      </c>
      <c r="F205" s="228">
        <f>IF(F$100=0,0,F$100/NMM_fec!F$100)</f>
        <v>0</v>
      </c>
      <c r="G205" s="228">
        <f>IF(G$100=0,0,G$100/NMM_fec!G$100)</f>
        <v>0</v>
      </c>
      <c r="H205" s="228">
        <f>IF(H$100=0,0,H$100/NMM_fec!H$100)</f>
        <v>0</v>
      </c>
      <c r="I205" s="228">
        <f>IF(I$100=0,0,I$100/NMM_fec!I$100)</f>
        <v>0</v>
      </c>
      <c r="J205" s="228">
        <f>IF(J$100=0,0,J$100/NMM_fec!J$100)</f>
        <v>0</v>
      </c>
      <c r="K205" s="228">
        <f>IF(K$100=0,0,K$100/NMM_fec!K$100)</f>
        <v>0</v>
      </c>
      <c r="L205" s="228">
        <f>IF(L$100=0,0,L$100/NMM_fec!L$100)</f>
        <v>0</v>
      </c>
      <c r="M205" s="228">
        <f>IF(M$100=0,0,M$100/NMM_fec!M$100)</f>
        <v>0</v>
      </c>
      <c r="N205" s="228">
        <f>IF(N$100=0,0,N$100/NMM_fec!N$100)</f>
        <v>0</v>
      </c>
      <c r="O205" s="228">
        <f>IF(O$100=0,0,O$100/NMM_fec!O$100)</f>
        <v>0</v>
      </c>
      <c r="P205" s="228">
        <f>IF(P$100=0,0,P$100/NMM_fec!P$100)</f>
        <v>0</v>
      </c>
      <c r="Q205" s="228">
        <f>IF(Q$100=0,0,Q$100/NMM_fec!Q$100)</f>
        <v>0</v>
      </c>
    </row>
    <row r="206" spans="1:17" x14ac:dyDescent="0.25">
      <c r="A206" s="76" t="s">
        <v>80</v>
      </c>
      <c r="B206" s="228">
        <f>IF(B$101=0,0,B$101/NMM_fec!B$101)</f>
        <v>0</v>
      </c>
      <c r="C206" s="228">
        <f>IF(C$101=0,0,C$101/NMM_fec!C$101)</f>
        <v>0</v>
      </c>
      <c r="D206" s="228">
        <f>IF(D$101=0,0,D$101/NMM_fec!D$101)</f>
        <v>0</v>
      </c>
      <c r="E206" s="228">
        <f>IF(E$101=0,0,E$101/NMM_fec!E$101)</f>
        <v>0</v>
      </c>
      <c r="F206" s="228">
        <f>IF(F$101=0,0,F$101/NMM_fec!F$101)</f>
        <v>0</v>
      </c>
      <c r="G206" s="228">
        <f>IF(G$101=0,0,G$101/NMM_fec!G$101)</f>
        <v>0</v>
      </c>
      <c r="H206" s="228">
        <f>IF(H$101=0,0,H$101/NMM_fec!H$101)</f>
        <v>0</v>
      </c>
      <c r="I206" s="228">
        <f>IF(I$101=0,0,I$101/NMM_fec!I$101)</f>
        <v>0</v>
      </c>
      <c r="J206" s="228">
        <f>IF(J$101=0,0,J$101/NMM_fec!J$101)</f>
        <v>0</v>
      </c>
      <c r="K206" s="228">
        <f>IF(K$101=0,0,K$101/NMM_fec!K$101)</f>
        <v>0</v>
      </c>
      <c r="L206" s="228">
        <f>IF(L$101=0,0,L$101/NMM_fec!L$101)</f>
        <v>0</v>
      </c>
      <c r="M206" s="228">
        <f>IF(M$101=0,0,M$101/NMM_fec!M$101)</f>
        <v>0</v>
      </c>
      <c r="N206" s="228">
        <f>IF(N$101=0,0,N$101/NMM_fec!N$101)</f>
        <v>0</v>
      </c>
      <c r="O206" s="228">
        <f>IF(O$101=0,0,O$101/NMM_fec!O$101)</f>
        <v>0</v>
      </c>
      <c r="P206" s="228">
        <f>IF(P$101=0,0,P$101/NMM_fec!P$101)</f>
        <v>0</v>
      </c>
      <c r="Q206" s="228">
        <f>IF(Q$101=0,0,Q$101/NMM_fec!Q$101)</f>
        <v>0</v>
      </c>
    </row>
    <row r="207" spans="1:17" x14ac:dyDescent="0.25">
      <c r="A207" s="129" t="s">
        <v>79</v>
      </c>
      <c r="B207" s="227">
        <f>IF(B$102=0,0,B$102/NMM_fec!B$102)</f>
        <v>1.3251221999999998</v>
      </c>
      <c r="C207" s="227">
        <f>IF(C$102=0,0,C$102/NMM_fec!C$102)</f>
        <v>1.3251222</v>
      </c>
      <c r="D207" s="227">
        <f>IF(D$102=0,0,D$102/NMM_fec!D$102)</f>
        <v>1.3251222000000002</v>
      </c>
      <c r="E207" s="227">
        <f>IF(E$102=0,0,E$102/NMM_fec!E$102)</f>
        <v>1.3251222000000002</v>
      </c>
      <c r="F207" s="227">
        <f>IF(F$102=0,0,F$102/NMM_fec!F$102)</f>
        <v>1.3251222</v>
      </c>
      <c r="G207" s="227">
        <f>IF(G$102=0,0,G$102/NMM_fec!G$102)</f>
        <v>1.3251221999999998</v>
      </c>
      <c r="H207" s="227">
        <f>IF(H$102=0,0,H$102/NMM_fec!H$102)</f>
        <v>1.3251222</v>
      </c>
      <c r="I207" s="227">
        <f>IF(I$102=0,0,I$102/NMM_fec!I$102)</f>
        <v>1.3251222000000002</v>
      </c>
      <c r="J207" s="227">
        <f>IF(J$102=0,0,J$102/NMM_fec!J$102)</f>
        <v>1.3251222</v>
      </c>
      <c r="K207" s="227">
        <f>IF(K$102=0,0,K$102/NMM_fec!K$102)</f>
        <v>1.3251222000000002</v>
      </c>
      <c r="L207" s="227">
        <f>IF(L$102=0,0,L$102/NMM_fec!L$102)</f>
        <v>1.3251222</v>
      </c>
      <c r="M207" s="227">
        <f>IF(M$102=0,0,M$102/NMM_fec!M$102)</f>
        <v>1.3251222000000002</v>
      </c>
      <c r="N207" s="227">
        <f>IF(N$102=0,0,N$102/NMM_fec!N$102)</f>
        <v>1.3251222000000002</v>
      </c>
      <c r="O207" s="227">
        <f>IF(O$102=0,0,O$102/NMM_fec!O$102)</f>
        <v>1.3251222</v>
      </c>
      <c r="P207" s="227">
        <f>IF(P$102=0,0,P$102/NMM_fec!P$102)</f>
        <v>1.3251222</v>
      </c>
      <c r="Q207" s="227">
        <f>IF(Q$102=0,0,Q$102/NMM_fec!Q$102)</f>
        <v>1.3251222</v>
      </c>
    </row>
    <row r="208" spans="1:17" x14ac:dyDescent="0.25">
      <c r="A208" s="127" t="s">
        <v>206</v>
      </c>
      <c r="B208" s="226">
        <f>IF(B$107=0,0,B$107/NMM_fec!B$107)</f>
        <v>2.7429135398824234</v>
      </c>
      <c r="C208" s="226">
        <f>IF(C$107=0,0,C$107/NMM_fec!C$107)</f>
        <v>2.9176885370180803</v>
      </c>
      <c r="D208" s="226">
        <f>IF(D$107=0,0,D$107/NMM_fec!D$107)</f>
        <v>2.7256600201176306</v>
      </c>
      <c r="E208" s="226">
        <f>IF(E$107=0,0,E$107/NMM_fec!E$107)</f>
        <v>2.6907843110652587</v>
      </c>
      <c r="F208" s="226">
        <f>IF(F$107=0,0,F$107/NMM_fec!F$107)</f>
        <v>2.7190167816429534</v>
      </c>
      <c r="G208" s="226">
        <f>IF(G$107=0,0,G$107/NMM_fec!G$107)</f>
        <v>2.549205802573439</v>
      </c>
      <c r="H208" s="226">
        <f>IF(H$107=0,0,H$107/NMM_fec!H$107)</f>
        <v>2.236042035822341</v>
      </c>
      <c r="I208" s="226">
        <f>IF(I$107=0,0,I$107/NMM_fec!I$107)</f>
        <v>2.3843190971512427</v>
      </c>
      <c r="J208" s="226">
        <f>IF(J$107=0,0,J$107/NMM_fec!J$107)</f>
        <v>2.6304329332620013</v>
      </c>
      <c r="K208" s="226">
        <f>IF(K$107=0,0,K$107/NMM_fec!K$107)</f>
        <v>2.1289027232487889</v>
      </c>
      <c r="L208" s="226">
        <f>IF(L$107=0,0,L$107/NMM_fec!L$107)</f>
        <v>2.2275309138399475</v>
      </c>
      <c r="M208" s="226">
        <f>IF(M$107=0,0,M$107/NMM_fec!M$107)</f>
        <v>2.4099840983877381</v>
      </c>
      <c r="N208" s="226">
        <f>IF(N$107=0,0,N$107/NMM_fec!N$107)</f>
        <v>2.2633403192719075</v>
      </c>
      <c r="O208" s="226">
        <f>IF(O$107=0,0,O$107/NMM_fec!O$107)</f>
        <v>2.1869074440659881</v>
      </c>
      <c r="P208" s="226">
        <f>IF(P$107=0,0,P$107/NMM_fec!P$107)</f>
        <v>2.1834088744620046</v>
      </c>
      <c r="Q208" s="226">
        <f>IF(Q$107=0,0,Q$107/NMM_fec!Q$107)</f>
        <v>2.0920485566561307</v>
      </c>
    </row>
    <row r="209" spans="1:17" x14ac:dyDescent="0.25">
      <c r="A209" s="127" t="s">
        <v>205</v>
      </c>
      <c r="B209" s="226">
        <f>IF(B$115=0,0,B$115/NMM_fec!B$115)</f>
        <v>0</v>
      </c>
      <c r="C209" s="226">
        <f>IF(C$115=0,0,C$115/NMM_fec!C$115)</f>
        <v>0</v>
      </c>
      <c r="D209" s="226">
        <f>IF(D$115=0,0,D$115/NMM_fec!D$115)</f>
        <v>0</v>
      </c>
      <c r="E209" s="226">
        <f>IF(E$115=0,0,E$115/NMM_fec!E$115)</f>
        <v>0</v>
      </c>
      <c r="F209" s="226">
        <f>IF(F$115=0,0,F$115/NMM_fec!F$115)</f>
        <v>0</v>
      </c>
      <c r="G209" s="226">
        <f>IF(G$115=0,0,G$115/NMM_fec!G$115)</f>
        <v>0</v>
      </c>
      <c r="H209" s="226">
        <f>IF(H$115=0,0,H$115/NMM_fec!H$115)</f>
        <v>0</v>
      </c>
      <c r="I209" s="226">
        <f>IF(I$115=0,0,I$115/NMM_fec!I$115)</f>
        <v>0</v>
      </c>
      <c r="J209" s="226">
        <f>IF(J$115=0,0,J$115/NMM_fec!J$115)</f>
        <v>0</v>
      </c>
      <c r="K209" s="226">
        <f>IF(K$115=0,0,K$115/NMM_fec!K$115)</f>
        <v>0</v>
      </c>
      <c r="L209" s="226">
        <f>IF(L$115=0,0,L$115/NMM_fec!L$115)</f>
        <v>0</v>
      </c>
      <c r="M209" s="226">
        <f>IF(M$115=0,0,M$115/NMM_fec!M$115)</f>
        <v>0</v>
      </c>
      <c r="N209" s="226">
        <f>IF(N$115=0,0,N$115/NMM_fec!N$115)</f>
        <v>0</v>
      </c>
      <c r="O209" s="226">
        <f>IF(O$115=0,0,O$115/NMM_fec!O$115)</f>
        <v>0</v>
      </c>
      <c r="P209" s="226">
        <f>IF(P$115=0,0,P$115/NMM_fec!P$115)</f>
        <v>0</v>
      </c>
      <c r="Q209" s="226">
        <f>IF(Q$115=0,0,Q$115/NMM_fec!Q$115)</f>
        <v>0</v>
      </c>
    </row>
    <row r="210" spans="1:17" x14ac:dyDescent="0.25">
      <c r="A210" s="127" t="s">
        <v>204</v>
      </c>
      <c r="B210" s="226">
        <f>IF(B$116=0,0,B$116/NMM_fec!B$116)</f>
        <v>1.8748303274311329</v>
      </c>
      <c r="C210" s="226">
        <f>IF(C$116=0,0,C$116/NMM_fec!C$116)</f>
        <v>2.0149347460937186</v>
      </c>
      <c r="D210" s="226">
        <f>IF(D$116=0,0,D$116/NMM_fec!D$116)</f>
        <v>1.9537667947892223</v>
      </c>
      <c r="E210" s="226">
        <f>IF(E$116=0,0,E$116/NMM_fec!E$116)</f>
        <v>2.1177983542539933</v>
      </c>
      <c r="F210" s="226">
        <f>IF(F$116=0,0,F$116/NMM_fec!F$116)</f>
        <v>2.2129173337243055</v>
      </c>
      <c r="G210" s="226">
        <f>IF(G$116=0,0,G$116/NMM_fec!G$116)</f>
        <v>2.1539931422004788</v>
      </c>
      <c r="H210" s="226">
        <f>IF(H$116=0,0,H$116/NMM_fec!H$116)</f>
        <v>1.5560413372200894</v>
      </c>
      <c r="I210" s="226">
        <f>IF(I$116=0,0,I$116/NMM_fec!I$116)</f>
        <v>1.5774456777374908</v>
      </c>
      <c r="J210" s="226">
        <f>IF(J$116=0,0,J$116/NMM_fec!J$116)</f>
        <v>1.6775086759015081</v>
      </c>
      <c r="K210" s="226">
        <f>IF(K$116=0,0,K$116/NMM_fec!K$116)</f>
        <v>1.0811471857842743</v>
      </c>
      <c r="L210" s="226">
        <f>IF(L$116=0,0,L$116/NMM_fec!L$116)</f>
        <v>1.1062080811672614</v>
      </c>
      <c r="M210" s="226">
        <f>IF(M$116=0,0,M$116/NMM_fec!M$116)</f>
        <v>1.3849842683312457</v>
      </c>
      <c r="N210" s="226">
        <f>IF(N$116=0,0,N$116/NMM_fec!N$116)</f>
        <v>1.5969744966080843</v>
      </c>
      <c r="O210" s="226">
        <f>IF(O$116=0,0,O$116/NMM_fec!O$116)</f>
        <v>1.3312612814010512</v>
      </c>
      <c r="P210" s="226">
        <f>IF(P$116=0,0,P$116/NMM_fec!P$116)</f>
        <v>1.6662264706842012</v>
      </c>
      <c r="Q210" s="226">
        <f>IF(Q$116=0,0,Q$116/NMM_fec!Q$116)</f>
        <v>1.6860773390293666</v>
      </c>
    </row>
    <row r="211" spans="1:17" x14ac:dyDescent="0.25">
      <c r="A211" s="72" t="s">
        <v>203</v>
      </c>
      <c r="B211" s="224">
        <f>IF(B$124=0,0,B$124/NMM_fec!B$124)</f>
        <v>0</v>
      </c>
      <c r="C211" s="224">
        <f>IF(C$124=0,0,C$124/NMM_fec!C$124)</f>
        <v>0</v>
      </c>
      <c r="D211" s="224">
        <f>IF(D$124=0,0,D$124/NMM_fec!D$124)</f>
        <v>0</v>
      </c>
      <c r="E211" s="224">
        <f>IF(E$124=0,0,E$124/NMM_fec!E$124)</f>
        <v>0</v>
      </c>
      <c r="F211" s="224">
        <f>IF(F$124=0,0,F$124/NMM_fec!F$124)</f>
        <v>0</v>
      </c>
      <c r="G211" s="224">
        <f>IF(G$124=0,0,G$124/NMM_fec!G$124)</f>
        <v>0</v>
      </c>
      <c r="H211" s="224">
        <f>IF(H$124=0,0,H$124/NMM_fec!H$124)</f>
        <v>0</v>
      </c>
      <c r="I211" s="224">
        <f>IF(I$124=0,0,I$124/NMM_fec!I$124)</f>
        <v>0</v>
      </c>
      <c r="J211" s="224">
        <f>IF(J$124=0,0,J$124/NMM_fec!J$124)</f>
        <v>0</v>
      </c>
      <c r="K211" s="224">
        <f>IF(K$124=0,0,K$124/NMM_fec!K$124)</f>
        <v>0</v>
      </c>
      <c r="L211" s="224">
        <f>IF(L$124=0,0,L$124/NMM_fec!L$124)</f>
        <v>0</v>
      </c>
      <c r="M211" s="224">
        <f>IF(M$124=0,0,M$124/NMM_fec!M$124)</f>
        <v>0</v>
      </c>
      <c r="N211" s="224">
        <f>IF(N$124=0,0,N$124/NMM_fec!N$124)</f>
        <v>0</v>
      </c>
      <c r="O211" s="224">
        <f>IF(O$124=0,0,O$124/NMM_fec!O$124)</f>
        <v>0</v>
      </c>
      <c r="P211" s="224">
        <f>IF(P$124=0,0,P$124/NMM_fec!P$124)</f>
        <v>0</v>
      </c>
      <c r="Q211" s="224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Q7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17" x14ac:dyDescent="0.25">
      <c r="A3" s="31" t="s">
        <v>78</v>
      </c>
      <c r="B3" s="46">
        <f>SUM(B4,B7)</f>
        <v>753.74887902557521</v>
      </c>
      <c r="C3" s="46">
        <f t="shared" ref="C3:Q3" si="0">SUM(C4,C7)</f>
        <v>987.71051433773323</v>
      </c>
      <c r="D3" s="46">
        <f t="shared" si="0"/>
        <v>944.58438287153649</v>
      </c>
      <c r="E3" s="46">
        <f t="shared" si="0"/>
        <v>951.35135135135135</v>
      </c>
      <c r="F3" s="46">
        <f t="shared" si="0"/>
        <v>936.13121080559563</v>
      </c>
      <c r="G3" s="46">
        <f t="shared" si="0"/>
        <v>1013.6254746191212</v>
      </c>
      <c r="H3" s="46">
        <f t="shared" si="0"/>
        <v>985.96339636169751</v>
      </c>
      <c r="I3" s="46">
        <f t="shared" si="0"/>
        <v>661.24908692476254</v>
      </c>
      <c r="J3" s="46">
        <f t="shared" si="0"/>
        <v>603.97532043179876</v>
      </c>
      <c r="K3" s="46">
        <f t="shared" si="0"/>
        <v>610.44639197392303</v>
      </c>
      <c r="L3" s="46">
        <f t="shared" si="0"/>
        <v>572.1</v>
      </c>
      <c r="M3" s="46">
        <f t="shared" si="0"/>
        <v>622.67744093880287</v>
      </c>
      <c r="N3" s="46">
        <f t="shared" si="0"/>
        <v>510.32189994625048</v>
      </c>
      <c r="O3" s="46">
        <f t="shared" si="0"/>
        <v>597.59201252936577</v>
      </c>
      <c r="P3" s="46">
        <f t="shared" si="0"/>
        <v>564.25965309347748</v>
      </c>
      <c r="Q3" s="46">
        <f t="shared" si="0"/>
        <v>533.22469672279567</v>
      </c>
    </row>
    <row r="4" spans="1:17" x14ac:dyDescent="0.25">
      <c r="A4" s="269" t="s">
        <v>234</v>
      </c>
      <c r="B4" s="214">
        <f>SUM(B5:B6)</f>
        <v>308.65108464917751</v>
      </c>
      <c r="C4" s="214">
        <f t="shared" ref="C4:Q4" si="1">SUM(C5:C6)</f>
        <v>289.61268537434773</v>
      </c>
      <c r="D4" s="214">
        <f t="shared" si="1"/>
        <v>313.32555139153402</v>
      </c>
      <c r="E4" s="214">
        <f t="shared" si="1"/>
        <v>315.26661796932069</v>
      </c>
      <c r="F4" s="214">
        <f t="shared" si="1"/>
        <v>262.32513265798354</v>
      </c>
      <c r="G4" s="214">
        <f t="shared" si="1"/>
        <v>229.14279762524737</v>
      </c>
      <c r="H4" s="214">
        <f t="shared" si="1"/>
        <v>211.790011674189</v>
      </c>
      <c r="I4" s="214">
        <f t="shared" si="1"/>
        <v>210.6464572680789</v>
      </c>
      <c r="J4" s="214">
        <f t="shared" si="1"/>
        <v>190.15251523748</v>
      </c>
      <c r="K4" s="214">
        <f t="shared" si="1"/>
        <v>164.83516483516485</v>
      </c>
      <c r="L4" s="214">
        <f t="shared" si="1"/>
        <v>186.4</v>
      </c>
      <c r="M4" s="214">
        <f t="shared" si="1"/>
        <v>181.37835194811879</v>
      </c>
      <c r="N4" s="214">
        <f t="shared" si="1"/>
        <v>190.9103577329644</v>
      </c>
      <c r="O4" s="214">
        <f t="shared" si="1"/>
        <v>204.77682067345341</v>
      </c>
      <c r="P4" s="214">
        <f t="shared" si="1"/>
        <v>204.76850135601819</v>
      </c>
      <c r="Q4" s="214">
        <f t="shared" si="1"/>
        <v>186.67390910736918</v>
      </c>
    </row>
    <row r="5" spans="1:17" x14ac:dyDescent="0.25">
      <c r="A5" s="268" t="s">
        <v>35</v>
      </c>
      <c r="B5" s="214">
        <v>0</v>
      </c>
      <c r="C5" s="214">
        <v>0</v>
      </c>
      <c r="D5" s="214">
        <v>0</v>
      </c>
      <c r="E5" s="214">
        <v>0</v>
      </c>
      <c r="F5" s="214">
        <v>0</v>
      </c>
      <c r="G5" s="214">
        <v>0</v>
      </c>
      <c r="H5" s="214">
        <v>0</v>
      </c>
      <c r="I5" s="214">
        <v>0</v>
      </c>
      <c r="J5" s="214">
        <v>0</v>
      </c>
      <c r="K5" s="214">
        <v>0</v>
      </c>
      <c r="L5" s="214">
        <v>0</v>
      </c>
      <c r="M5" s="214">
        <v>0</v>
      </c>
      <c r="N5" s="214">
        <v>0</v>
      </c>
      <c r="O5" s="214">
        <v>0</v>
      </c>
      <c r="P5" s="214">
        <v>0</v>
      </c>
      <c r="Q5" s="214">
        <v>0</v>
      </c>
    </row>
    <row r="6" spans="1:17" x14ac:dyDescent="0.25">
      <c r="A6" s="268" t="s">
        <v>56</v>
      </c>
      <c r="B6" s="214">
        <v>308.65108464917751</v>
      </c>
      <c r="C6" s="214">
        <v>289.61268537434773</v>
      </c>
      <c r="D6" s="214">
        <v>313.32555139153402</v>
      </c>
      <c r="E6" s="214">
        <v>315.26661796932069</v>
      </c>
      <c r="F6" s="214">
        <v>262.32513265798354</v>
      </c>
      <c r="G6" s="214">
        <v>229.14279762524737</v>
      </c>
      <c r="H6" s="214">
        <v>211.790011674189</v>
      </c>
      <c r="I6" s="214">
        <v>210.6464572680789</v>
      </c>
      <c r="J6" s="214">
        <v>190.15251523748</v>
      </c>
      <c r="K6" s="214">
        <v>164.83516483516485</v>
      </c>
      <c r="L6" s="214">
        <v>186.4</v>
      </c>
      <c r="M6" s="214">
        <v>181.37835194811879</v>
      </c>
      <c r="N6" s="214">
        <v>190.9103577329644</v>
      </c>
      <c r="O6" s="214">
        <v>204.77682067345341</v>
      </c>
      <c r="P6" s="214">
        <v>204.76850135601819</v>
      </c>
      <c r="Q6" s="214">
        <v>186.67390910736918</v>
      </c>
    </row>
    <row r="7" spans="1:17" x14ac:dyDescent="0.25">
      <c r="A7" s="223" t="s">
        <v>55</v>
      </c>
      <c r="B7" s="213">
        <v>445.0977943763977</v>
      </c>
      <c r="C7" s="213">
        <v>698.0978289633855</v>
      </c>
      <c r="D7" s="213">
        <v>631.25883148000253</v>
      </c>
      <c r="E7" s="213">
        <v>636.08473338203066</v>
      </c>
      <c r="F7" s="213">
        <v>673.80607814761208</v>
      </c>
      <c r="G7" s="213">
        <v>784.48267699387384</v>
      </c>
      <c r="H7" s="213">
        <v>774.17338468750847</v>
      </c>
      <c r="I7" s="213">
        <v>450.60262965668363</v>
      </c>
      <c r="J7" s="213">
        <v>413.82280519431879</v>
      </c>
      <c r="K7" s="213">
        <v>445.61122713875818</v>
      </c>
      <c r="L7" s="213">
        <v>385.70000000000005</v>
      </c>
      <c r="M7" s="213">
        <v>441.29908899068408</v>
      </c>
      <c r="N7" s="213">
        <v>319.41154221328611</v>
      </c>
      <c r="O7" s="213">
        <v>392.81519185591236</v>
      </c>
      <c r="P7" s="213">
        <v>359.49115173745929</v>
      </c>
      <c r="Q7" s="213">
        <v>346.55078761542649</v>
      </c>
    </row>
    <row r="8" spans="1:17" x14ac:dyDescent="0.25">
      <c r="A8" s="63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233</v>
      </c>
      <c r="B10" s="215">
        <v>0</v>
      </c>
      <c r="C10" s="215">
        <v>0</v>
      </c>
      <c r="D10" s="215">
        <v>0</v>
      </c>
      <c r="E10" s="215">
        <v>0</v>
      </c>
      <c r="F10" s="215">
        <v>0</v>
      </c>
      <c r="G10" s="215">
        <v>0</v>
      </c>
      <c r="H10" s="215">
        <v>0</v>
      </c>
      <c r="I10" s="215">
        <v>0</v>
      </c>
      <c r="J10" s="215">
        <v>0</v>
      </c>
      <c r="K10" s="215">
        <v>0</v>
      </c>
      <c r="L10" s="215">
        <v>0</v>
      </c>
      <c r="M10" s="215">
        <v>0</v>
      </c>
      <c r="N10" s="215">
        <v>0</v>
      </c>
      <c r="O10" s="215">
        <v>0</v>
      </c>
      <c r="P10" s="215">
        <v>0</v>
      </c>
      <c r="Q10" s="215">
        <v>0</v>
      </c>
    </row>
    <row r="11" spans="1:17" x14ac:dyDescent="0.25">
      <c r="A11" s="222" t="s">
        <v>232</v>
      </c>
      <c r="B11" s="214">
        <v>43</v>
      </c>
      <c r="C11" s="214">
        <v>43</v>
      </c>
      <c r="D11" s="214">
        <v>44</v>
      </c>
      <c r="E11" s="214">
        <v>45</v>
      </c>
      <c r="F11" s="214">
        <v>45</v>
      </c>
      <c r="G11" s="214">
        <v>45</v>
      </c>
      <c r="H11" s="214">
        <v>45</v>
      </c>
      <c r="I11" s="214">
        <v>49</v>
      </c>
      <c r="J11" s="214">
        <v>48</v>
      </c>
      <c r="K11" s="214">
        <v>45</v>
      </c>
      <c r="L11" s="214">
        <v>45</v>
      </c>
      <c r="M11" s="214">
        <v>47</v>
      </c>
      <c r="N11" s="214">
        <v>53</v>
      </c>
      <c r="O11" s="214">
        <v>60</v>
      </c>
      <c r="P11" s="214">
        <v>60</v>
      </c>
      <c r="Q11" s="214">
        <v>60</v>
      </c>
    </row>
    <row r="12" spans="1:17" x14ac:dyDescent="0.25">
      <c r="A12" s="221" t="s">
        <v>231</v>
      </c>
      <c r="B12" s="213">
        <v>71.666666666666671</v>
      </c>
      <c r="C12" s="213">
        <v>83.09970674486803</v>
      </c>
      <c r="D12" s="213">
        <v>83.536231884057969</v>
      </c>
      <c r="E12" s="213">
        <v>79.999999999999986</v>
      </c>
      <c r="F12" s="213">
        <v>95.624999999999986</v>
      </c>
      <c r="G12" s="213">
        <v>102.54098360655733</v>
      </c>
      <c r="H12" s="213">
        <v>104.99999999999997</v>
      </c>
      <c r="I12" s="213">
        <v>67.666666666666643</v>
      </c>
      <c r="J12" s="213">
        <v>67.662650602409627</v>
      </c>
      <c r="K12" s="213">
        <v>68.924050632911388</v>
      </c>
      <c r="L12" s="213">
        <v>67.500000000000014</v>
      </c>
      <c r="M12" s="213">
        <v>56.98211844062314</v>
      </c>
      <c r="N12" s="213">
        <v>49.923014460074036</v>
      </c>
      <c r="O12" s="213">
        <v>49.090873663192284</v>
      </c>
      <c r="P12" s="213">
        <v>45.26315789473685</v>
      </c>
      <c r="Q12" s="213">
        <v>40.000000000000014</v>
      </c>
    </row>
    <row r="13" spans="1:17" x14ac:dyDescent="0.25">
      <c r="A13" s="123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233</v>
      </c>
      <c r="B15" s="120">
        <v>0</v>
      </c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80" t="s">
        <v>232</v>
      </c>
      <c r="B16" s="189">
        <v>55.555555555555564</v>
      </c>
      <c r="C16" s="189">
        <v>51.08747280869374</v>
      </c>
      <c r="D16" s="189">
        <v>51.08747280869374</v>
      </c>
      <c r="E16" s="189">
        <v>51.08747280869374</v>
      </c>
      <c r="F16" s="189">
        <v>51.08747280869374</v>
      </c>
      <c r="G16" s="189">
        <v>51.08747280869374</v>
      </c>
      <c r="H16" s="189">
        <v>51.08747280869374</v>
      </c>
      <c r="I16" s="189">
        <v>55.555555555555557</v>
      </c>
      <c r="J16" s="189">
        <v>51.087472808693725</v>
      </c>
      <c r="K16" s="189">
        <v>51.08747280869374</v>
      </c>
      <c r="L16" s="189">
        <v>51.08747280869374</v>
      </c>
      <c r="M16" s="189">
        <v>51.08747280869374</v>
      </c>
      <c r="N16" s="189">
        <v>60.023638302417375</v>
      </c>
      <c r="O16" s="189">
        <v>64.491721049279207</v>
      </c>
      <c r="P16" s="189">
        <v>64.491721049279207</v>
      </c>
      <c r="Q16" s="189">
        <v>64.491721049279207</v>
      </c>
    </row>
    <row r="17" spans="1:17" x14ac:dyDescent="0.25">
      <c r="A17" s="108" t="s">
        <v>231</v>
      </c>
      <c r="B17" s="118">
        <v>100</v>
      </c>
      <c r="C17" s="118">
        <v>92.408341830627066</v>
      </c>
      <c r="D17" s="118">
        <v>92.408341830627066</v>
      </c>
      <c r="E17" s="118">
        <v>84.816683661254132</v>
      </c>
      <c r="F17" s="118">
        <v>107.59165816937291</v>
      </c>
      <c r="G17" s="118">
        <v>115.18331633874585</v>
      </c>
      <c r="H17" s="118">
        <v>115.18331633874585</v>
      </c>
      <c r="I17" s="118">
        <v>107.59165816937292</v>
      </c>
      <c r="J17" s="118">
        <v>107.59165816937292</v>
      </c>
      <c r="K17" s="118">
        <v>99.999999999999986</v>
      </c>
      <c r="L17" s="118">
        <v>92.408341830627052</v>
      </c>
      <c r="M17" s="118">
        <v>92.408341830627052</v>
      </c>
      <c r="N17" s="118">
        <v>84.816683661254118</v>
      </c>
      <c r="O17" s="118">
        <v>77.225025491881183</v>
      </c>
      <c r="P17" s="118">
        <v>77.225025491881183</v>
      </c>
      <c r="Q17" s="118">
        <v>69.633367322508249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233</v>
      </c>
      <c r="B19" s="120"/>
      <c r="C19" s="120">
        <v>0</v>
      </c>
      <c r="D19" s="120">
        <v>0</v>
      </c>
      <c r="E19" s="120">
        <v>0</v>
      </c>
      <c r="F19" s="120">
        <v>0</v>
      </c>
      <c r="G19" s="120">
        <v>0</v>
      </c>
      <c r="H19" s="120">
        <v>0</v>
      </c>
      <c r="I19" s="120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</row>
    <row r="20" spans="1:17" x14ac:dyDescent="0.25">
      <c r="A20" s="179" t="s">
        <v>232</v>
      </c>
      <c r="B20" s="189"/>
      <c r="C20" s="189">
        <v>0</v>
      </c>
      <c r="D20" s="189">
        <v>0</v>
      </c>
      <c r="E20" s="189">
        <v>4.4680827468618247</v>
      </c>
      <c r="F20" s="189">
        <v>0</v>
      </c>
      <c r="G20" s="189">
        <v>0</v>
      </c>
      <c r="H20" s="189">
        <v>4.4680827468618247</v>
      </c>
      <c r="I20" s="189">
        <v>4.4680827468618238</v>
      </c>
      <c r="J20" s="189">
        <v>0</v>
      </c>
      <c r="K20" s="189">
        <v>1.4210854715202004E-14</v>
      </c>
      <c r="L20" s="189">
        <v>0</v>
      </c>
      <c r="M20" s="189">
        <v>4.4680827468618247</v>
      </c>
      <c r="N20" s="189">
        <v>8.9361654937236459</v>
      </c>
      <c r="O20" s="189">
        <v>8.9361654937236477</v>
      </c>
      <c r="P20" s="189">
        <v>0</v>
      </c>
      <c r="Q20" s="189">
        <v>0</v>
      </c>
    </row>
    <row r="21" spans="1:17" x14ac:dyDescent="0.25">
      <c r="A21" s="119" t="s">
        <v>231</v>
      </c>
      <c r="B21" s="118"/>
      <c r="C21" s="118">
        <v>0</v>
      </c>
      <c r="D21" s="118">
        <v>0</v>
      </c>
      <c r="E21" s="118">
        <v>0</v>
      </c>
      <c r="F21" s="118">
        <v>30.366632677491712</v>
      </c>
      <c r="G21" s="118">
        <v>7.5916581693729484</v>
      </c>
      <c r="H21" s="118">
        <v>7.5916581693729297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233</v>
      </c>
      <c r="B23" s="120"/>
      <c r="C23" s="120">
        <f>B15+C19-C15</f>
        <v>0</v>
      </c>
      <c r="D23" s="120">
        <f t="shared" ref="D23:Q23" si="2">C15+D19-D15</f>
        <v>0</v>
      </c>
      <c r="E23" s="120">
        <f t="shared" si="2"/>
        <v>0</v>
      </c>
      <c r="F23" s="120">
        <f t="shared" si="2"/>
        <v>0</v>
      </c>
      <c r="G23" s="120">
        <f t="shared" si="2"/>
        <v>0</v>
      </c>
      <c r="H23" s="120">
        <f t="shared" si="2"/>
        <v>0</v>
      </c>
      <c r="I23" s="120">
        <f t="shared" si="2"/>
        <v>0</v>
      </c>
      <c r="J23" s="120">
        <f t="shared" si="2"/>
        <v>0</v>
      </c>
      <c r="K23" s="120">
        <f t="shared" si="2"/>
        <v>0</v>
      </c>
      <c r="L23" s="120">
        <f t="shared" si="2"/>
        <v>0</v>
      </c>
      <c r="M23" s="120">
        <f t="shared" si="2"/>
        <v>0</v>
      </c>
      <c r="N23" s="120">
        <f t="shared" si="2"/>
        <v>0</v>
      </c>
      <c r="O23" s="120">
        <f t="shared" si="2"/>
        <v>0</v>
      </c>
      <c r="P23" s="120">
        <f t="shared" si="2"/>
        <v>0</v>
      </c>
      <c r="Q23" s="120">
        <f t="shared" si="2"/>
        <v>0</v>
      </c>
    </row>
    <row r="24" spans="1:17" x14ac:dyDescent="0.25">
      <c r="A24" s="179" t="s">
        <v>232</v>
      </c>
      <c r="B24" s="189"/>
      <c r="C24" s="189">
        <f t="shared" ref="C24:Q24" si="3">B16+C20-C16</f>
        <v>4.4680827468618247</v>
      </c>
      <c r="D24" s="189">
        <f t="shared" si="3"/>
        <v>0</v>
      </c>
      <c r="E24" s="189">
        <f t="shared" si="3"/>
        <v>4.4680827468618247</v>
      </c>
      <c r="F24" s="189">
        <f t="shared" si="3"/>
        <v>0</v>
      </c>
      <c r="G24" s="189">
        <f t="shared" si="3"/>
        <v>0</v>
      </c>
      <c r="H24" s="189">
        <f t="shared" si="3"/>
        <v>4.4680827468618247</v>
      </c>
      <c r="I24" s="189">
        <f t="shared" si="3"/>
        <v>0</v>
      </c>
      <c r="J24" s="189">
        <f t="shared" si="3"/>
        <v>4.4680827468618318</v>
      </c>
      <c r="K24" s="189">
        <f t="shared" si="3"/>
        <v>0</v>
      </c>
      <c r="L24" s="189">
        <f t="shared" si="3"/>
        <v>0</v>
      </c>
      <c r="M24" s="189">
        <f t="shared" si="3"/>
        <v>4.4680827468618247</v>
      </c>
      <c r="N24" s="189">
        <f t="shared" si="3"/>
        <v>0</v>
      </c>
      <c r="O24" s="189">
        <f t="shared" si="3"/>
        <v>4.4680827468618105</v>
      </c>
      <c r="P24" s="189">
        <f t="shared" si="3"/>
        <v>0</v>
      </c>
      <c r="Q24" s="189">
        <f t="shared" si="3"/>
        <v>0</v>
      </c>
    </row>
    <row r="25" spans="1:17" x14ac:dyDescent="0.25">
      <c r="A25" s="119" t="s">
        <v>231</v>
      </c>
      <c r="B25" s="118"/>
      <c r="C25" s="118">
        <f t="shared" ref="C25:Q25" si="4">B17+C21-C17</f>
        <v>7.5916581693729341</v>
      </c>
      <c r="D25" s="118">
        <f t="shared" si="4"/>
        <v>0</v>
      </c>
      <c r="E25" s="118">
        <f t="shared" si="4"/>
        <v>7.5916581693729341</v>
      </c>
      <c r="F25" s="118">
        <f t="shared" si="4"/>
        <v>7.5916581693729341</v>
      </c>
      <c r="G25" s="118">
        <f t="shared" si="4"/>
        <v>0</v>
      </c>
      <c r="H25" s="118">
        <f t="shared" si="4"/>
        <v>7.5916581693729341</v>
      </c>
      <c r="I25" s="118">
        <f t="shared" si="4"/>
        <v>7.5916581693729341</v>
      </c>
      <c r="J25" s="118">
        <f t="shared" si="4"/>
        <v>0</v>
      </c>
      <c r="K25" s="118">
        <f t="shared" si="4"/>
        <v>7.5916581693729341</v>
      </c>
      <c r="L25" s="118">
        <f t="shared" si="4"/>
        <v>7.5916581693729341</v>
      </c>
      <c r="M25" s="118">
        <f t="shared" si="4"/>
        <v>0</v>
      </c>
      <c r="N25" s="118">
        <f t="shared" si="4"/>
        <v>7.5916581693729341</v>
      </c>
      <c r="O25" s="118">
        <f t="shared" si="4"/>
        <v>7.5916581693729341</v>
      </c>
      <c r="P25" s="118">
        <f t="shared" si="4"/>
        <v>0</v>
      </c>
      <c r="Q25" s="118">
        <f t="shared" si="4"/>
        <v>7.5916581693729341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233</v>
      </c>
      <c r="B27" s="120">
        <f>B15-B10</f>
        <v>0</v>
      </c>
      <c r="C27" s="120">
        <f t="shared" ref="C27:Q27" si="5">C15-C10</f>
        <v>0</v>
      </c>
      <c r="D27" s="120">
        <f t="shared" si="5"/>
        <v>0</v>
      </c>
      <c r="E27" s="120">
        <f t="shared" si="5"/>
        <v>0</v>
      </c>
      <c r="F27" s="120">
        <f t="shared" si="5"/>
        <v>0</v>
      </c>
      <c r="G27" s="120">
        <f t="shared" si="5"/>
        <v>0</v>
      </c>
      <c r="H27" s="120">
        <f t="shared" si="5"/>
        <v>0</v>
      </c>
      <c r="I27" s="120">
        <f t="shared" si="5"/>
        <v>0</v>
      </c>
      <c r="J27" s="120">
        <f t="shared" si="5"/>
        <v>0</v>
      </c>
      <c r="K27" s="120">
        <f t="shared" si="5"/>
        <v>0</v>
      </c>
      <c r="L27" s="120">
        <f t="shared" si="5"/>
        <v>0</v>
      </c>
      <c r="M27" s="120">
        <f t="shared" si="5"/>
        <v>0</v>
      </c>
      <c r="N27" s="120">
        <f t="shared" si="5"/>
        <v>0</v>
      </c>
      <c r="O27" s="120">
        <f t="shared" si="5"/>
        <v>0</v>
      </c>
      <c r="P27" s="120">
        <f t="shared" si="5"/>
        <v>0</v>
      </c>
      <c r="Q27" s="120">
        <f t="shared" si="5"/>
        <v>0</v>
      </c>
    </row>
    <row r="28" spans="1:17" x14ac:dyDescent="0.25">
      <c r="A28" s="180" t="s">
        <v>232</v>
      </c>
      <c r="B28" s="189">
        <f t="shared" ref="B28:Q28" si="6">B16-B11</f>
        <v>12.555555555555564</v>
      </c>
      <c r="C28" s="189">
        <f t="shared" si="6"/>
        <v>8.0874728086937395</v>
      </c>
      <c r="D28" s="189">
        <f t="shared" si="6"/>
        <v>7.0874728086937395</v>
      </c>
      <c r="E28" s="189">
        <f t="shared" si="6"/>
        <v>6.0874728086937395</v>
      </c>
      <c r="F28" s="189">
        <f t="shared" si="6"/>
        <v>6.0874728086937395</v>
      </c>
      <c r="G28" s="189">
        <f t="shared" si="6"/>
        <v>6.0874728086937395</v>
      </c>
      <c r="H28" s="189">
        <f t="shared" si="6"/>
        <v>6.0874728086937395</v>
      </c>
      <c r="I28" s="189">
        <f t="shared" si="6"/>
        <v>6.5555555555555571</v>
      </c>
      <c r="J28" s="189">
        <f t="shared" si="6"/>
        <v>3.0874728086937253</v>
      </c>
      <c r="K28" s="189">
        <f t="shared" si="6"/>
        <v>6.0874728086937395</v>
      </c>
      <c r="L28" s="189">
        <f t="shared" si="6"/>
        <v>6.0874728086937395</v>
      </c>
      <c r="M28" s="189">
        <f t="shared" si="6"/>
        <v>4.0874728086937395</v>
      </c>
      <c r="N28" s="189">
        <f t="shared" si="6"/>
        <v>7.0236383024173747</v>
      </c>
      <c r="O28" s="189">
        <f t="shared" si="6"/>
        <v>4.4917210492792066</v>
      </c>
      <c r="P28" s="189">
        <f t="shared" si="6"/>
        <v>4.4917210492792066</v>
      </c>
      <c r="Q28" s="189">
        <f t="shared" si="6"/>
        <v>4.4917210492792066</v>
      </c>
    </row>
    <row r="29" spans="1:17" x14ac:dyDescent="0.25">
      <c r="A29" s="108" t="s">
        <v>231</v>
      </c>
      <c r="B29" s="118">
        <f t="shared" ref="B29:Q29" si="7">B17-B12</f>
        <v>28.333333333333329</v>
      </c>
      <c r="C29" s="118">
        <f t="shared" si="7"/>
        <v>9.3086350857590361</v>
      </c>
      <c r="D29" s="118">
        <f t="shared" si="7"/>
        <v>8.8721099465690969</v>
      </c>
      <c r="E29" s="118">
        <f t="shared" si="7"/>
        <v>4.8166836612541459</v>
      </c>
      <c r="F29" s="118">
        <f t="shared" si="7"/>
        <v>11.96665816937292</v>
      </c>
      <c r="G29" s="118">
        <f t="shared" si="7"/>
        <v>12.642332732188521</v>
      </c>
      <c r="H29" s="118">
        <f t="shared" si="7"/>
        <v>10.183316338745882</v>
      </c>
      <c r="I29" s="118">
        <f t="shared" si="7"/>
        <v>39.924991502706277</v>
      </c>
      <c r="J29" s="118">
        <f t="shared" si="7"/>
        <v>39.929007566963293</v>
      </c>
      <c r="K29" s="118">
        <f t="shared" si="7"/>
        <v>31.075949367088597</v>
      </c>
      <c r="L29" s="118">
        <f t="shared" si="7"/>
        <v>24.908341830627037</v>
      </c>
      <c r="M29" s="118">
        <f t="shared" si="7"/>
        <v>35.426223390003912</v>
      </c>
      <c r="N29" s="118">
        <f t="shared" si="7"/>
        <v>34.893669201180082</v>
      </c>
      <c r="O29" s="118">
        <f t="shared" si="7"/>
        <v>28.1341518286889</v>
      </c>
      <c r="P29" s="118">
        <f t="shared" si="7"/>
        <v>31.961867597144334</v>
      </c>
      <c r="Q29" s="118">
        <f t="shared" si="7"/>
        <v>29.633367322508235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63.439044557338768</v>
      </c>
      <c r="C32" s="38">
        <v>63.912440000000004</v>
      </c>
      <c r="D32" s="38">
        <v>60.50273</v>
      </c>
      <c r="E32" s="38">
        <v>56.502299999999998</v>
      </c>
      <c r="F32" s="38">
        <v>53.905590000000004</v>
      </c>
      <c r="G32" s="38">
        <v>43.350049616451372</v>
      </c>
      <c r="H32" s="38">
        <v>41.400129999999997</v>
      </c>
      <c r="I32" s="38">
        <v>25.798819999999999</v>
      </c>
      <c r="J32" s="38">
        <v>26.004469999999998</v>
      </c>
      <c r="K32" s="38">
        <v>26.00686</v>
      </c>
      <c r="L32" s="38">
        <v>25.819093448000761</v>
      </c>
      <c r="M32" s="38">
        <v>25.98611433460793</v>
      </c>
      <c r="N32" s="38">
        <v>23.359266979708707</v>
      </c>
      <c r="O32" s="38">
        <v>23.621378555853532</v>
      </c>
      <c r="P32" s="38">
        <v>23.907162471964234</v>
      </c>
      <c r="Q32" s="38">
        <v>25.197626500188484</v>
      </c>
    </row>
    <row r="33" spans="1:17" x14ac:dyDescent="0.25">
      <c r="A33" s="55" t="s">
        <v>33</v>
      </c>
      <c r="B33" s="54">
        <v>0</v>
      </c>
      <c r="C33" s="54">
        <v>0</v>
      </c>
      <c r="D33" s="54">
        <v>0</v>
      </c>
      <c r="E33" s="54">
        <v>0.69901999999999997</v>
      </c>
      <c r="F33" s="54">
        <v>0.70023999999999997</v>
      </c>
      <c r="G33" s="54">
        <v>0</v>
      </c>
      <c r="H33" s="54">
        <v>0</v>
      </c>
      <c r="I33" s="54">
        <v>0</v>
      </c>
      <c r="J33" s="54">
        <v>0</v>
      </c>
      <c r="K33" s="54">
        <v>0.69688000000000005</v>
      </c>
      <c r="L33" s="54">
        <v>0.66865862046059632</v>
      </c>
      <c r="M33" s="54">
        <v>0.66875201470543322</v>
      </c>
      <c r="N33" s="54">
        <v>0</v>
      </c>
      <c r="O33" s="54">
        <v>0</v>
      </c>
      <c r="P33" s="54">
        <v>0</v>
      </c>
      <c r="Q33" s="54">
        <v>0</v>
      </c>
    </row>
    <row r="34" spans="1:17" x14ac:dyDescent="0.25">
      <c r="A34" s="52" t="s">
        <v>32</v>
      </c>
      <c r="B34" s="51">
        <v>6.0432489366458215</v>
      </c>
      <c r="C34" s="51">
        <v>7.0015200000000002</v>
      </c>
      <c r="D34" s="51">
        <v>6.9979700000000005</v>
      </c>
      <c r="E34" s="51">
        <v>6.9883100000000002</v>
      </c>
      <c r="F34" s="51">
        <v>6.9995899999999995</v>
      </c>
      <c r="G34" s="51">
        <v>6.998372900826455</v>
      </c>
      <c r="H34" s="51">
        <v>10.676309999999999</v>
      </c>
      <c r="I34" s="51">
        <v>7.2254899999999989</v>
      </c>
      <c r="J34" s="51">
        <v>7.3045800000000005</v>
      </c>
      <c r="K34" s="51">
        <v>6.2812599999999996</v>
      </c>
      <c r="L34" s="51">
        <v>4.2276505515848504</v>
      </c>
      <c r="M34" s="51">
        <v>3.2010343565545121</v>
      </c>
      <c r="N34" s="51">
        <v>2.077567811924689</v>
      </c>
      <c r="O34" s="51">
        <v>2.0760713994086202</v>
      </c>
      <c r="P34" s="51">
        <v>2.0773554796327121</v>
      </c>
      <c r="Q34" s="51">
        <v>2.0778740219016654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1.1021399999999999</v>
      </c>
      <c r="J36" s="51">
        <v>1.1017399999999999</v>
      </c>
      <c r="K36" s="51">
        <v>1.0965199999999999</v>
      </c>
      <c r="L36" s="51">
        <v>1.122911196991033</v>
      </c>
      <c r="M36" s="51">
        <v>1.1228669564512894</v>
      </c>
      <c r="N36" s="51">
        <v>0</v>
      </c>
      <c r="O36" s="51">
        <v>0</v>
      </c>
      <c r="P36" s="51">
        <v>0</v>
      </c>
      <c r="Q36" s="51">
        <v>0</v>
      </c>
    </row>
    <row r="37" spans="1:17" x14ac:dyDescent="0.25">
      <c r="A37" s="53" t="s">
        <v>76</v>
      </c>
      <c r="B37" s="51">
        <v>4.1324739989968817</v>
      </c>
      <c r="C37" s="51">
        <v>4.1020500000000002</v>
      </c>
      <c r="D37" s="51">
        <v>4.0985800000000001</v>
      </c>
      <c r="E37" s="51">
        <v>4.0934600000000003</v>
      </c>
      <c r="F37" s="51">
        <v>4.1002099999999997</v>
      </c>
      <c r="G37" s="51">
        <v>4.1321723516836508</v>
      </c>
      <c r="H37" s="51">
        <v>2.09334</v>
      </c>
      <c r="I37" s="51">
        <v>3.1137199999999998</v>
      </c>
      <c r="J37" s="51">
        <v>5.2037500000000003</v>
      </c>
      <c r="K37" s="51">
        <v>5.1847399999999997</v>
      </c>
      <c r="L37" s="51">
        <v>3.1047393545938173</v>
      </c>
      <c r="M37" s="51">
        <v>2.0781674001032227</v>
      </c>
      <c r="N37" s="51">
        <v>2.077567811924689</v>
      </c>
      <c r="O37" s="51">
        <v>2.0760713994086202</v>
      </c>
      <c r="P37" s="51">
        <v>2.0773554796327121</v>
      </c>
      <c r="Q37" s="51">
        <v>2.0778740219016654</v>
      </c>
    </row>
    <row r="38" spans="1:17" x14ac:dyDescent="0.25">
      <c r="A38" s="53" t="s">
        <v>29</v>
      </c>
      <c r="B38" s="51">
        <v>1.9107749376489396</v>
      </c>
      <c r="C38" s="51">
        <v>2.89947</v>
      </c>
      <c r="D38" s="51">
        <v>2.8993899999999999</v>
      </c>
      <c r="E38" s="51">
        <v>2.8948499999999999</v>
      </c>
      <c r="F38" s="51">
        <v>2.8993799999999998</v>
      </c>
      <c r="G38" s="51">
        <v>2.8662005491428046</v>
      </c>
      <c r="H38" s="51">
        <v>8.5829699999999995</v>
      </c>
      <c r="I38" s="51">
        <v>1.9073500000000001</v>
      </c>
      <c r="J38" s="51">
        <v>0.99909000000000003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1.1022799999999999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30.214170520569134</v>
      </c>
      <c r="C40" s="51">
        <v>29.405159999999999</v>
      </c>
      <c r="D40" s="51">
        <v>25.798449999999999</v>
      </c>
      <c r="E40" s="51">
        <v>23.05509</v>
      </c>
      <c r="F40" s="51">
        <v>21.80162</v>
      </c>
      <c r="G40" s="51">
        <v>9.1716659458551941</v>
      </c>
      <c r="H40" s="51">
        <v>5.9853399999999999</v>
      </c>
      <c r="I40" s="51">
        <v>2.1089699999999998</v>
      </c>
      <c r="J40" s="51">
        <v>3.5986799999999999</v>
      </c>
      <c r="K40" s="51">
        <v>2.5900799999999999</v>
      </c>
      <c r="L40" s="51">
        <v>2.6033998258161382</v>
      </c>
      <c r="M40" s="51">
        <v>3.0335901657461006</v>
      </c>
      <c r="N40" s="51">
        <v>2.8898145306005487</v>
      </c>
      <c r="O40" s="51">
        <v>2.9109837457115191</v>
      </c>
      <c r="P40" s="51">
        <v>2.9138374846099024</v>
      </c>
      <c r="Q40" s="51">
        <v>3.3439123297570821</v>
      </c>
    </row>
    <row r="41" spans="1:17" x14ac:dyDescent="0.25">
      <c r="A41" s="53" t="s">
        <v>66</v>
      </c>
      <c r="B41" s="51">
        <v>30.214170520569134</v>
      </c>
      <c r="C41" s="51">
        <v>29.405159999999999</v>
      </c>
      <c r="D41" s="51">
        <v>25.798449999999999</v>
      </c>
      <c r="E41" s="51">
        <v>23.05509</v>
      </c>
      <c r="F41" s="51">
        <v>21.80162</v>
      </c>
      <c r="G41" s="51">
        <v>9.1716659458551941</v>
      </c>
      <c r="H41" s="51">
        <v>5.9853399999999999</v>
      </c>
      <c r="I41" s="51">
        <v>2.1089699999999998</v>
      </c>
      <c r="J41" s="51">
        <v>3.5986799999999999</v>
      </c>
      <c r="K41" s="51">
        <v>2.5900799999999999</v>
      </c>
      <c r="L41" s="51">
        <v>2.6033998258161382</v>
      </c>
      <c r="M41" s="51">
        <v>3.0335901657461006</v>
      </c>
      <c r="N41" s="51">
        <v>2.8898145306005487</v>
      </c>
      <c r="O41" s="51">
        <v>2.9109837457115191</v>
      </c>
      <c r="P41" s="51">
        <v>2.9138374846099024</v>
      </c>
      <c r="Q41" s="51">
        <v>3.3439123297570821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3" t="s">
        <v>23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x14ac:dyDescent="0.25">
      <c r="A50" s="63" t="s">
        <v>21</v>
      </c>
      <c r="B50" s="62">
        <v>27.18162510012381</v>
      </c>
      <c r="C50" s="62">
        <v>27.505759999999999</v>
      </c>
      <c r="D50" s="62">
        <v>27.706309999999998</v>
      </c>
      <c r="E50" s="62">
        <v>25.759879999999999</v>
      </c>
      <c r="F50" s="62">
        <v>24.404140000000002</v>
      </c>
      <c r="G50" s="62">
        <v>27.180010769769719</v>
      </c>
      <c r="H50" s="62">
        <v>24.738479999999999</v>
      </c>
      <c r="I50" s="62">
        <v>16.464359999999999</v>
      </c>
      <c r="J50" s="62">
        <v>15.10121</v>
      </c>
      <c r="K50" s="62">
        <v>16.438639999999999</v>
      </c>
      <c r="L50" s="62">
        <v>18.319384450139175</v>
      </c>
      <c r="M50" s="62">
        <v>19.082737797601883</v>
      </c>
      <c r="N50" s="62">
        <v>18.39188463718347</v>
      </c>
      <c r="O50" s="62">
        <v>18.634323410733391</v>
      </c>
      <c r="P50" s="62">
        <v>18.91596950772162</v>
      </c>
      <c r="Q50" s="62">
        <v>19.775840148529735</v>
      </c>
    </row>
    <row r="51" spans="1:17" x14ac:dyDescent="0.25">
      <c r="A51" s="191" t="s">
        <v>105</v>
      </c>
      <c r="B51" s="190">
        <f t="shared" ref="B51:Q51" si="8">SUM(B52:B54)</f>
        <v>63.439044557338761</v>
      </c>
      <c r="C51" s="190">
        <f t="shared" si="8"/>
        <v>63.912440000000018</v>
      </c>
      <c r="D51" s="190">
        <f t="shared" si="8"/>
        <v>60.50273</v>
      </c>
      <c r="E51" s="190">
        <f t="shared" si="8"/>
        <v>56.502299999999998</v>
      </c>
      <c r="F51" s="190">
        <f t="shared" si="8"/>
        <v>53.905590000000004</v>
      </c>
      <c r="G51" s="190">
        <f t="shared" si="8"/>
        <v>43.350049616451372</v>
      </c>
      <c r="H51" s="190">
        <f t="shared" si="8"/>
        <v>41.400129999999997</v>
      </c>
      <c r="I51" s="190">
        <f t="shared" si="8"/>
        <v>25.798819999999999</v>
      </c>
      <c r="J51" s="190">
        <f t="shared" si="8"/>
        <v>26.004469999999994</v>
      </c>
      <c r="K51" s="190">
        <f t="shared" si="8"/>
        <v>26.006859999999996</v>
      </c>
      <c r="L51" s="190">
        <f t="shared" si="8"/>
        <v>25.819093448000757</v>
      </c>
      <c r="M51" s="190">
        <f t="shared" si="8"/>
        <v>25.986114334607933</v>
      </c>
      <c r="N51" s="190">
        <f t="shared" si="8"/>
        <v>23.359266979708707</v>
      </c>
      <c r="O51" s="190">
        <f t="shared" si="8"/>
        <v>23.621378555853536</v>
      </c>
      <c r="P51" s="190">
        <f t="shared" si="8"/>
        <v>23.907162471964234</v>
      </c>
      <c r="Q51" s="190">
        <f t="shared" si="8"/>
        <v>25.197626500188484</v>
      </c>
    </row>
    <row r="52" spans="1:17" x14ac:dyDescent="0.25">
      <c r="A52" s="216" t="s">
        <v>35</v>
      </c>
      <c r="B52" s="215">
        <v>0</v>
      </c>
      <c r="C52" s="215">
        <v>0</v>
      </c>
      <c r="D52" s="215">
        <v>0</v>
      </c>
      <c r="E52" s="215">
        <v>0</v>
      </c>
      <c r="F52" s="215">
        <v>0</v>
      </c>
      <c r="G52" s="215">
        <v>0</v>
      </c>
      <c r="H52" s="215">
        <v>0</v>
      </c>
      <c r="I52" s="215">
        <v>0</v>
      </c>
      <c r="J52" s="215">
        <v>0</v>
      </c>
      <c r="K52" s="215">
        <v>0</v>
      </c>
      <c r="L52" s="215">
        <v>0</v>
      </c>
      <c r="M52" s="215">
        <v>0</v>
      </c>
      <c r="N52" s="215">
        <v>0</v>
      </c>
      <c r="O52" s="215">
        <v>0</v>
      </c>
      <c r="P52" s="215">
        <v>0</v>
      </c>
      <c r="Q52" s="215">
        <v>0</v>
      </c>
    </row>
    <row r="53" spans="1:17" x14ac:dyDescent="0.25">
      <c r="A53" s="179" t="s">
        <v>56</v>
      </c>
      <c r="B53" s="214">
        <v>28.04080503268321</v>
      </c>
      <c r="C53" s="214">
        <v>25.940889342818132</v>
      </c>
      <c r="D53" s="214">
        <v>24.816348277981902</v>
      </c>
      <c r="E53" s="214">
        <v>23.909392124180904</v>
      </c>
      <c r="F53" s="214">
        <v>20.912959649819264</v>
      </c>
      <c r="G53" s="214">
        <v>16.079940474696052</v>
      </c>
      <c r="H53" s="214">
        <v>15.18418707919291</v>
      </c>
      <c r="I53" s="214">
        <v>12.948578598274564</v>
      </c>
      <c r="J53" s="214">
        <v>12.918134397038894</v>
      </c>
      <c r="K53" s="214">
        <v>12.380095361716922</v>
      </c>
      <c r="L53" s="214">
        <v>12.425225331900355</v>
      </c>
      <c r="M53" s="214">
        <v>14.179171415456175</v>
      </c>
      <c r="N53" s="214">
        <v>14.491229874661538</v>
      </c>
      <c r="O53" s="214">
        <v>15.762432638353529</v>
      </c>
      <c r="P53" s="214">
        <v>16.378007797632836</v>
      </c>
      <c r="Q53" s="214">
        <v>17.918229785455321</v>
      </c>
    </row>
    <row r="54" spans="1:17" x14ac:dyDescent="0.25">
      <c r="A54" s="119" t="s">
        <v>55</v>
      </c>
      <c r="B54" s="213">
        <v>35.398239524655551</v>
      </c>
      <c r="C54" s="213">
        <v>37.971550657181886</v>
      </c>
      <c r="D54" s="213">
        <v>35.686381722018098</v>
      </c>
      <c r="E54" s="213">
        <v>32.592907875819094</v>
      </c>
      <c r="F54" s="213">
        <v>32.99263035018074</v>
      </c>
      <c r="G54" s="213">
        <v>27.27010914175532</v>
      </c>
      <c r="H54" s="213">
        <v>26.215942920807088</v>
      </c>
      <c r="I54" s="213">
        <v>12.850241401725434</v>
      </c>
      <c r="J54" s="213">
        <v>13.0863356029611</v>
      </c>
      <c r="K54" s="213">
        <v>13.626764638283076</v>
      </c>
      <c r="L54" s="213">
        <v>13.393868116100402</v>
      </c>
      <c r="M54" s="213">
        <v>11.806942919151757</v>
      </c>
      <c r="N54" s="213">
        <v>8.8680371050471685</v>
      </c>
      <c r="O54" s="213">
        <v>7.858945917500006</v>
      </c>
      <c r="P54" s="213">
        <v>7.5291546743313971</v>
      </c>
      <c r="Q54" s="213">
        <v>7.2793967147331617</v>
      </c>
    </row>
    <row r="55" spans="1:17" x14ac:dyDescent="0.25">
      <c r="B55" s="13"/>
    </row>
    <row r="56" spans="1:17" x14ac:dyDescent="0.25">
      <c r="A56" s="31" t="s">
        <v>63</v>
      </c>
      <c r="B56" s="70">
        <f>SUM(B57:B59)</f>
        <v>89.979576791951416</v>
      </c>
      <c r="C56" s="70">
        <f t="shared" ref="C56:Q56" si="9">SUM(C57:C59)</f>
        <v>91.188937710612024</v>
      </c>
      <c r="D56" s="70">
        <f t="shared" si="9"/>
        <v>82.706491377611997</v>
      </c>
      <c r="E56" s="70">
        <f t="shared" si="9"/>
        <v>79.000922504556002</v>
      </c>
      <c r="F56" s="70">
        <f t="shared" si="9"/>
        <v>76.097231925012011</v>
      </c>
      <c r="G56" s="70">
        <f t="shared" si="9"/>
        <v>43.650251817048286</v>
      </c>
      <c r="H56" s="70">
        <f t="shared" si="9"/>
        <v>48.366581227128009</v>
      </c>
      <c r="I56" s="70">
        <f t="shared" si="9"/>
        <v>27.024442710300008</v>
      </c>
      <c r="J56" s="70">
        <f t="shared" si="9"/>
        <v>30.745061705844005</v>
      </c>
      <c r="K56" s="70">
        <f t="shared" si="9"/>
        <v>27.825806990376002</v>
      </c>
      <c r="L56" s="70">
        <f t="shared" si="9"/>
        <v>21.362004775201861</v>
      </c>
      <c r="M56" s="70">
        <f t="shared" si="9"/>
        <v>19.187830507466071</v>
      </c>
      <c r="N56" s="70">
        <f t="shared" si="9"/>
        <v>13.233066780429031</v>
      </c>
      <c r="O56" s="70">
        <f t="shared" si="9"/>
        <v>13.278146424479349</v>
      </c>
      <c r="P56" s="70">
        <f t="shared" si="9"/>
        <v>13.288833026192364</v>
      </c>
      <c r="Q56" s="70">
        <f t="shared" si="9"/>
        <v>14.30059932136866</v>
      </c>
    </row>
    <row r="57" spans="1:17" x14ac:dyDescent="0.25">
      <c r="A57" s="121" t="s">
        <v>35</v>
      </c>
      <c r="B57" s="120">
        <f>PPA_emi!B5</f>
        <v>0</v>
      </c>
      <c r="C57" s="120">
        <f>PPA_emi!C5</f>
        <v>0</v>
      </c>
      <c r="D57" s="120">
        <f>PPA_emi!D5</f>
        <v>0</v>
      </c>
      <c r="E57" s="120">
        <f>PPA_emi!E5</f>
        <v>0</v>
      </c>
      <c r="F57" s="120">
        <f>PPA_emi!F5</f>
        <v>0</v>
      </c>
      <c r="G57" s="120">
        <f>PPA_emi!G5</f>
        <v>0</v>
      </c>
      <c r="H57" s="120">
        <f>PPA_emi!H5</f>
        <v>0</v>
      </c>
      <c r="I57" s="120">
        <f>PPA_emi!I5</f>
        <v>0</v>
      </c>
      <c r="J57" s="120">
        <f>PPA_emi!J5</f>
        <v>0</v>
      </c>
      <c r="K57" s="120">
        <f>PPA_emi!K5</f>
        <v>0</v>
      </c>
      <c r="L57" s="120">
        <f>PPA_emi!L5</f>
        <v>0</v>
      </c>
      <c r="M57" s="120">
        <f>PPA_emi!M5</f>
        <v>0</v>
      </c>
      <c r="N57" s="120">
        <f>PPA_emi!N5</f>
        <v>0</v>
      </c>
      <c r="O57" s="120">
        <f>PPA_emi!O5</f>
        <v>0</v>
      </c>
      <c r="P57" s="120">
        <f>PPA_emi!P5</f>
        <v>0</v>
      </c>
      <c r="Q57" s="120">
        <f>PPA_emi!Q5</f>
        <v>0</v>
      </c>
    </row>
    <row r="58" spans="1:17" x14ac:dyDescent="0.25">
      <c r="A58" s="179" t="s">
        <v>56</v>
      </c>
      <c r="B58" s="189">
        <f>PPA_emi!B31</f>
        <v>59.024612943853057</v>
      </c>
      <c r="C58" s="189">
        <f>PPA_emi!C31</f>
        <v>58.500365490044736</v>
      </c>
      <c r="D58" s="189">
        <f>PPA_emi!D31</f>
        <v>53.541187116340666</v>
      </c>
      <c r="E58" s="189">
        <f>PPA_emi!E31</f>
        <v>52.555412395881319</v>
      </c>
      <c r="F58" s="189">
        <f>PPA_emi!F31</f>
        <v>49.173636767148793</v>
      </c>
      <c r="G58" s="189">
        <f>PPA_emi!G31</f>
        <v>28.786498297975562</v>
      </c>
      <c r="H58" s="189">
        <f>PPA_emi!H31</f>
        <v>37.823238433412399</v>
      </c>
      <c r="I58" s="189">
        <f>PPA_emi!I31</f>
        <v>21.463967652641433</v>
      </c>
      <c r="J58" s="189">
        <f>PPA_emi!J31</f>
        <v>22.097852204851204</v>
      </c>
      <c r="K58" s="189">
        <f>PPA_emi!K31</f>
        <v>19.814157298044716</v>
      </c>
      <c r="L58" s="189">
        <f>PPA_emi!L31</f>
        <v>15.725107075542098</v>
      </c>
      <c r="M58" s="189">
        <f>PPA_emi!M31</f>
        <v>14.934504909660411</v>
      </c>
      <c r="N58" s="189">
        <f>PPA_emi!N31</f>
        <v>10.007005339539669</v>
      </c>
      <c r="O58" s="189">
        <f>PPA_emi!O31</f>
        <v>10.441270426106962</v>
      </c>
      <c r="P58" s="189">
        <f>PPA_emi!P31</f>
        <v>10.601330571279085</v>
      </c>
      <c r="Q58" s="189">
        <f>PPA_emi!Q31</f>
        <v>11.647620202509778</v>
      </c>
    </row>
    <row r="59" spans="1:17" x14ac:dyDescent="0.25">
      <c r="A59" s="119" t="s">
        <v>55</v>
      </c>
      <c r="B59" s="118">
        <f>PPA_emi!B81</f>
        <v>30.954963848098366</v>
      </c>
      <c r="C59" s="118">
        <f>PPA_emi!C81</f>
        <v>32.688572220567288</v>
      </c>
      <c r="D59" s="118">
        <f>PPA_emi!D81</f>
        <v>29.165304261271338</v>
      </c>
      <c r="E59" s="118">
        <f>PPA_emi!E81</f>
        <v>26.445510108674686</v>
      </c>
      <c r="F59" s="118">
        <f>PPA_emi!F81</f>
        <v>26.923595157863218</v>
      </c>
      <c r="G59" s="118">
        <f>PPA_emi!G81</f>
        <v>14.863753519072723</v>
      </c>
      <c r="H59" s="118">
        <f>PPA_emi!H81</f>
        <v>10.543342793715611</v>
      </c>
      <c r="I59" s="118">
        <f>PPA_emi!I81</f>
        <v>5.5604750576585742</v>
      </c>
      <c r="J59" s="118">
        <f>PPA_emi!J81</f>
        <v>8.6472095009928012</v>
      </c>
      <c r="K59" s="118">
        <f>PPA_emi!K81</f>
        <v>8.0116496923312859</v>
      </c>
      <c r="L59" s="118">
        <f>PPA_emi!L81</f>
        <v>5.6368976996597642</v>
      </c>
      <c r="M59" s="118">
        <f>PPA_emi!M81</f>
        <v>4.2533255978056586</v>
      </c>
      <c r="N59" s="118">
        <f>PPA_emi!N81</f>
        <v>3.226061440889362</v>
      </c>
      <c r="O59" s="118">
        <f>PPA_emi!O81</f>
        <v>2.8368759983723866</v>
      </c>
      <c r="P59" s="118">
        <f>PPA_emi!P81</f>
        <v>2.6875024549132789</v>
      </c>
      <c r="Q59" s="118">
        <f>PPA_emi!Q81</f>
        <v>2.652979118858882</v>
      </c>
    </row>
    <row r="60" spans="1:17" x14ac:dyDescent="0.25">
      <c r="A60" s="117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25">
      <c r="A61" s="184" t="s">
        <v>104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</row>
    <row r="62" spans="1:17" x14ac:dyDescent="0.25">
      <c r="A62" s="110" t="s">
        <v>35</v>
      </c>
      <c r="B62" s="187" t="str">
        <f t="shared" ref="B62:Q62" si="10">IF(B$10=0,"",B$5/B$10*1000)</f>
        <v/>
      </c>
      <c r="C62" s="187" t="str">
        <f t="shared" si="10"/>
        <v/>
      </c>
      <c r="D62" s="187" t="str">
        <f t="shared" si="10"/>
        <v/>
      </c>
      <c r="E62" s="187" t="str">
        <f t="shared" si="10"/>
        <v/>
      </c>
      <c r="F62" s="187" t="str">
        <f t="shared" si="10"/>
        <v/>
      </c>
      <c r="G62" s="187" t="str">
        <f t="shared" si="10"/>
        <v/>
      </c>
      <c r="H62" s="187" t="str">
        <f t="shared" si="10"/>
        <v/>
      </c>
      <c r="I62" s="187" t="str">
        <f t="shared" si="10"/>
        <v/>
      </c>
      <c r="J62" s="187" t="str">
        <f t="shared" si="10"/>
        <v/>
      </c>
      <c r="K62" s="187" t="str">
        <f t="shared" si="10"/>
        <v/>
      </c>
      <c r="L62" s="187" t="str">
        <f t="shared" si="10"/>
        <v/>
      </c>
      <c r="M62" s="187" t="str">
        <f t="shared" si="10"/>
        <v/>
      </c>
      <c r="N62" s="187" t="str">
        <f t="shared" si="10"/>
        <v/>
      </c>
      <c r="O62" s="187" t="str">
        <f t="shared" si="10"/>
        <v/>
      </c>
      <c r="P62" s="187" t="str">
        <f t="shared" si="10"/>
        <v/>
      </c>
      <c r="Q62" s="187" t="str">
        <f t="shared" si="10"/>
        <v/>
      </c>
    </row>
    <row r="63" spans="1:17" x14ac:dyDescent="0.25">
      <c r="A63" s="180" t="s">
        <v>56</v>
      </c>
      <c r="B63" s="186">
        <f t="shared" ref="B63:Q63" si="11">IF(B$11=0,"",B$6/B$11*1000)</f>
        <v>7177.9322011436625</v>
      </c>
      <c r="C63" s="186">
        <f t="shared" si="11"/>
        <v>6735.1787296359935</v>
      </c>
      <c r="D63" s="186">
        <f t="shared" si="11"/>
        <v>7121.0352588985006</v>
      </c>
      <c r="E63" s="186">
        <f t="shared" si="11"/>
        <v>7005.924843762682</v>
      </c>
      <c r="F63" s="186">
        <f t="shared" si="11"/>
        <v>5829.4473923996347</v>
      </c>
      <c r="G63" s="186">
        <f t="shared" si="11"/>
        <v>5092.0621694499414</v>
      </c>
      <c r="H63" s="186">
        <f t="shared" si="11"/>
        <v>4706.4447038708668</v>
      </c>
      <c r="I63" s="186">
        <f t="shared" si="11"/>
        <v>4298.9072911852836</v>
      </c>
      <c r="J63" s="186">
        <f t="shared" si="11"/>
        <v>3961.510734114167</v>
      </c>
      <c r="K63" s="186">
        <f t="shared" si="11"/>
        <v>3663.0036630036634</v>
      </c>
      <c r="L63" s="186">
        <f t="shared" si="11"/>
        <v>4142.2222222222226</v>
      </c>
      <c r="M63" s="186">
        <f t="shared" si="11"/>
        <v>3859.11387123657</v>
      </c>
      <c r="N63" s="186">
        <f t="shared" si="11"/>
        <v>3602.0822213766869</v>
      </c>
      <c r="O63" s="186">
        <f t="shared" si="11"/>
        <v>3412.9470112242238</v>
      </c>
      <c r="P63" s="186">
        <f t="shared" si="11"/>
        <v>3412.8083559336364</v>
      </c>
      <c r="Q63" s="186">
        <f t="shared" si="11"/>
        <v>3111.2318184561532</v>
      </c>
    </row>
    <row r="64" spans="1:17" x14ac:dyDescent="0.25">
      <c r="A64" s="108" t="s">
        <v>55</v>
      </c>
      <c r="B64" s="185">
        <f t="shared" ref="B64:Q64" si="12">IF(B$12=0,"",B$7/B$12*1000)</f>
        <v>6210.6668982753163</v>
      </c>
      <c r="C64" s="185">
        <f t="shared" si="12"/>
        <v>8400.7255417480483</v>
      </c>
      <c r="D64" s="185">
        <f t="shared" si="12"/>
        <v>7556.7070388827506</v>
      </c>
      <c r="E64" s="185">
        <f t="shared" si="12"/>
        <v>7951.0591672753844</v>
      </c>
      <c r="F64" s="185">
        <f t="shared" si="12"/>
        <v>7046.3380721318917</v>
      </c>
      <c r="G64" s="185">
        <f t="shared" si="12"/>
        <v>7650.4305829938166</v>
      </c>
      <c r="H64" s="185">
        <f t="shared" si="12"/>
        <v>7373.0798541667491</v>
      </c>
      <c r="I64" s="185">
        <f t="shared" si="12"/>
        <v>6659.152162414046</v>
      </c>
      <c r="J64" s="185">
        <f t="shared" si="12"/>
        <v>6115.9709457137578</v>
      </c>
      <c r="K64" s="185">
        <f t="shared" si="12"/>
        <v>6465.2501274493843</v>
      </c>
      <c r="L64" s="185">
        <f t="shared" si="12"/>
        <v>5714.074074074073</v>
      </c>
      <c r="M64" s="185">
        <f t="shared" si="12"/>
        <v>7744.5188256826441</v>
      </c>
      <c r="N64" s="185">
        <f t="shared" si="12"/>
        <v>6398.0820402729432</v>
      </c>
      <c r="O64" s="185">
        <f t="shared" si="12"/>
        <v>8001.7967199153809</v>
      </c>
      <c r="P64" s="185">
        <f t="shared" si="12"/>
        <v>7942.2463755950293</v>
      </c>
      <c r="Q64" s="185">
        <f t="shared" si="12"/>
        <v>8663.7696903856577</v>
      </c>
    </row>
    <row r="65" spans="1:17" x14ac:dyDescent="0.25">
      <c r="A65" s="184" t="s">
        <v>103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</row>
    <row r="66" spans="1:17" x14ac:dyDescent="0.25">
      <c r="A66" s="110" t="s">
        <v>35</v>
      </c>
      <c r="B66" s="113" t="str">
        <f t="shared" ref="B66:Q66" si="13">IF(B$52=0,"",B$52/B$10)</f>
        <v/>
      </c>
      <c r="C66" s="113" t="str">
        <f t="shared" si="13"/>
        <v/>
      </c>
      <c r="D66" s="113" t="str">
        <f t="shared" si="13"/>
        <v/>
      </c>
      <c r="E66" s="113" t="str">
        <f t="shared" si="13"/>
        <v/>
      </c>
      <c r="F66" s="113" t="str">
        <f t="shared" si="13"/>
        <v/>
      </c>
      <c r="G66" s="113" t="str">
        <f t="shared" si="13"/>
        <v/>
      </c>
      <c r="H66" s="113" t="str">
        <f t="shared" si="13"/>
        <v/>
      </c>
      <c r="I66" s="113" t="str">
        <f t="shared" si="13"/>
        <v/>
      </c>
      <c r="J66" s="113" t="str">
        <f t="shared" si="13"/>
        <v/>
      </c>
      <c r="K66" s="113" t="str">
        <f t="shared" si="13"/>
        <v/>
      </c>
      <c r="L66" s="113" t="str">
        <f t="shared" si="13"/>
        <v/>
      </c>
      <c r="M66" s="113" t="str">
        <f t="shared" si="13"/>
        <v/>
      </c>
      <c r="N66" s="113" t="str">
        <f t="shared" si="13"/>
        <v/>
      </c>
      <c r="O66" s="113" t="str">
        <f t="shared" si="13"/>
        <v/>
      </c>
      <c r="P66" s="113" t="str">
        <f t="shared" si="13"/>
        <v/>
      </c>
      <c r="Q66" s="113" t="str">
        <f t="shared" si="13"/>
        <v/>
      </c>
    </row>
    <row r="67" spans="1:17" x14ac:dyDescent="0.25">
      <c r="A67" s="180" t="s">
        <v>56</v>
      </c>
      <c r="B67" s="182">
        <f t="shared" ref="B67:Q67" si="14">IF(B$53=0,"",B$53/B$11)</f>
        <v>0.65211174494612112</v>
      </c>
      <c r="C67" s="182">
        <f t="shared" si="14"/>
        <v>0.60327649634460767</v>
      </c>
      <c r="D67" s="182">
        <f t="shared" si="14"/>
        <v>0.56400791540867956</v>
      </c>
      <c r="E67" s="182">
        <f t="shared" si="14"/>
        <v>0.53131982498179786</v>
      </c>
      <c r="F67" s="182">
        <f t="shared" si="14"/>
        <v>0.46473243666265029</v>
      </c>
      <c r="G67" s="182">
        <f t="shared" si="14"/>
        <v>0.35733201054880115</v>
      </c>
      <c r="H67" s="182">
        <f t="shared" si="14"/>
        <v>0.33742637953762022</v>
      </c>
      <c r="I67" s="182">
        <f t="shared" si="14"/>
        <v>0.264256706087236</v>
      </c>
      <c r="J67" s="182">
        <f t="shared" si="14"/>
        <v>0.26912779993831032</v>
      </c>
      <c r="K67" s="182">
        <f t="shared" si="14"/>
        <v>0.27511323026037604</v>
      </c>
      <c r="L67" s="182">
        <f t="shared" si="14"/>
        <v>0.27611611848667456</v>
      </c>
      <c r="M67" s="182">
        <f t="shared" si="14"/>
        <v>0.30168449820119519</v>
      </c>
      <c r="N67" s="182">
        <f t="shared" si="14"/>
        <v>0.27341943159738752</v>
      </c>
      <c r="O67" s="182">
        <f t="shared" si="14"/>
        <v>0.26270721063922547</v>
      </c>
      <c r="P67" s="182">
        <f t="shared" si="14"/>
        <v>0.27296679662721396</v>
      </c>
      <c r="Q67" s="182">
        <f t="shared" si="14"/>
        <v>0.29863716309092203</v>
      </c>
    </row>
    <row r="68" spans="1:17" x14ac:dyDescent="0.25">
      <c r="A68" s="108" t="s">
        <v>55</v>
      </c>
      <c r="B68" s="112">
        <f t="shared" ref="B68:Q68" si="15">IF(B$54=0,"",B$54/B$12)</f>
        <v>0.49392892359984486</v>
      </c>
      <c r="C68" s="112">
        <f t="shared" si="15"/>
        <v>0.45693964689624955</v>
      </c>
      <c r="D68" s="112">
        <f t="shared" si="15"/>
        <v>0.42719645017683011</v>
      </c>
      <c r="E68" s="112">
        <f t="shared" si="15"/>
        <v>0.40741134844773874</v>
      </c>
      <c r="F68" s="112">
        <f t="shared" si="15"/>
        <v>0.34502097098228229</v>
      </c>
      <c r="G68" s="112">
        <f t="shared" si="15"/>
        <v>0.26594351041519987</v>
      </c>
      <c r="H68" s="112">
        <f t="shared" si="15"/>
        <v>0.24967564686482946</v>
      </c>
      <c r="I68" s="112">
        <f t="shared" si="15"/>
        <v>0.18990504534569613</v>
      </c>
      <c r="J68" s="112">
        <f t="shared" si="15"/>
        <v>0.19340560096968865</v>
      </c>
      <c r="K68" s="112">
        <f t="shared" si="15"/>
        <v>0.1977069616940979</v>
      </c>
      <c r="L68" s="112">
        <f t="shared" si="15"/>
        <v>0.19842767579407999</v>
      </c>
      <c r="M68" s="112">
        <f t="shared" si="15"/>
        <v>0.20720435186092459</v>
      </c>
      <c r="N68" s="112">
        <f t="shared" si="15"/>
        <v>0.17763424746995971</v>
      </c>
      <c r="O68" s="112">
        <f t="shared" si="15"/>
        <v>0.16008975459307306</v>
      </c>
      <c r="P68" s="112">
        <f t="shared" si="15"/>
        <v>0.16634178931662386</v>
      </c>
      <c r="Q68" s="112">
        <f t="shared" si="15"/>
        <v>0.18198491786832899</v>
      </c>
    </row>
    <row r="69" spans="1:17" x14ac:dyDescent="0.25">
      <c r="A69" s="184" t="s">
        <v>102</v>
      </c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</row>
    <row r="70" spans="1:17" x14ac:dyDescent="0.25">
      <c r="A70" s="110" t="s">
        <v>35</v>
      </c>
      <c r="B70" s="113" t="str">
        <f>IF(PPA_ued!B$5=0,"",PPA_ued!B$5/B$10)</f>
        <v/>
      </c>
      <c r="C70" s="113" t="str">
        <f>IF(PPA_ued!C$5=0,"",PPA_ued!C$5/C$10)</f>
        <v/>
      </c>
      <c r="D70" s="113" t="str">
        <f>IF(PPA_ued!D$5=0,"",PPA_ued!D$5/D$10)</f>
        <v/>
      </c>
      <c r="E70" s="113" t="str">
        <f>IF(PPA_ued!E$5=0,"",PPA_ued!E$5/E$10)</f>
        <v/>
      </c>
      <c r="F70" s="113" t="str">
        <f>IF(PPA_ued!F$5=0,"",PPA_ued!F$5/F$10)</f>
        <v/>
      </c>
      <c r="G70" s="113" t="str">
        <f>IF(PPA_ued!G$5=0,"",PPA_ued!G$5/G$10)</f>
        <v/>
      </c>
      <c r="H70" s="113" t="str">
        <f>IF(PPA_ued!H$5=0,"",PPA_ued!H$5/H$10)</f>
        <v/>
      </c>
      <c r="I70" s="113" t="str">
        <f>IF(PPA_ued!I$5=0,"",PPA_ued!I$5/I$10)</f>
        <v/>
      </c>
      <c r="J70" s="113" t="str">
        <f>IF(PPA_ued!J$5=0,"",PPA_ued!J$5/J$10)</f>
        <v/>
      </c>
      <c r="K70" s="113" t="str">
        <f>IF(PPA_ued!K$5=0,"",PPA_ued!K$5/K$10)</f>
        <v/>
      </c>
      <c r="L70" s="113" t="str">
        <f>IF(PPA_ued!L$5=0,"",PPA_ued!L$5/L$10)</f>
        <v/>
      </c>
      <c r="M70" s="113" t="str">
        <f>IF(PPA_ued!M$5=0,"",PPA_ued!M$5/M$10)</f>
        <v/>
      </c>
      <c r="N70" s="113" t="str">
        <f>IF(PPA_ued!N$5=0,"",PPA_ued!N$5/N$10)</f>
        <v/>
      </c>
      <c r="O70" s="113" t="str">
        <f>IF(PPA_ued!O$5=0,"",PPA_ued!O$5/O$10)</f>
        <v/>
      </c>
      <c r="P70" s="113" t="str">
        <f>IF(PPA_ued!P$5=0,"",PPA_ued!P$5/P$10)</f>
        <v/>
      </c>
      <c r="Q70" s="113" t="str">
        <f>IF(PPA_ued!Q$5=0,"",PPA_ued!Q$5/Q$10)</f>
        <v/>
      </c>
    </row>
    <row r="71" spans="1:17" x14ac:dyDescent="0.25">
      <c r="A71" s="180" t="s">
        <v>56</v>
      </c>
      <c r="B71" s="182">
        <f>IF(PPA_ued!B$31=0,"",PPA_ued!B$31/B$11)</f>
        <v>0.33680659567636789</v>
      </c>
      <c r="C71" s="182">
        <f>IF(PPA_ued!C$31=0,"",PPA_ued!C$31/C$11)</f>
        <v>0.31246498245983795</v>
      </c>
      <c r="D71" s="182">
        <f>IF(PPA_ued!D$31=0,"",PPA_ued!D$31/D$11)</f>
        <v>0.28913650995517098</v>
      </c>
      <c r="E71" s="182">
        <f>IF(PPA_ued!E$31=0,"",PPA_ued!E$31/E$11)</f>
        <v>0.27156908966920634</v>
      </c>
      <c r="F71" s="182">
        <f>IF(PPA_ued!F$31=0,"",PPA_ued!F$31/F$11)</f>
        <v>0.23916729226442637</v>
      </c>
      <c r="G71" s="182">
        <f>IF(PPA_ued!G$31=0,"",PPA_ued!G$31/G$11)</f>
        <v>0.17439356464469777</v>
      </c>
      <c r="H71" s="182">
        <f>IF(PPA_ued!H$31=0,"",PPA_ued!H$31/H$11)</f>
        <v>0.16286646440433514</v>
      </c>
      <c r="I71" s="182">
        <f>IF(PPA_ued!I$31=0,"",PPA_ued!I$31/I$11)</f>
        <v>0.12757321625762871</v>
      </c>
      <c r="J71" s="182">
        <f>IF(PPA_ued!J$31=0,"",PPA_ued!J$31/J$11)</f>
        <v>0.13323631485419837</v>
      </c>
      <c r="K71" s="182">
        <f>IF(PPA_ued!K$31=0,"",PPA_ued!K$31/K$11)</f>
        <v>0.13464217452380134</v>
      </c>
      <c r="L71" s="182">
        <f>IF(PPA_ued!L$31=0,"",PPA_ued!L$31/L$11)</f>
        <v>0.1329519331893296</v>
      </c>
      <c r="M71" s="182">
        <f>IF(PPA_ued!M$31=0,"",PPA_ued!M$31/M$11)</f>
        <v>0.14619217090249209</v>
      </c>
      <c r="N71" s="182">
        <f>IF(PPA_ued!N$31=0,"",PPA_ued!N$31/N$11)</f>
        <v>0.13408646797721613</v>
      </c>
      <c r="O71" s="182">
        <f>IF(PPA_ued!O$31=0,"",PPA_ued!O$31/O$11)</f>
        <v>0.13156710278616571</v>
      </c>
      <c r="P71" s="182">
        <f>IF(PPA_ued!P$31=0,"",PPA_ued!P$31/P$11)</f>
        <v>0.13654751946708851</v>
      </c>
      <c r="Q71" s="182">
        <f>IF(PPA_ued!Q$31=0,"",PPA_ued!Q$31/Q$11)</f>
        <v>0.14956844453857396</v>
      </c>
    </row>
    <row r="72" spans="1:17" x14ac:dyDescent="0.25">
      <c r="A72" s="108" t="s">
        <v>55</v>
      </c>
      <c r="B72" s="112">
        <f>IF(PPA_ued!B$81=0,"",PPA_ued!B$81/B$12)</f>
        <v>0.29550698637771039</v>
      </c>
      <c r="C72" s="112">
        <f>IF(PPA_ued!C$81=0,"",PPA_ued!C$81/C$12)</f>
        <v>0.27376328309691916</v>
      </c>
      <c r="D72" s="112">
        <f>IF(PPA_ued!D$81=0,"",PPA_ued!D$81/D$12)</f>
        <v>0.25708848907535103</v>
      </c>
      <c r="E72" s="112">
        <f>IF(PPA_ued!E$81=0,"",PPA_ued!E$81/E$12)</f>
        <v>0.2453115753282567</v>
      </c>
      <c r="F72" s="112">
        <f>IF(PPA_ued!F$81=0,"",PPA_ued!F$81/F$12)</f>
        <v>0.21585682294290368</v>
      </c>
      <c r="G72" s="112">
        <f>IF(PPA_ued!G$81=0,"",PPA_ued!G$81/G$12)</f>
        <v>0.17250114429795854</v>
      </c>
      <c r="H72" s="112">
        <f>IF(PPA_ued!H$81=0,"",PPA_ued!H$81/H$12)</f>
        <v>0.16609443586232181</v>
      </c>
      <c r="I72" s="112">
        <f>IF(PPA_ued!I$81=0,"",PPA_ued!I$81/I$12)</f>
        <v>0.12583006906184677</v>
      </c>
      <c r="J72" s="112">
        <f>IF(PPA_ued!J$81=0,"",PPA_ued!J$81/J$12)</f>
        <v>0.12513008141337539</v>
      </c>
      <c r="K72" s="112">
        <f>IF(PPA_ued!K$81=0,"",PPA_ued!K$81/K$12)</f>
        <v>0.12886725980755606</v>
      </c>
      <c r="L72" s="112">
        <f>IF(PPA_ued!L$81=0,"",PPA_ued!L$81/L$12)</f>
        <v>0.13165475051578684</v>
      </c>
      <c r="M72" s="112">
        <f>IF(PPA_ued!M$81=0,"",PPA_ued!M$81/M$12)</f>
        <v>0.13837668934813557</v>
      </c>
      <c r="N72" s="112">
        <f>IF(PPA_ued!N$81=0,"",PPA_ued!N$81/N$12)</f>
        <v>0.11858317982208005</v>
      </c>
      <c r="O72" s="112">
        <f>IF(PPA_ued!O$81=0,"",PPA_ued!O$81/O$12)</f>
        <v>0.10690199467362338</v>
      </c>
      <c r="P72" s="112">
        <f>IF(PPA_ued!P$81=0,"",PPA_ued!P$81/P$12)</f>
        <v>0.11112232362785478</v>
      </c>
      <c r="Q72" s="112">
        <f>IF(PPA_ued!Q$81=0,"",PPA_ued!Q$81/Q$12)</f>
        <v>0.12148895441134981</v>
      </c>
    </row>
    <row r="73" spans="1:17" x14ac:dyDescent="0.25">
      <c r="A73" s="39" t="s">
        <v>60</v>
      </c>
      <c r="B73" s="111">
        <f t="shared" ref="B73:Q73" si="16">IF(B$51=0,"",B$56/B$51)</f>
        <v>1.4183627357537558</v>
      </c>
      <c r="C73" s="111">
        <f t="shared" si="16"/>
        <v>1.4267791639720218</v>
      </c>
      <c r="D73" s="111">
        <f t="shared" si="16"/>
        <v>1.3669877603475413</v>
      </c>
      <c r="E73" s="111">
        <f t="shared" si="16"/>
        <v>1.3981894985612269</v>
      </c>
      <c r="F73" s="111">
        <f t="shared" si="16"/>
        <v>1.4116760789560416</v>
      </c>
      <c r="G73" s="111">
        <f t="shared" si="16"/>
        <v>1.0069250716724205</v>
      </c>
      <c r="H73" s="111">
        <f t="shared" si="16"/>
        <v>1.1682712403832551</v>
      </c>
      <c r="I73" s="111">
        <f t="shared" si="16"/>
        <v>1.0475069290107071</v>
      </c>
      <c r="J73" s="111">
        <f t="shared" si="16"/>
        <v>1.1822991088010644</v>
      </c>
      <c r="K73" s="111">
        <f t="shared" si="16"/>
        <v>1.0699410459538754</v>
      </c>
      <c r="L73" s="111">
        <f t="shared" si="16"/>
        <v>0.82737237921325935</v>
      </c>
      <c r="M73" s="111">
        <f t="shared" si="16"/>
        <v>0.73838782745260201</v>
      </c>
      <c r="N73" s="111">
        <f t="shared" si="16"/>
        <v>0.56650179956092306</v>
      </c>
      <c r="O73" s="111">
        <f t="shared" si="16"/>
        <v>0.56212411113444249</v>
      </c>
      <c r="P73" s="111">
        <f t="shared" si="16"/>
        <v>0.55585153787180253</v>
      </c>
      <c r="Q73" s="111">
        <f t="shared" si="16"/>
        <v>0.56753755443044163</v>
      </c>
    </row>
    <row r="74" spans="1:17" x14ac:dyDescent="0.25">
      <c r="A74" s="110" t="s">
        <v>35</v>
      </c>
      <c r="B74" s="109" t="str">
        <f t="shared" ref="B74:Q74" si="17">IF(B$52=0,"",B$57/B$52)</f>
        <v/>
      </c>
      <c r="C74" s="109" t="str">
        <f t="shared" si="17"/>
        <v/>
      </c>
      <c r="D74" s="109" t="str">
        <f t="shared" si="17"/>
        <v/>
      </c>
      <c r="E74" s="109" t="str">
        <f t="shared" si="17"/>
        <v/>
      </c>
      <c r="F74" s="109" t="str">
        <f t="shared" si="17"/>
        <v/>
      </c>
      <c r="G74" s="109" t="str">
        <f t="shared" si="17"/>
        <v/>
      </c>
      <c r="H74" s="109" t="str">
        <f t="shared" si="17"/>
        <v/>
      </c>
      <c r="I74" s="109" t="str">
        <f t="shared" si="17"/>
        <v/>
      </c>
      <c r="J74" s="109" t="str">
        <f t="shared" si="17"/>
        <v/>
      </c>
      <c r="K74" s="109" t="str">
        <f t="shared" si="17"/>
        <v/>
      </c>
      <c r="L74" s="109" t="str">
        <f t="shared" si="17"/>
        <v/>
      </c>
      <c r="M74" s="109" t="str">
        <f t="shared" si="17"/>
        <v/>
      </c>
      <c r="N74" s="109" t="str">
        <f t="shared" si="17"/>
        <v/>
      </c>
      <c r="O74" s="109" t="str">
        <f t="shared" si="17"/>
        <v/>
      </c>
      <c r="P74" s="109" t="str">
        <f t="shared" si="17"/>
        <v/>
      </c>
      <c r="Q74" s="109" t="str">
        <f t="shared" si="17"/>
        <v/>
      </c>
    </row>
    <row r="75" spans="1:17" x14ac:dyDescent="0.25">
      <c r="A75" s="180" t="s">
        <v>56</v>
      </c>
      <c r="B75" s="178">
        <f t="shared" ref="B75:Q75" si="18">IF(B$53=0,"",B$58/B$53)</f>
        <v>2.1049542933969403</v>
      </c>
      <c r="C75" s="178">
        <f t="shared" si="18"/>
        <v>2.2551410908447078</v>
      </c>
      <c r="D75" s="178">
        <f t="shared" si="18"/>
        <v>2.1574966033114809</v>
      </c>
      <c r="E75" s="178">
        <f t="shared" si="18"/>
        <v>2.1981074266931735</v>
      </c>
      <c r="F75" s="178">
        <f t="shared" si="18"/>
        <v>2.3513475658417273</v>
      </c>
      <c r="G75" s="178">
        <f t="shared" si="18"/>
        <v>1.7902117450792177</v>
      </c>
      <c r="H75" s="178">
        <f t="shared" si="18"/>
        <v>2.4909623568351629</v>
      </c>
      <c r="I75" s="178">
        <f t="shared" si="18"/>
        <v>1.6576311824296739</v>
      </c>
      <c r="J75" s="178">
        <f t="shared" si="18"/>
        <v>1.7106070834745684</v>
      </c>
      <c r="K75" s="178">
        <f t="shared" si="18"/>
        <v>1.6004850301328217</v>
      </c>
      <c r="L75" s="178">
        <f t="shared" si="18"/>
        <v>1.2655792273778466</v>
      </c>
      <c r="M75" s="178">
        <f t="shared" si="18"/>
        <v>1.0532706370543541</v>
      </c>
      <c r="N75" s="178">
        <f t="shared" si="18"/>
        <v>0.69055597254980372</v>
      </c>
      <c r="O75" s="178">
        <f t="shared" si="18"/>
        <v>0.66241491181386647</v>
      </c>
      <c r="P75" s="178">
        <f t="shared" si="18"/>
        <v>0.64729060471025834</v>
      </c>
      <c r="Q75" s="178">
        <f t="shared" si="18"/>
        <v>0.65004301998428693</v>
      </c>
    </row>
    <row r="76" spans="1:17" x14ac:dyDescent="0.25">
      <c r="A76" s="108" t="s">
        <v>55</v>
      </c>
      <c r="B76" s="107">
        <f t="shared" ref="B76:Q76" si="19">IF(B$54=0,"",B$59/B$54)</f>
        <v>0.87447749559798427</v>
      </c>
      <c r="C76" s="107">
        <f t="shared" si="19"/>
        <v>0.86087008970713752</v>
      </c>
      <c r="D76" s="107">
        <f t="shared" si="19"/>
        <v>0.81726705969960167</v>
      </c>
      <c r="E76" s="107">
        <f t="shared" si="19"/>
        <v>0.81138848394361263</v>
      </c>
      <c r="F76" s="107">
        <f t="shared" si="19"/>
        <v>0.81604876216593403</v>
      </c>
      <c r="G76" s="107">
        <f t="shared" si="19"/>
        <v>0.54505662011868183</v>
      </c>
      <c r="H76" s="107">
        <f t="shared" si="19"/>
        <v>0.4021729382599305</v>
      </c>
      <c r="I76" s="107">
        <f t="shared" si="19"/>
        <v>0.43271366535666445</v>
      </c>
      <c r="J76" s="107">
        <f t="shared" si="19"/>
        <v>0.66078157884290856</v>
      </c>
      <c r="K76" s="107">
        <f t="shared" si="19"/>
        <v>0.58793484036726751</v>
      </c>
      <c r="L76" s="107">
        <f t="shared" si="19"/>
        <v>0.4208565927929217</v>
      </c>
      <c r="M76" s="107">
        <f t="shared" si="19"/>
        <v>0.36023936313831434</v>
      </c>
      <c r="N76" s="107">
        <f t="shared" si="19"/>
        <v>0.36378528897373202</v>
      </c>
      <c r="O76" s="107">
        <f t="shared" si="19"/>
        <v>0.36097410876124464</v>
      </c>
      <c r="P76" s="107">
        <f t="shared" si="19"/>
        <v>0.3569461076521096</v>
      </c>
      <c r="Q76" s="107">
        <f t="shared" si="19"/>
        <v>0.36445041022278335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ht="12.75" x14ac:dyDescent="0.25">
      <c r="A31" s="97" t="s">
        <v>34</v>
      </c>
      <c r="B31" s="96">
        <v>28.040805032683203</v>
      </c>
      <c r="C31" s="96">
        <v>25.940889342818128</v>
      </c>
      <c r="D31" s="96">
        <v>24.816348277981902</v>
      </c>
      <c r="E31" s="96">
        <v>23.909392124180904</v>
      </c>
      <c r="F31" s="96">
        <v>20.912959649819264</v>
      </c>
      <c r="G31" s="96">
        <v>16.079940474696052</v>
      </c>
      <c r="H31" s="96">
        <v>15.184187079192911</v>
      </c>
      <c r="I31" s="96">
        <v>12.948578598274562</v>
      </c>
      <c r="J31" s="96">
        <v>12.918134397038896</v>
      </c>
      <c r="K31" s="96">
        <v>12.380095361716922</v>
      </c>
      <c r="L31" s="96">
        <v>12.425225331900354</v>
      </c>
      <c r="M31" s="96">
        <v>14.179171415456173</v>
      </c>
      <c r="N31" s="96">
        <v>14.491229874661538</v>
      </c>
      <c r="O31" s="96">
        <v>15.762432638353529</v>
      </c>
      <c r="P31" s="96">
        <v>16.378007797632836</v>
      </c>
      <c r="Q31" s="96">
        <v>17.918229785455324</v>
      </c>
    </row>
    <row r="32" spans="1:17" x14ac:dyDescent="0.25">
      <c r="A32" s="132" t="s">
        <v>83</v>
      </c>
      <c r="B32" s="160">
        <v>0.13222645800518232</v>
      </c>
      <c r="C32" s="160">
        <v>0.12232430243380217</v>
      </c>
      <c r="D32" s="160">
        <v>0.11702152736328052</v>
      </c>
      <c r="E32" s="160">
        <v>0.11274477426566683</v>
      </c>
      <c r="F32" s="160">
        <v>9.8615092458217271E-2</v>
      </c>
      <c r="G32" s="160">
        <v>7.5824983320736505E-2</v>
      </c>
      <c r="H32" s="160">
        <v>7.1601056846605532E-2</v>
      </c>
      <c r="I32" s="160">
        <v>6.1059041716382552E-2</v>
      </c>
      <c r="J32" s="160">
        <v>6.0915482039993182E-2</v>
      </c>
      <c r="K32" s="160">
        <v>5.8378358165474306E-2</v>
      </c>
      <c r="L32" s="160">
        <v>5.8591168607267242E-2</v>
      </c>
      <c r="M32" s="160">
        <v>6.6861903983456802E-2</v>
      </c>
      <c r="N32" s="160">
        <v>6.8333416113839168E-2</v>
      </c>
      <c r="O32" s="160">
        <v>7.4327774644326286E-2</v>
      </c>
      <c r="P32" s="160">
        <v>7.7230520227151295E-2</v>
      </c>
      <c r="Q32" s="160">
        <v>8.4493439310754384E-2</v>
      </c>
    </row>
    <row r="33" spans="1:17" x14ac:dyDescent="0.25">
      <c r="A33" s="76" t="s">
        <v>82</v>
      </c>
      <c r="B33" s="159">
        <v>0.18763927992757409</v>
      </c>
      <c r="C33" s="159">
        <v>0.17358737708471217</v>
      </c>
      <c r="D33" s="159">
        <v>0.16606234078818233</v>
      </c>
      <c r="E33" s="159">
        <v>0.15999330677055174</v>
      </c>
      <c r="F33" s="159">
        <v>0.1399422265256913</v>
      </c>
      <c r="G33" s="159">
        <v>0.10760134912080675</v>
      </c>
      <c r="H33" s="159">
        <v>0.10160728005149923</v>
      </c>
      <c r="I33" s="159">
        <v>8.6647368413065237E-2</v>
      </c>
      <c r="J33" s="159">
        <v>8.6443646444627709E-2</v>
      </c>
      <c r="K33" s="159">
        <v>8.2843277017178321E-2</v>
      </c>
      <c r="L33" s="159">
        <v>8.3145271025499484E-2</v>
      </c>
      <c r="M33" s="159">
        <v>9.4882066020030006E-2</v>
      </c>
      <c r="N33" s="159">
        <v>9.6970252308275093E-2</v>
      </c>
      <c r="O33" s="159">
        <v>0.10547669750280818</v>
      </c>
      <c r="P33" s="159">
        <v>0.10959591160860299</v>
      </c>
      <c r="Q33" s="159">
        <v>0.11990253955265717</v>
      </c>
    </row>
    <row r="34" spans="1:17" x14ac:dyDescent="0.25">
      <c r="A34" s="76" t="s">
        <v>81</v>
      </c>
      <c r="B34" s="159">
        <v>0.66769511237668266</v>
      </c>
      <c r="C34" s="159">
        <v>0.61769285884324143</v>
      </c>
      <c r="D34" s="159">
        <v>0.59091578979037862</v>
      </c>
      <c r="E34" s="159">
        <v>0.56931975535673618</v>
      </c>
      <c r="F34" s="159">
        <v>0.49797004498408104</v>
      </c>
      <c r="G34" s="159">
        <v>0.38288835323196063</v>
      </c>
      <c r="H34" s="159">
        <v>0.36155907387014646</v>
      </c>
      <c r="I34" s="159">
        <v>0.308325764264477</v>
      </c>
      <c r="J34" s="159">
        <v>0.30760084055627473</v>
      </c>
      <c r="K34" s="159">
        <v>0.29478929560477912</v>
      </c>
      <c r="L34" s="159">
        <v>0.29586391027714898</v>
      </c>
      <c r="M34" s="159">
        <v>0.3376280902283828</v>
      </c>
      <c r="N34" s="159">
        <v>0.3450586867374475</v>
      </c>
      <c r="O34" s="159">
        <v>0.37532799859092586</v>
      </c>
      <c r="P34" s="159">
        <v>0.38998579905964376</v>
      </c>
      <c r="Q34" s="159">
        <v>0.4266608763994531</v>
      </c>
    </row>
    <row r="35" spans="1:17" x14ac:dyDescent="0.25">
      <c r="A35" s="76" t="s">
        <v>80</v>
      </c>
      <c r="B35" s="159">
        <v>0.52890583202072927</v>
      </c>
      <c r="C35" s="159">
        <v>0.48929720973520868</v>
      </c>
      <c r="D35" s="159">
        <v>0.46808610945312207</v>
      </c>
      <c r="E35" s="159">
        <v>0.45097909706266731</v>
      </c>
      <c r="F35" s="159">
        <v>0.39446036983286908</v>
      </c>
      <c r="G35" s="159">
        <v>0.30329993328294602</v>
      </c>
      <c r="H35" s="159">
        <v>0.28640422738642213</v>
      </c>
      <c r="I35" s="159">
        <v>0.24423616686553021</v>
      </c>
      <c r="J35" s="159">
        <v>0.24366192815997273</v>
      </c>
      <c r="K35" s="159">
        <v>0.23351343266189722</v>
      </c>
      <c r="L35" s="159">
        <v>0.23436467442906897</v>
      </c>
      <c r="M35" s="159">
        <v>0.26744761593382721</v>
      </c>
      <c r="N35" s="159">
        <v>0.27333366445535667</v>
      </c>
      <c r="O35" s="159">
        <v>0.29731109857730514</v>
      </c>
      <c r="P35" s="159">
        <v>0.30892208090860518</v>
      </c>
      <c r="Q35" s="159">
        <v>0.33797375724301754</v>
      </c>
    </row>
    <row r="36" spans="1:17" x14ac:dyDescent="0.25">
      <c r="A36" s="129" t="s">
        <v>79</v>
      </c>
      <c r="B36" s="158">
        <v>0.31734349921243754</v>
      </c>
      <c r="C36" s="158">
        <v>0.29357832584112514</v>
      </c>
      <c r="D36" s="158">
        <v>0.2808516656718732</v>
      </c>
      <c r="E36" s="158">
        <v>0.27058745823760033</v>
      </c>
      <c r="F36" s="158">
        <v>0.23667622189972143</v>
      </c>
      <c r="G36" s="158">
        <v>0.18197995996976762</v>
      </c>
      <c r="H36" s="158">
        <v>0.17184253643185327</v>
      </c>
      <c r="I36" s="158">
        <v>0.14654170011931811</v>
      </c>
      <c r="J36" s="158">
        <v>0.14619715689598362</v>
      </c>
      <c r="K36" s="158">
        <v>0.14010805959713832</v>
      </c>
      <c r="L36" s="158">
        <v>0.14061880465744137</v>
      </c>
      <c r="M36" s="158">
        <v>0.16046856956029631</v>
      </c>
      <c r="N36" s="158">
        <v>0.16400019867321397</v>
      </c>
      <c r="O36" s="158">
        <v>0.17838665914638305</v>
      </c>
      <c r="P36" s="158">
        <v>0.18535324854516308</v>
      </c>
      <c r="Q36" s="158">
        <v>0.20278425434581049</v>
      </c>
    </row>
    <row r="37" spans="1:17" x14ac:dyDescent="0.25">
      <c r="A37" s="92" t="s">
        <v>125</v>
      </c>
      <c r="B37" s="91">
        <v>2.1314003584888989E-2</v>
      </c>
      <c r="C37" s="91">
        <v>1.9737983112715012E-2</v>
      </c>
      <c r="D37" s="91">
        <v>1.9983095075553362E-2</v>
      </c>
      <c r="E37" s="91">
        <v>2.0935018045277243E-2</v>
      </c>
      <c r="F37" s="91">
        <v>1.9290398570894401E-2</v>
      </c>
      <c r="G37" s="91">
        <v>1.8574631031188251E-2</v>
      </c>
      <c r="H37" s="91">
        <v>1.0961486466661214E-2</v>
      </c>
      <c r="I37" s="91">
        <v>2.1039736732083116E-2</v>
      </c>
      <c r="J37" s="91">
        <v>3.1826678079048827E-2</v>
      </c>
      <c r="K37" s="91">
        <v>3.0000828502645509E-2</v>
      </c>
      <c r="L37" s="91">
        <v>1.8170192797597129E-2</v>
      </c>
      <c r="M37" s="91">
        <v>1.378332323083572E-2</v>
      </c>
      <c r="N37" s="91">
        <v>1.458613980518717E-2</v>
      </c>
      <c r="O37" s="91">
        <v>1.5678316158143382E-2</v>
      </c>
      <c r="P37" s="91">
        <v>1.6105825481570961E-2</v>
      </c>
      <c r="Q37" s="91">
        <v>1.6722215251214534E-2</v>
      </c>
    </row>
    <row r="38" spans="1:17" x14ac:dyDescent="0.25">
      <c r="A38" s="92" t="s">
        <v>26</v>
      </c>
      <c r="B38" s="91">
        <v>0.15583520645167492</v>
      </c>
      <c r="C38" s="91">
        <v>0.14148987738001315</v>
      </c>
      <c r="D38" s="91">
        <v>0.12578329059135349</v>
      </c>
      <c r="E38" s="91">
        <v>0.11790972067285153</v>
      </c>
      <c r="F38" s="91">
        <v>0.10257082912611375</v>
      </c>
      <c r="G38" s="91">
        <v>4.122778441614644E-2</v>
      </c>
      <c r="H38" s="91">
        <v>3.1341408184225227E-2</v>
      </c>
      <c r="I38" s="91">
        <v>1.4250534272786677E-2</v>
      </c>
      <c r="J38" s="91">
        <v>2.2009902449101403E-2</v>
      </c>
      <c r="K38" s="91">
        <v>1.4987163462031284E-2</v>
      </c>
      <c r="L38" s="91">
        <v>1.5236150723672801E-2</v>
      </c>
      <c r="M38" s="91">
        <v>2.0120108612177324E-2</v>
      </c>
      <c r="N38" s="91">
        <v>2.0288742688668929E-2</v>
      </c>
      <c r="O38" s="91">
        <v>2.1983503799282749E-2</v>
      </c>
      <c r="P38" s="91">
        <v>2.2591106081220259E-2</v>
      </c>
      <c r="Q38" s="91">
        <v>2.6910977840808918E-2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0.14019428917587359</v>
      </c>
      <c r="C40" s="157">
        <v>0.13235046534839698</v>
      </c>
      <c r="D40" s="157">
        <v>0.13508528000496633</v>
      </c>
      <c r="E40" s="157">
        <v>0.13174271951947153</v>
      </c>
      <c r="F40" s="157">
        <v>0.11481499420271329</v>
      </c>
      <c r="G40" s="157">
        <v>0.12217754452243292</v>
      </c>
      <c r="H40" s="157">
        <v>0.12953964178096683</v>
      </c>
      <c r="I40" s="157">
        <v>0.11125142911444832</v>
      </c>
      <c r="J40" s="157">
        <v>9.2360576367833389E-2</v>
      </c>
      <c r="K40" s="157">
        <v>9.512006763246153E-2</v>
      </c>
      <c r="L40" s="157">
        <v>0.10721246113617143</v>
      </c>
      <c r="M40" s="157">
        <v>0.12656513771728325</v>
      </c>
      <c r="N40" s="157">
        <v>0.12912531617935788</v>
      </c>
      <c r="O40" s="157">
        <v>0.14072483918895692</v>
      </c>
      <c r="P40" s="157">
        <v>0.14665631698237186</v>
      </c>
      <c r="Q40" s="157">
        <v>0.15915106125378703</v>
      </c>
    </row>
    <row r="41" spans="1:17" x14ac:dyDescent="0.25">
      <c r="A41" s="156" t="s">
        <v>238</v>
      </c>
      <c r="B41" s="204">
        <v>1.5104215765699083</v>
      </c>
      <c r="C41" s="204">
        <v>1.0733750323833009</v>
      </c>
      <c r="D41" s="204">
        <v>1.3219608272889025</v>
      </c>
      <c r="E41" s="204">
        <v>1.3094116544869818</v>
      </c>
      <c r="F41" s="204">
        <v>0.85298377908318157</v>
      </c>
      <c r="G41" s="204">
        <v>1.6814963974823223</v>
      </c>
      <c r="H41" s="204">
        <v>0.86889160619981509</v>
      </c>
      <c r="I41" s="204">
        <v>1.6278578474608056</v>
      </c>
      <c r="J41" s="204">
        <v>1.5013549206937387</v>
      </c>
      <c r="K41" s="204">
        <v>1.6303652371922146</v>
      </c>
      <c r="L41" s="204">
        <v>1.9869056951485613</v>
      </c>
      <c r="M41" s="204">
        <v>2.5129169982306099</v>
      </c>
      <c r="N41" s="204">
        <v>3.011346102110692</v>
      </c>
      <c r="O41" s="204">
        <v>3.3192531725219778</v>
      </c>
      <c r="P41" s="204">
        <v>3.473543569434637</v>
      </c>
      <c r="Q41" s="204">
        <v>3.7846256325269367</v>
      </c>
    </row>
    <row r="42" spans="1:17" x14ac:dyDescent="0.25">
      <c r="A42" s="152" t="s">
        <v>247</v>
      </c>
      <c r="B42" s="151">
        <v>0.67800129609241511</v>
      </c>
      <c r="C42" s="151">
        <v>0.66244318415072256</v>
      </c>
      <c r="D42" s="151">
        <v>0.60164308401560374</v>
      </c>
      <c r="E42" s="151">
        <v>0.57576696431219676</v>
      </c>
      <c r="F42" s="151">
        <v>0.53538902467283445</v>
      </c>
      <c r="G42" s="151">
        <v>0.30015925206177385</v>
      </c>
      <c r="H42" s="151">
        <v>0.36159624666670581</v>
      </c>
      <c r="I42" s="151">
        <v>0.21194018144617713</v>
      </c>
      <c r="J42" s="151">
        <v>0.22477833473174469</v>
      </c>
      <c r="K42" s="151">
        <v>0.19459323050242811</v>
      </c>
      <c r="L42" s="151">
        <v>0.15718803773290604</v>
      </c>
      <c r="M42" s="151">
        <v>0.15268332316131952</v>
      </c>
      <c r="N42" s="151">
        <v>0.10787013899483992</v>
      </c>
      <c r="O42" s="151">
        <v>0.11257707211176166</v>
      </c>
      <c r="P42" s="151">
        <v>0.11429243078753273</v>
      </c>
      <c r="Q42" s="151">
        <v>0.12673417857799593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2.0261449275362317E-2</v>
      </c>
      <c r="F43" s="87">
        <v>2.0296811594202893E-2</v>
      </c>
      <c r="G43" s="87">
        <v>0</v>
      </c>
      <c r="H43" s="87">
        <v>0</v>
      </c>
      <c r="I43" s="87">
        <v>0</v>
      </c>
      <c r="J43" s="87">
        <v>0</v>
      </c>
      <c r="K43" s="87">
        <v>2.019942028985507E-2</v>
      </c>
      <c r="L43" s="87">
        <v>1.9381409288712934E-2</v>
      </c>
      <c r="M43" s="87">
        <v>1.9384116368273425E-2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3.1946086956521735E-2</v>
      </c>
      <c r="J45" s="87">
        <v>3.1934492753623187E-2</v>
      </c>
      <c r="K45" s="87">
        <v>3.1783188405797094E-2</v>
      </c>
      <c r="L45" s="87">
        <v>3.2548150637421246E-2</v>
      </c>
      <c r="M45" s="87">
        <v>3.2546868302935926E-2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125</v>
      </c>
      <c r="B46" s="87">
        <v>7.4911147705283829E-2</v>
      </c>
      <c r="C46" s="87">
        <v>7.0809478931414205E-2</v>
      </c>
      <c r="D46" s="87">
        <v>7.0958100523378753E-2</v>
      </c>
      <c r="E46" s="87">
        <v>7.1107396758881503E-2</v>
      </c>
      <c r="F46" s="87">
        <v>6.823473841759968E-2</v>
      </c>
      <c r="G46" s="87">
        <v>6.742535379988257E-2</v>
      </c>
      <c r="H46" s="87">
        <v>2.9232389599040641E-2</v>
      </c>
      <c r="I46" s="87">
        <v>5.5301734739640548E-2</v>
      </c>
      <c r="J46" s="87">
        <v>9.6884049937761479E-2</v>
      </c>
      <c r="K46" s="87">
        <v>9.5101750948120164E-2</v>
      </c>
      <c r="L46" s="87">
        <v>5.7251606543317311E-2</v>
      </c>
      <c r="M46" s="87">
        <v>4.0960515563793834E-2</v>
      </c>
      <c r="N46" s="87">
        <v>4.5115820202717372E-2</v>
      </c>
      <c r="O46" s="87">
        <v>4.6864939897262724E-2</v>
      </c>
      <c r="P46" s="87">
        <v>4.7568989834287381E-2</v>
      </c>
      <c r="Q46" s="87">
        <v>4.8570275601822352E-2</v>
      </c>
    </row>
    <row r="47" spans="1:17" x14ac:dyDescent="0.25">
      <c r="A47" s="150" t="s">
        <v>29</v>
      </c>
      <c r="B47" s="87">
        <v>5.538478080141853E-2</v>
      </c>
      <c r="C47" s="87">
        <v>8.4042608695652166E-2</v>
      </c>
      <c r="D47" s="87">
        <v>8.4040289855072448E-2</v>
      </c>
      <c r="E47" s="87">
        <v>8.3908695652173904E-2</v>
      </c>
      <c r="F47" s="87">
        <v>8.403999999999999E-2</v>
      </c>
      <c r="G47" s="87">
        <v>8.3078276786747965E-2</v>
      </c>
      <c r="H47" s="87">
        <v>0.24878173913043478</v>
      </c>
      <c r="I47" s="87">
        <v>5.5285507246376812E-2</v>
      </c>
      <c r="J47" s="87">
        <v>2.8959130434782605E-2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3.1950144927536228E-2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0.54770536758571275</v>
      </c>
      <c r="C49" s="87">
        <v>0.50759109652365619</v>
      </c>
      <c r="D49" s="87">
        <v>0.44664469363715253</v>
      </c>
      <c r="E49" s="87">
        <v>0.40048942262577908</v>
      </c>
      <c r="F49" s="87">
        <v>0.36281747466103187</v>
      </c>
      <c r="G49" s="87">
        <v>0.1496556214751433</v>
      </c>
      <c r="H49" s="87">
        <v>8.3582117937230402E-2</v>
      </c>
      <c r="I49" s="87">
        <v>3.7456707576101804E-2</v>
      </c>
      <c r="J49" s="87">
        <v>6.7000661605577425E-2</v>
      </c>
      <c r="K49" s="87">
        <v>4.7508870858655801E-2</v>
      </c>
      <c r="L49" s="87">
        <v>4.8006871263454542E-2</v>
      </c>
      <c r="M49" s="87">
        <v>5.9791822926316338E-2</v>
      </c>
      <c r="N49" s="87">
        <v>6.2754318792122551E-2</v>
      </c>
      <c r="O49" s="87">
        <v>6.5712132214498925E-2</v>
      </c>
      <c r="P49" s="87">
        <v>6.6723440953245353E-2</v>
      </c>
      <c r="Q49" s="87">
        <v>7.816390297617358E-2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0.83242028047749317</v>
      </c>
      <c r="C53" s="151">
        <v>0.41093184823257839</v>
      </c>
      <c r="D53" s="151">
        <v>0.72031774327329889</v>
      </c>
      <c r="E53" s="151">
        <v>0.73364469017478506</v>
      </c>
      <c r="F53" s="151">
        <v>0.31759475441034707</v>
      </c>
      <c r="G53" s="151">
        <v>1.3813371454205483</v>
      </c>
      <c r="H53" s="151">
        <v>0.50729535953310922</v>
      </c>
      <c r="I53" s="151">
        <v>1.4159176660146284</v>
      </c>
      <c r="J53" s="151">
        <v>1.276576585961994</v>
      </c>
      <c r="K53" s="151">
        <v>1.4357720066897866</v>
      </c>
      <c r="L53" s="151">
        <v>1.8297176574156553</v>
      </c>
      <c r="M53" s="151">
        <v>2.3602336750692903</v>
      </c>
      <c r="N53" s="151">
        <v>2.9034759631158522</v>
      </c>
      <c r="O53" s="151">
        <v>3.206676100410216</v>
      </c>
      <c r="P53" s="151">
        <v>3.3592511386471045</v>
      </c>
      <c r="Q53" s="151">
        <v>3.6578914539489409</v>
      </c>
    </row>
    <row r="54" spans="1:17" x14ac:dyDescent="0.25">
      <c r="A54" s="156" t="s">
        <v>237</v>
      </c>
      <c r="B54" s="204">
        <v>21.966817189471175</v>
      </c>
      <c r="C54" s="204">
        <v>20.676369442726681</v>
      </c>
      <c r="D54" s="204">
        <v>19.456991619311562</v>
      </c>
      <c r="E54" s="204">
        <v>18.706752549975963</v>
      </c>
      <c r="F54" s="204">
        <v>16.68233829107615</v>
      </c>
      <c r="G54" s="204">
        <v>11.704290482319639</v>
      </c>
      <c r="H54" s="204">
        <v>11.839282138130338</v>
      </c>
      <c r="I54" s="204">
        <v>9.1252982175099522</v>
      </c>
      <c r="J54" s="204">
        <v>9.2381319995606308</v>
      </c>
      <c r="K54" s="204">
        <v>8.6436905347098332</v>
      </c>
      <c r="L54" s="204">
        <v>8.2914129653692026</v>
      </c>
      <c r="M54" s="204">
        <v>9.1930458225481146</v>
      </c>
      <c r="N54" s="204">
        <v>8.9102952264454096</v>
      </c>
      <c r="O54" s="204">
        <v>9.6440397276599743</v>
      </c>
      <c r="P54" s="204">
        <v>9.9936741006724823</v>
      </c>
      <c r="Q54" s="204">
        <v>10.95055189507559</v>
      </c>
    </row>
    <row r="55" spans="1:17" x14ac:dyDescent="0.25">
      <c r="A55" s="152" t="s">
        <v>245</v>
      </c>
      <c r="B55" s="151">
        <v>20.340038882772458</v>
      </c>
      <c r="C55" s="151">
        <v>19.87329552452168</v>
      </c>
      <c r="D55" s="151">
        <v>18.049292520468114</v>
      </c>
      <c r="E55" s="151">
        <v>17.273008929365904</v>
      </c>
      <c r="F55" s="151">
        <v>16.061670740185036</v>
      </c>
      <c r="G55" s="151">
        <v>9.0047775618532135</v>
      </c>
      <c r="H55" s="151">
        <v>10.847887400001175</v>
      </c>
      <c r="I55" s="151">
        <v>6.3582054433853141</v>
      </c>
      <c r="J55" s="151">
        <v>6.7433500419523424</v>
      </c>
      <c r="K55" s="151">
        <v>5.8377969150728459</v>
      </c>
      <c r="L55" s="151">
        <v>4.7156411319871818</v>
      </c>
      <c r="M55" s="151">
        <v>4.5804996948395855</v>
      </c>
      <c r="N55" s="151">
        <v>3.2361041698451984</v>
      </c>
      <c r="O55" s="151">
        <v>3.3773121633528493</v>
      </c>
      <c r="P55" s="151">
        <v>3.4287729236259832</v>
      </c>
      <c r="Q55" s="151">
        <v>3.802025357339879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0.60784347826086949</v>
      </c>
      <c r="F56" s="87">
        <v>0.60890434782608693</v>
      </c>
      <c r="G56" s="87">
        <v>0</v>
      </c>
      <c r="H56" s="87">
        <v>0</v>
      </c>
      <c r="I56" s="87">
        <v>0</v>
      </c>
      <c r="J56" s="87">
        <v>0</v>
      </c>
      <c r="K56" s="87">
        <v>0.60598260869565224</v>
      </c>
      <c r="L56" s="87">
        <v>0.58144227866138809</v>
      </c>
      <c r="M56" s="87">
        <v>0.58152349104820278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0.95838260869565206</v>
      </c>
      <c r="J58" s="87">
        <v>0.95803478260869568</v>
      </c>
      <c r="K58" s="87">
        <v>0.95349565217391308</v>
      </c>
      <c r="L58" s="87">
        <v>0.97644451912263741</v>
      </c>
      <c r="M58" s="87">
        <v>0.97640604908807782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2.2473344311585155</v>
      </c>
      <c r="C59" s="87">
        <v>2.1242843679424266</v>
      </c>
      <c r="D59" s="87">
        <v>2.1287430157013629</v>
      </c>
      <c r="E59" s="87">
        <v>2.1332219027664454</v>
      </c>
      <c r="F59" s="87">
        <v>2.0470421525279905</v>
      </c>
      <c r="G59" s="87">
        <v>2.0227606139964771</v>
      </c>
      <c r="H59" s="87">
        <v>0.87697168797121927</v>
      </c>
      <c r="I59" s="87">
        <v>1.6590520421892168</v>
      </c>
      <c r="J59" s="87">
        <v>2.9065214981328453</v>
      </c>
      <c r="K59" s="87">
        <v>2.8530525284436057</v>
      </c>
      <c r="L59" s="87">
        <v>1.7175481962995196</v>
      </c>
      <c r="M59" s="87">
        <v>1.2288154669138152</v>
      </c>
      <c r="N59" s="87">
        <v>1.3534746060815215</v>
      </c>
      <c r="O59" s="87">
        <v>1.4059481969178815</v>
      </c>
      <c r="P59" s="87">
        <v>1.4270696950286219</v>
      </c>
      <c r="Q59" s="87">
        <v>1.457108268054671</v>
      </c>
    </row>
    <row r="60" spans="1:17" x14ac:dyDescent="0.25">
      <c r="A60" s="150" t="s">
        <v>29</v>
      </c>
      <c r="B60" s="87">
        <v>1.6615434240425562</v>
      </c>
      <c r="C60" s="87">
        <v>2.5212782608695652</v>
      </c>
      <c r="D60" s="87">
        <v>2.5212086956521738</v>
      </c>
      <c r="E60" s="87">
        <v>2.5172608695652174</v>
      </c>
      <c r="F60" s="87">
        <v>2.5211999999999999</v>
      </c>
      <c r="G60" s="87">
        <v>2.492348303602439</v>
      </c>
      <c r="H60" s="87">
        <v>7.4634521739130442</v>
      </c>
      <c r="I60" s="87">
        <v>1.6585652173913044</v>
      </c>
      <c r="J60" s="87">
        <v>0.8687739130434784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0.95850434782608684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16.431161027571385</v>
      </c>
      <c r="C62" s="87">
        <v>15.227732895709687</v>
      </c>
      <c r="D62" s="87">
        <v>13.399340809114577</v>
      </c>
      <c r="E62" s="87">
        <v>12.014682678773372</v>
      </c>
      <c r="F62" s="87">
        <v>10.884524239830958</v>
      </c>
      <c r="G62" s="87">
        <v>4.4896686442542988</v>
      </c>
      <c r="H62" s="87">
        <v>2.5074635381169128</v>
      </c>
      <c r="I62" s="87">
        <v>1.1237012272830542</v>
      </c>
      <c r="J62" s="87">
        <v>2.0100198481673228</v>
      </c>
      <c r="K62" s="87">
        <v>1.4252661257596742</v>
      </c>
      <c r="L62" s="87">
        <v>1.4402061379036366</v>
      </c>
      <c r="M62" s="87">
        <v>1.7937546877894899</v>
      </c>
      <c r="N62" s="87">
        <v>1.882629563763677</v>
      </c>
      <c r="O62" s="87">
        <v>1.9713639664349676</v>
      </c>
      <c r="P62" s="87">
        <v>2.0017032285973615</v>
      </c>
      <c r="Q62" s="87">
        <v>2.3449170892852078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1.6267783066987178</v>
      </c>
      <c r="C66" s="151">
        <v>0.80307391820500129</v>
      </c>
      <c r="D66" s="151">
        <v>1.4076990988434481</v>
      </c>
      <c r="E66" s="151">
        <v>1.4337436206100591</v>
      </c>
      <c r="F66" s="151">
        <v>0.62066755089111325</v>
      </c>
      <c r="G66" s="151">
        <v>2.6995129204664252</v>
      </c>
      <c r="H66" s="151">
        <v>0.99139473812916279</v>
      </c>
      <c r="I66" s="151">
        <v>2.7670927741246381</v>
      </c>
      <c r="J66" s="151">
        <v>2.4947819576082884</v>
      </c>
      <c r="K66" s="151">
        <v>2.8058936196369872</v>
      </c>
      <c r="L66" s="151">
        <v>3.5757718333820208</v>
      </c>
      <c r="M66" s="151">
        <v>4.6125461277085291</v>
      </c>
      <c r="N66" s="151">
        <v>5.6741910566002112</v>
      </c>
      <c r="O66" s="151">
        <v>6.266727564307125</v>
      </c>
      <c r="P66" s="151">
        <v>6.5649011770464991</v>
      </c>
      <c r="Q66" s="151">
        <v>7.1485265377357106</v>
      </c>
    </row>
    <row r="67" spans="1:17" x14ac:dyDescent="0.25">
      <c r="A67" s="156" t="s">
        <v>236</v>
      </c>
      <c r="B67" s="204">
        <v>2.7297560850995217</v>
      </c>
      <c r="C67" s="204">
        <v>2.4946647937700619</v>
      </c>
      <c r="D67" s="204">
        <v>2.4144583983145984</v>
      </c>
      <c r="E67" s="204">
        <v>2.3296035280247391</v>
      </c>
      <c r="F67" s="204">
        <v>2.0099736239593549</v>
      </c>
      <c r="G67" s="204">
        <v>1.6425590159678718</v>
      </c>
      <c r="H67" s="204">
        <v>1.4829991602762314</v>
      </c>
      <c r="I67" s="204">
        <v>1.348612491925032</v>
      </c>
      <c r="J67" s="204">
        <v>1.3338284226876753</v>
      </c>
      <c r="K67" s="204">
        <v>1.2964071667684069</v>
      </c>
      <c r="L67" s="204">
        <v>1.3343228423861664</v>
      </c>
      <c r="M67" s="204">
        <v>1.5459203489514568</v>
      </c>
      <c r="N67" s="204">
        <v>1.621892327817305</v>
      </c>
      <c r="O67" s="204">
        <v>1.7683095097098298</v>
      </c>
      <c r="P67" s="204">
        <v>1.8397025671765521</v>
      </c>
      <c r="Q67" s="204">
        <v>2.011237391001103</v>
      </c>
    </row>
    <row r="68" spans="1:17" x14ac:dyDescent="0.25">
      <c r="A68" s="152" t="s">
        <v>243</v>
      </c>
      <c r="B68" s="151">
        <v>2.3730045363234531</v>
      </c>
      <c r="C68" s="151">
        <v>2.3185511445275284</v>
      </c>
      <c r="D68" s="151">
        <v>2.1057507940546132</v>
      </c>
      <c r="E68" s="151">
        <v>2.0151843750926886</v>
      </c>
      <c r="F68" s="151">
        <v>1.8738615863549208</v>
      </c>
      <c r="G68" s="151">
        <v>1.0505573822162084</v>
      </c>
      <c r="H68" s="151">
        <v>1.2655868633334701</v>
      </c>
      <c r="I68" s="151">
        <v>0.74179063506161991</v>
      </c>
      <c r="J68" s="151">
        <v>0.78672417156110663</v>
      </c>
      <c r="K68" s="151">
        <v>0.68107630675849851</v>
      </c>
      <c r="L68" s="151">
        <v>0.55015813206517117</v>
      </c>
      <c r="M68" s="151">
        <v>0.53439163106461829</v>
      </c>
      <c r="N68" s="151">
        <v>0.37754548648193981</v>
      </c>
      <c r="O68" s="151">
        <v>0.39401975239116582</v>
      </c>
      <c r="P68" s="151">
        <v>0.40002350775636469</v>
      </c>
      <c r="Q68" s="151">
        <v>0.4435696250229858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7.0915072463768103E-2</v>
      </c>
      <c r="F69" s="87">
        <v>7.1038840579710133E-2</v>
      </c>
      <c r="G69" s="87">
        <v>0</v>
      </c>
      <c r="H69" s="87">
        <v>0</v>
      </c>
      <c r="I69" s="87">
        <v>0</v>
      </c>
      <c r="J69" s="87">
        <v>0</v>
      </c>
      <c r="K69" s="87">
        <v>7.0697971014492753E-2</v>
      </c>
      <c r="L69" s="87">
        <v>6.7834932510495272E-2</v>
      </c>
      <c r="M69" s="87">
        <v>6.7844407288956993E-2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0.11181130434782606</v>
      </c>
      <c r="J71" s="87">
        <v>0.11177072463768116</v>
      </c>
      <c r="K71" s="87">
        <v>0.11124115942028984</v>
      </c>
      <c r="L71" s="87">
        <v>0.11391852723097437</v>
      </c>
      <c r="M71" s="87">
        <v>0.11391403906027572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125</v>
      </c>
      <c r="B72" s="87">
        <v>0.26218901696849345</v>
      </c>
      <c r="C72" s="87">
        <v>0.24783317625994974</v>
      </c>
      <c r="D72" s="87">
        <v>0.24835335183182569</v>
      </c>
      <c r="E72" s="87">
        <v>0.24887588865608526</v>
      </c>
      <c r="F72" s="87">
        <v>0.2388215844615989</v>
      </c>
      <c r="G72" s="87">
        <v>0.235988738299589</v>
      </c>
      <c r="H72" s="87">
        <v>0.10231336359664221</v>
      </c>
      <c r="I72" s="87">
        <v>0.19355607158874191</v>
      </c>
      <c r="J72" s="87">
        <v>0.33909417478216525</v>
      </c>
      <c r="K72" s="87">
        <v>0.3328561283184206</v>
      </c>
      <c r="L72" s="87">
        <v>0.20038062290161057</v>
      </c>
      <c r="M72" s="87">
        <v>0.14336180447327843</v>
      </c>
      <c r="N72" s="87">
        <v>0.15790537070951083</v>
      </c>
      <c r="O72" s="87">
        <v>0.16402728964041954</v>
      </c>
      <c r="P72" s="87">
        <v>0.16649146442000587</v>
      </c>
      <c r="Q72" s="87">
        <v>0.16999596460637825</v>
      </c>
    </row>
    <row r="73" spans="1:17" x14ac:dyDescent="0.25">
      <c r="A73" s="150" t="s">
        <v>29</v>
      </c>
      <c r="B73" s="87">
        <v>0.19384673280496487</v>
      </c>
      <c r="C73" s="87">
        <v>0.29414913043478252</v>
      </c>
      <c r="D73" s="87">
        <v>0.29414101449275359</v>
      </c>
      <c r="E73" s="87">
        <v>0.29368043478260863</v>
      </c>
      <c r="F73" s="87">
        <v>0.29413999999999996</v>
      </c>
      <c r="G73" s="87">
        <v>0.29077396875361788</v>
      </c>
      <c r="H73" s="87">
        <v>0.8707360869565216</v>
      </c>
      <c r="I73" s="87">
        <v>0.19349927536231884</v>
      </c>
      <c r="J73" s="87">
        <v>0.10135695652173915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0.11182550724637678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1.9169687865499947</v>
      </c>
      <c r="C75" s="87">
        <v>1.7765688378327962</v>
      </c>
      <c r="D75" s="87">
        <v>1.563256427730034</v>
      </c>
      <c r="E75" s="87">
        <v>1.4017129791902265</v>
      </c>
      <c r="F75" s="87">
        <v>1.2698611613136117</v>
      </c>
      <c r="G75" s="87">
        <v>0.52379467516300149</v>
      </c>
      <c r="H75" s="87">
        <v>0.29253741278030637</v>
      </c>
      <c r="I75" s="87">
        <v>0.13109847651635631</v>
      </c>
      <c r="J75" s="87">
        <v>0.23450231561952101</v>
      </c>
      <c r="K75" s="87">
        <v>0.16628104800529533</v>
      </c>
      <c r="L75" s="87">
        <v>0.16802404942209093</v>
      </c>
      <c r="M75" s="87">
        <v>0.20927138024210715</v>
      </c>
      <c r="N75" s="87">
        <v>0.21964011577242898</v>
      </c>
      <c r="O75" s="87">
        <v>0.22999246275074628</v>
      </c>
      <c r="P75" s="87">
        <v>0.23353204333635882</v>
      </c>
      <c r="Q75" s="87">
        <v>0.27357366041660752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0.35675154877606863</v>
      </c>
      <c r="C79" s="148">
        <v>0.17611364924253348</v>
      </c>
      <c r="D79" s="148">
        <v>0.30870760425998522</v>
      </c>
      <c r="E79" s="148">
        <v>0.31441915293205058</v>
      </c>
      <c r="F79" s="148">
        <v>0.13611203760443424</v>
      </c>
      <c r="G79" s="148">
        <v>0.59200163375166337</v>
      </c>
      <c r="H79" s="148">
        <v>0.21741229694276121</v>
      </c>
      <c r="I79" s="148">
        <v>0.60682185686341206</v>
      </c>
      <c r="J79" s="148">
        <v>0.54710425112656869</v>
      </c>
      <c r="K79" s="148">
        <v>0.61533086000990833</v>
      </c>
      <c r="L79" s="148">
        <v>0.78416471032099522</v>
      </c>
      <c r="M79" s="148">
        <v>1.0115287178868386</v>
      </c>
      <c r="N79" s="148">
        <v>1.2443468413353651</v>
      </c>
      <c r="O79" s="148">
        <v>1.3742897573186639</v>
      </c>
      <c r="P79" s="148">
        <v>1.4396790594201874</v>
      </c>
      <c r="Q79" s="148">
        <v>1.5676677659781171</v>
      </c>
    </row>
    <row r="80" spans="1:17" x14ac:dyDescent="0.25">
      <c r="A80" s="40"/>
      <c r="B80" s="3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2.75" x14ac:dyDescent="0.25">
      <c r="A81" s="97" t="s">
        <v>55</v>
      </c>
      <c r="B81" s="96">
        <v>35.398239524655558</v>
      </c>
      <c r="C81" s="96">
        <v>37.971550657181872</v>
      </c>
      <c r="D81" s="96">
        <v>35.686381722018098</v>
      </c>
      <c r="E81" s="96">
        <v>32.592907875819094</v>
      </c>
      <c r="F81" s="96">
        <v>32.99263035018074</v>
      </c>
      <c r="G81" s="96">
        <v>27.27010914175532</v>
      </c>
      <c r="H81" s="96">
        <v>26.215942920807088</v>
      </c>
      <c r="I81" s="96">
        <v>12.850241401725436</v>
      </c>
      <c r="J81" s="96">
        <v>13.086335602961103</v>
      </c>
      <c r="K81" s="96">
        <v>13.626764638283078</v>
      </c>
      <c r="L81" s="96">
        <v>13.393868116100403</v>
      </c>
      <c r="M81" s="96">
        <v>11.806942919151755</v>
      </c>
      <c r="N81" s="96">
        <v>8.8680371050471685</v>
      </c>
      <c r="O81" s="96">
        <v>7.8589459175000043</v>
      </c>
      <c r="P81" s="96">
        <v>7.5291546743313988</v>
      </c>
      <c r="Q81" s="96">
        <v>7.2793967147331635</v>
      </c>
    </row>
    <row r="82" spans="1:17" x14ac:dyDescent="0.25">
      <c r="A82" s="132" t="s">
        <v>83</v>
      </c>
      <c r="B82" s="160">
        <v>1.5220474941762261</v>
      </c>
      <c r="C82" s="160">
        <v>1.6326942894291201</v>
      </c>
      <c r="D82" s="160">
        <v>1.5344369834658451</v>
      </c>
      <c r="E82" s="160">
        <v>1.4014243201488634</v>
      </c>
      <c r="F82" s="160">
        <v>1.4186115192479685</v>
      </c>
      <c r="G82" s="160">
        <v>1.1725555237347574</v>
      </c>
      <c r="H82" s="160">
        <v>1.127228663512742</v>
      </c>
      <c r="I82" s="160">
        <v>0.55253249844339858</v>
      </c>
      <c r="J82" s="160">
        <v>0.56268403683078061</v>
      </c>
      <c r="K82" s="160">
        <v>0.58592131275290538</v>
      </c>
      <c r="L82" s="160">
        <v>0.57590726762663313</v>
      </c>
      <c r="M82" s="160">
        <v>0.50767292739119718</v>
      </c>
      <c r="N82" s="160">
        <v>0.38130635408005298</v>
      </c>
      <c r="O82" s="160">
        <v>0.33791762249266138</v>
      </c>
      <c r="P82" s="160">
        <v>0.32373731460146205</v>
      </c>
      <c r="Q82" s="160">
        <v>0.31299826425145005</v>
      </c>
    </row>
    <row r="83" spans="1:17" x14ac:dyDescent="0.25">
      <c r="A83" s="76" t="s">
        <v>82</v>
      </c>
      <c r="B83" s="159">
        <v>0.67112714972204457</v>
      </c>
      <c r="C83" s="159">
        <v>0.7199154224980816</v>
      </c>
      <c r="D83" s="159">
        <v>0.67659013472433183</v>
      </c>
      <c r="E83" s="159">
        <v>0.617939921803625</v>
      </c>
      <c r="F83" s="159">
        <v>0.62551839487179339</v>
      </c>
      <c r="G83" s="159">
        <v>0.51702318721720109</v>
      </c>
      <c r="H83" s="159">
        <v>0.49703689465862699</v>
      </c>
      <c r="I83" s="159">
        <v>0.24363205631097323</v>
      </c>
      <c r="J83" s="159">
        <v>0.24810824581838742</v>
      </c>
      <c r="K83" s="159">
        <v>0.2583544219834491</v>
      </c>
      <c r="L83" s="159">
        <v>0.25393885835058072</v>
      </c>
      <c r="M83" s="159">
        <v>0.22385180886586187</v>
      </c>
      <c r="N83" s="159">
        <v>0.16813210334356449</v>
      </c>
      <c r="O83" s="159">
        <v>0.14900040353017521</v>
      </c>
      <c r="P83" s="159">
        <v>0.14274778023581974</v>
      </c>
      <c r="Q83" s="159">
        <v>0.13801253492993928</v>
      </c>
    </row>
    <row r="84" spans="1:17" x14ac:dyDescent="0.25">
      <c r="A84" s="76" t="s">
        <v>81</v>
      </c>
      <c r="B84" s="159">
        <v>5.2056916585454465</v>
      </c>
      <c r="C84" s="159">
        <v>5.5841247240684897</v>
      </c>
      <c r="D84" s="159">
        <v>5.2480660662399412</v>
      </c>
      <c r="E84" s="159">
        <v>4.7931374818432468</v>
      </c>
      <c r="F84" s="159">
        <v>4.8519209687753646</v>
      </c>
      <c r="G84" s="159">
        <v>4.010362707105303</v>
      </c>
      <c r="H84" s="159">
        <v>3.8553362318680717</v>
      </c>
      <c r="I84" s="159">
        <v>1.8897661401681911</v>
      </c>
      <c r="J84" s="159">
        <v>1.9244863305083753</v>
      </c>
      <c r="K84" s="159">
        <v>2.0039622298465849</v>
      </c>
      <c r="L84" s="159">
        <v>1.9697122925866788</v>
      </c>
      <c r="M84" s="159">
        <v>1.7363378826887741</v>
      </c>
      <c r="N84" s="159">
        <v>1.3041401890413575</v>
      </c>
      <c r="O84" s="159">
        <v>1.1557424820292004</v>
      </c>
      <c r="P84" s="159">
        <v>1.107243134415363</v>
      </c>
      <c r="Q84" s="159">
        <v>1.0705135415204885</v>
      </c>
    </row>
    <row r="85" spans="1:17" x14ac:dyDescent="0.25">
      <c r="A85" s="76" t="s">
        <v>80</v>
      </c>
      <c r="B85" s="159">
        <v>2.2986042454954694</v>
      </c>
      <c r="C85" s="159">
        <v>2.4657036259628455</v>
      </c>
      <c r="D85" s="159">
        <v>2.3173149183158679</v>
      </c>
      <c r="E85" s="159">
        <v>2.1164384845810909</v>
      </c>
      <c r="F85" s="159">
        <v>2.1423946843505082</v>
      </c>
      <c r="G85" s="159">
        <v>1.7707996072715293</v>
      </c>
      <c r="H85" s="159">
        <v>1.7023467411553548</v>
      </c>
      <c r="I85" s="159">
        <v>0.83443752678926908</v>
      </c>
      <c r="J85" s="159">
        <v>0.84976843421813075</v>
      </c>
      <c r="K85" s="159">
        <v>0.88486149228150912</v>
      </c>
      <c r="L85" s="159">
        <v>0.86973822790907196</v>
      </c>
      <c r="M85" s="159">
        <v>0.7666903632702331</v>
      </c>
      <c r="N85" s="159">
        <v>0.57585089011770907</v>
      </c>
      <c r="O85" s="159">
        <v>0.51032499620503569</v>
      </c>
      <c r="P85" s="159">
        <v>0.48890981957890489</v>
      </c>
      <c r="Q85" s="159">
        <v>0.47269164844983164</v>
      </c>
    </row>
    <row r="86" spans="1:17" x14ac:dyDescent="0.25">
      <c r="A86" s="129" t="s">
        <v>79</v>
      </c>
      <c r="B86" s="158">
        <v>22.73136432155912</v>
      </c>
      <c r="C86" s="158">
        <v>24.383844039524661</v>
      </c>
      <c r="D86" s="158">
        <v>22.916397965961135</v>
      </c>
      <c r="E86" s="158">
        <v>20.92989010677266</v>
      </c>
      <c r="F86" s="158">
        <v>21.186576239027939</v>
      </c>
      <c r="G86" s="158">
        <v>17.511797036068899</v>
      </c>
      <c r="H86" s="158">
        <v>16.834852737549049</v>
      </c>
      <c r="I86" s="158">
        <v>8.2519222098361045</v>
      </c>
      <c r="J86" s="158">
        <v>8.403532667716572</v>
      </c>
      <c r="K86" s="158">
        <v>8.7505750476997903</v>
      </c>
      <c r="L86" s="158">
        <v>8.6010180141848611</v>
      </c>
      <c r="M86" s="158">
        <v>7.5819567476555987</v>
      </c>
      <c r="N86" s="158">
        <v>5.6947064305705233</v>
      </c>
      <c r="O86" s="158">
        <v>5.0467075547554545</v>
      </c>
      <c r="P86" s="158">
        <v>4.8349285228263685</v>
      </c>
      <c r="Q86" s="158">
        <v>4.6745437339759981</v>
      </c>
    </row>
    <row r="87" spans="1:17" x14ac:dyDescent="0.25">
      <c r="A87" s="92" t="s">
        <v>125</v>
      </c>
      <c r="B87" s="91">
        <v>1.5267253995796997</v>
      </c>
      <c r="C87" s="91">
        <v>1.6393849937534948</v>
      </c>
      <c r="D87" s="91">
        <v>1.6305424368678796</v>
      </c>
      <c r="E87" s="91">
        <v>1.619319793773311</v>
      </c>
      <c r="F87" s="91">
        <v>1.726821126021916</v>
      </c>
      <c r="G87" s="91">
        <v>1.7874230145565144</v>
      </c>
      <c r="H87" s="91">
        <v>1.0738610723664366</v>
      </c>
      <c r="I87" s="91">
        <v>1.1847704147503175</v>
      </c>
      <c r="J87" s="91">
        <v>1.82942359906818</v>
      </c>
      <c r="K87" s="91">
        <v>1.873728763787208</v>
      </c>
      <c r="L87" s="91">
        <v>1.1113887360517729</v>
      </c>
      <c r="M87" s="91">
        <v>0.65124628992149958</v>
      </c>
      <c r="N87" s="91">
        <v>0.50648587512575249</v>
      </c>
      <c r="O87" s="91">
        <v>0.44355265679491263</v>
      </c>
      <c r="P87" s="91">
        <v>0.42011950486822608</v>
      </c>
      <c r="Q87" s="91">
        <v>0.38547729838757938</v>
      </c>
    </row>
    <row r="88" spans="1:17" x14ac:dyDescent="0.25">
      <c r="A88" s="92" t="s">
        <v>26</v>
      </c>
      <c r="B88" s="91">
        <v>11.162500132410369</v>
      </c>
      <c r="C88" s="91">
        <v>11.751777292553847</v>
      </c>
      <c r="D88" s="91">
        <v>10.263424778926883</v>
      </c>
      <c r="E88" s="91">
        <v>9.1202951987377698</v>
      </c>
      <c r="F88" s="91">
        <v>9.1818462950682846</v>
      </c>
      <c r="G88" s="91">
        <v>3.9673192205466048</v>
      </c>
      <c r="H88" s="91">
        <v>3.0704155229813255</v>
      </c>
      <c r="I88" s="91">
        <v>0.80246305435170051</v>
      </c>
      <c r="J88" s="91">
        <v>1.2651472721584776</v>
      </c>
      <c r="K88" s="91">
        <v>0.9360367919143433</v>
      </c>
      <c r="L88" s="91">
        <v>0.93192661650328323</v>
      </c>
      <c r="M88" s="91">
        <v>0.95065216617600967</v>
      </c>
      <c r="N88" s="91">
        <v>0.70450178958365139</v>
      </c>
      <c r="O88" s="91">
        <v>0.62193168051202319</v>
      </c>
      <c r="P88" s="91">
        <v>0.58928766564171653</v>
      </c>
      <c r="Q88" s="91">
        <v>0.62034669923828423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10.042138789569053</v>
      </c>
      <c r="C90" s="157">
        <v>10.992681753217321</v>
      </c>
      <c r="D90" s="157">
        <v>11.022430750166373</v>
      </c>
      <c r="E90" s="157">
        <v>10.19027511426158</v>
      </c>
      <c r="F90" s="157">
        <v>10.277908817937739</v>
      </c>
      <c r="G90" s="157">
        <v>11.757054800965781</v>
      </c>
      <c r="H90" s="157">
        <v>12.690576142201289</v>
      </c>
      <c r="I90" s="157">
        <v>6.264688740734087</v>
      </c>
      <c r="J90" s="157">
        <v>5.3089617964899141</v>
      </c>
      <c r="K90" s="157">
        <v>5.9408094919982393</v>
      </c>
      <c r="L90" s="157">
        <v>6.5577026616298051</v>
      </c>
      <c r="M90" s="157">
        <v>5.9800582915580893</v>
      </c>
      <c r="N90" s="157">
        <v>4.4837187658611191</v>
      </c>
      <c r="O90" s="157">
        <v>3.9812232174485187</v>
      </c>
      <c r="P90" s="157">
        <v>3.8255213523164255</v>
      </c>
      <c r="Q90" s="157">
        <v>3.668719736350134</v>
      </c>
    </row>
    <row r="91" spans="1:17" x14ac:dyDescent="0.25">
      <c r="A91" s="243" t="s">
        <v>235</v>
      </c>
      <c r="B91" s="242">
        <v>2.9694046551572497</v>
      </c>
      <c r="C91" s="242">
        <v>3.18526855569867</v>
      </c>
      <c r="D91" s="242">
        <v>2.9935756533109745</v>
      </c>
      <c r="E91" s="242">
        <v>2.7340775606696033</v>
      </c>
      <c r="F91" s="242">
        <v>2.7676085439071656</v>
      </c>
      <c r="G91" s="242">
        <v>2.2875710803576315</v>
      </c>
      <c r="H91" s="242">
        <v>2.1991416520632403</v>
      </c>
      <c r="I91" s="242">
        <v>1.0779509701774985</v>
      </c>
      <c r="J91" s="242">
        <v>1.0977558878688578</v>
      </c>
      <c r="K91" s="242">
        <v>1.1430901337188377</v>
      </c>
      <c r="L91" s="242">
        <v>1.1235534554425783</v>
      </c>
      <c r="M91" s="242">
        <v>0.99043318928009016</v>
      </c>
      <c r="N91" s="242">
        <v>0.74390113789396184</v>
      </c>
      <c r="O91" s="242">
        <v>0.65925285848747717</v>
      </c>
      <c r="P91" s="242">
        <v>0.63158810267348076</v>
      </c>
      <c r="Q91" s="242">
        <v>0.61063699160545681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0</v>
      </c>
      <c r="C95" s="77">
        <f t="shared" si="0"/>
        <v>0</v>
      </c>
      <c r="D95" s="77">
        <f t="shared" si="0"/>
        <v>0</v>
      </c>
      <c r="E95" s="77">
        <f t="shared" si="0"/>
        <v>0</v>
      </c>
      <c r="F95" s="77">
        <f t="shared" si="0"/>
        <v>0</v>
      </c>
      <c r="G95" s="77">
        <f t="shared" si="0"/>
        <v>0</v>
      </c>
      <c r="H95" s="77">
        <f t="shared" si="0"/>
        <v>0</v>
      </c>
      <c r="I95" s="77">
        <f t="shared" si="0"/>
        <v>0</v>
      </c>
      <c r="J95" s="77">
        <f t="shared" si="0"/>
        <v>0</v>
      </c>
      <c r="K95" s="77">
        <f t="shared" si="0"/>
        <v>0</v>
      </c>
      <c r="L95" s="77">
        <f t="shared" si="0"/>
        <v>0</v>
      </c>
      <c r="M95" s="77">
        <f t="shared" si="0"/>
        <v>0</v>
      </c>
      <c r="N95" s="77">
        <f t="shared" si="0"/>
        <v>0</v>
      </c>
      <c r="O95" s="77">
        <f t="shared" si="0"/>
        <v>0</v>
      </c>
      <c r="P95" s="77">
        <f t="shared" si="0"/>
        <v>0</v>
      </c>
      <c r="Q95" s="77">
        <f t="shared" si="0"/>
        <v>0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0</v>
      </c>
      <c r="C100" s="238">
        <f t="shared" si="5"/>
        <v>0</v>
      </c>
      <c r="D100" s="238">
        <f t="shared" si="5"/>
        <v>0</v>
      </c>
      <c r="E100" s="238">
        <f t="shared" si="5"/>
        <v>0</v>
      </c>
      <c r="F100" s="238">
        <f t="shared" si="5"/>
        <v>0</v>
      </c>
      <c r="G100" s="238">
        <f t="shared" si="5"/>
        <v>0</v>
      </c>
      <c r="H100" s="238">
        <f t="shared" si="5"/>
        <v>0</v>
      </c>
      <c r="I100" s="238">
        <f t="shared" si="5"/>
        <v>0</v>
      </c>
      <c r="J100" s="238">
        <f t="shared" si="5"/>
        <v>0</v>
      </c>
      <c r="K100" s="238">
        <f t="shared" si="5"/>
        <v>0</v>
      </c>
      <c r="L100" s="238">
        <f t="shared" si="5"/>
        <v>0</v>
      </c>
      <c r="M100" s="238">
        <f t="shared" si="5"/>
        <v>0</v>
      </c>
      <c r="N100" s="238">
        <f t="shared" si="5"/>
        <v>0</v>
      </c>
      <c r="O100" s="238">
        <f t="shared" si="5"/>
        <v>0</v>
      </c>
      <c r="P100" s="238">
        <f t="shared" si="5"/>
        <v>0</v>
      </c>
      <c r="Q100" s="238">
        <f t="shared" si="5"/>
        <v>0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1.0000000000000002</v>
      </c>
      <c r="C107" s="77">
        <f t="shared" si="11"/>
        <v>1.0000000000000002</v>
      </c>
      <c r="D107" s="77">
        <f t="shared" si="11"/>
        <v>0.99999999999999978</v>
      </c>
      <c r="E107" s="77">
        <f t="shared" si="11"/>
        <v>1.0000000000000002</v>
      </c>
      <c r="F107" s="77">
        <f t="shared" si="11"/>
        <v>1.0000000000000002</v>
      </c>
      <c r="G107" s="77">
        <f t="shared" si="11"/>
        <v>0.99999999999999978</v>
      </c>
      <c r="H107" s="77">
        <f t="shared" si="11"/>
        <v>1</v>
      </c>
      <c r="I107" s="77">
        <f t="shared" si="11"/>
        <v>1</v>
      </c>
      <c r="J107" s="77">
        <f t="shared" si="11"/>
        <v>1</v>
      </c>
      <c r="K107" s="77">
        <f t="shared" si="11"/>
        <v>1.0000000000000002</v>
      </c>
      <c r="L107" s="77">
        <f t="shared" si="11"/>
        <v>1.0000000000000002</v>
      </c>
      <c r="M107" s="77">
        <f t="shared" si="11"/>
        <v>1</v>
      </c>
      <c r="N107" s="77">
        <f t="shared" si="11"/>
        <v>1</v>
      </c>
      <c r="O107" s="77">
        <f t="shared" si="11"/>
        <v>1</v>
      </c>
      <c r="P107" s="77">
        <f t="shared" si="11"/>
        <v>1</v>
      </c>
      <c r="Q107" s="77">
        <f t="shared" si="11"/>
        <v>1</v>
      </c>
    </row>
    <row r="108" spans="1:17" x14ac:dyDescent="0.25">
      <c r="A108" s="132" t="s">
        <v>83</v>
      </c>
      <c r="B108" s="203">
        <f t="shared" ref="B108:Q108" si="12">IF(B$32=0,0,B$32/B$31)</f>
        <v>4.7155014933082211E-3</v>
      </c>
      <c r="C108" s="203">
        <f t="shared" si="12"/>
        <v>4.7155014933082202E-3</v>
      </c>
      <c r="D108" s="203">
        <f t="shared" si="12"/>
        <v>4.7155014933082193E-3</v>
      </c>
      <c r="E108" s="203">
        <f t="shared" si="12"/>
        <v>4.7155014933082193E-3</v>
      </c>
      <c r="F108" s="203">
        <f t="shared" si="12"/>
        <v>4.7155014933082193E-3</v>
      </c>
      <c r="G108" s="203">
        <f t="shared" si="12"/>
        <v>4.7155014933082193E-3</v>
      </c>
      <c r="H108" s="203">
        <f t="shared" si="12"/>
        <v>4.7155014933082185E-3</v>
      </c>
      <c r="I108" s="203">
        <f t="shared" si="12"/>
        <v>4.7155014933082202E-3</v>
      </c>
      <c r="J108" s="203">
        <f t="shared" si="12"/>
        <v>4.7155014933082185E-3</v>
      </c>
      <c r="K108" s="203">
        <f t="shared" si="12"/>
        <v>4.7155014933082193E-3</v>
      </c>
      <c r="L108" s="203">
        <f t="shared" si="12"/>
        <v>4.7155014933082202E-3</v>
      </c>
      <c r="M108" s="203">
        <f t="shared" si="12"/>
        <v>4.7155014933082193E-3</v>
      </c>
      <c r="N108" s="203">
        <f t="shared" si="12"/>
        <v>4.7155014933082193E-3</v>
      </c>
      <c r="O108" s="203">
        <f t="shared" si="12"/>
        <v>4.7155014933082193E-3</v>
      </c>
      <c r="P108" s="203">
        <f t="shared" si="12"/>
        <v>4.7155014933082193E-3</v>
      </c>
      <c r="Q108" s="203">
        <f t="shared" si="12"/>
        <v>4.7155014933082185E-3</v>
      </c>
    </row>
    <row r="109" spans="1:17" x14ac:dyDescent="0.25">
      <c r="A109" s="76" t="s">
        <v>82</v>
      </c>
      <c r="B109" s="202">
        <f t="shared" ref="B109:Q109" si="13">IF(B$33=0,0,B$33/B$31)</f>
        <v>6.691650960408216E-3</v>
      </c>
      <c r="C109" s="202">
        <f t="shared" si="13"/>
        <v>6.6916509604082151E-3</v>
      </c>
      <c r="D109" s="202">
        <f t="shared" si="13"/>
        <v>6.6916509604082143E-3</v>
      </c>
      <c r="E109" s="202">
        <f t="shared" si="13"/>
        <v>6.6916509604082143E-3</v>
      </c>
      <c r="F109" s="202">
        <f t="shared" si="13"/>
        <v>6.6916509604082134E-3</v>
      </c>
      <c r="G109" s="202">
        <f t="shared" si="13"/>
        <v>6.6916509604082143E-3</v>
      </c>
      <c r="H109" s="202">
        <f t="shared" si="13"/>
        <v>6.6916509604082134E-3</v>
      </c>
      <c r="I109" s="202">
        <f t="shared" si="13"/>
        <v>6.6916509604082151E-3</v>
      </c>
      <c r="J109" s="202">
        <f t="shared" si="13"/>
        <v>6.6916509604082134E-3</v>
      </c>
      <c r="K109" s="202">
        <f t="shared" si="13"/>
        <v>6.6916509604082143E-3</v>
      </c>
      <c r="L109" s="202">
        <f t="shared" si="13"/>
        <v>6.6916509604082151E-3</v>
      </c>
      <c r="M109" s="202">
        <f t="shared" si="13"/>
        <v>6.6916509604082151E-3</v>
      </c>
      <c r="N109" s="202">
        <f t="shared" si="13"/>
        <v>6.6916509604082143E-3</v>
      </c>
      <c r="O109" s="202">
        <f t="shared" si="13"/>
        <v>6.6916509604082143E-3</v>
      </c>
      <c r="P109" s="202">
        <f t="shared" si="13"/>
        <v>6.6916509604082143E-3</v>
      </c>
      <c r="Q109" s="202">
        <f t="shared" si="13"/>
        <v>6.6916509604082134E-3</v>
      </c>
    </row>
    <row r="110" spans="1:17" x14ac:dyDescent="0.25">
      <c r="A110" s="76" t="s">
        <v>81</v>
      </c>
      <c r="B110" s="202">
        <f t="shared" ref="B110:Q110" si="14">IF(B$34=0,0,B$34/B$31)</f>
        <v>2.3811552899370928E-2</v>
      </c>
      <c r="C110" s="202">
        <f t="shared" si="14"/>
        <v>2.3811552899370928E-2</v>
      </c>
      <c r="D110" s="202">
        <f t="shared" si="14"/>
        <v>2.3811552899370925E-2</v>
      </c>
      <c r="E110" s="202">
        <f t="shared" si="14"/>
        <v>2.3811552899370925E-2</v>
      </c>
      <c r="F110" s="202">
        <f t="shared" si="14"/>
        <v>2.3811552899370925E-2</v>
      </c>
      <c r="G110" s="202">
        <f t="shared" si="14"/>
        <v>2.3811552899370925E-2</v>
      </c>
      <c r="H110" s="202">
        <f t="shared" si="14"/>
        <v>2.3811552899370921E-2</v>
      </c>
      <c r="I110" s="202">
        <f t="shared" si="14"/>
        <v>2.3811552899370928E-2</v>
      </c>
      <c r="J110" s="202">
        <f t="shared" si="14"/>
        <v>2.3811552899370921E-2</v>
      </c>
      <c r="K110" s="202">
        <f t="shared" si="14"/>
        <v>2.3811552899370925E-2</v>
      </c>
      <c r="L110" s="202">
        <f t="shared" si="14"/>
        <v>2.3811552899370928E-2</v>
      </c>
      <c r="M110" s="202">
        <f t="shared" si="14"/>
        <v>2.3811552899370928E-2</v>
      </c>
      <c r="N110" s="202">
        <f t="shared" si="14"/>
        <v>2.3811552899370925E-2</v>
      </c>
      <c r="O110" s="202">
        <f t="shared" si="14"/>
        <v>2.3811552899370925E-2</v>
      </c>
      <c r="P110" s="202">
        <f t="shared" si="14"/>
        <v>2.3811552899370925E-2</v>
      </c>
      <c r="Q110" s="202">
        <f t="shared" si="14"/>
        <v>2.3811552899370921E-2</v>
      </c>
    </row>
    <row r="111" spans="1:17" x14ac:dyDescent="0.25">
      <c r="A111" s="76" t="s">
        <v>80</v>
      </c>
      <c r="B111" s="202">
        <f t="shared" ref="B111:Q111" si="15">IF(B$35=0,0,B$35/B$31)</f>
        <v>1.8862005973232884E-2</v>
      </c>
      <c r="C111" s="202">
        <f t="shared" si="15"/>
        <v>1.8862005973232881E-2</v>
      </c>
      <c r="D111" s="202">
        <f t="shared" si="15"/>
        <v>1.8862005973232877E-2</v>
      </c>
      <c r="E111" s="202">
        <f t="shared" si="15"/>
        <v>1.8862005973232877E-2</v>
      </c>
      <c r="F111" s="202">
        <f t="shared" si="15"/>
        <v>1.8862005973232877E-2</v>
      </c>
      <c r="G111" s="202">
        <f t="shared" si="15"/>
        <v>1.8862005973232877E-2</v>
      </c>
      <c r="H111" s="202">
        <f t="shared" si="15"/>
        <v>1.8862005973232874E-2</v>
      </c>
      <c r="I111" s="202">
        <f t="shared" si="15"/>
        <v>1.8862005973232881E-2</v>
      </c>
      <c r="J111" s="202">
        <f t="shared" si="15"/>
        <v>1.8862005973232874E-2</v>
      </c>
      <c r="K111" s="202">
        <f t="shared" si="15"/>
        <v>1.8862005973232877E-2</v>
      </c>
      <c r="L111" s="202">
        <f t="shared" si="15"/>
        <v>1.8862005973232881E-2</v>
      </c>
      <c r="M111" s="202">
        <f t="shared" si="15"/>
        <v>1.8862005973232877E-2</v>
      </c>
      <c r="N111" s="202">
        <f t="shared" si="15"/>
        <v>1.8862005973232877E-2</v>
      </c>
      <c r="O111" s="202">
        <f t="shared" si="15"/>
        <v>1.8862005973232877E-2</v>
      </c>
      <c r="P111" s="202">
        <f t="shared" si="15"/>
        <v>1.8862005973232877E-2</v>
      </c>
      <c r="Q111" s="202">
        <f t="shared" si="15"/>
        <v>1.8862005973232874E-2</v>
      </c>
    </row>
    <row r="112" spans="1:17" x14ac:dyDescent="0.25">
      <c r="A112" s="129" t="s">
        <v>79</v>
      </c>
      <c r="B112" s="201">
        <f t="shared" ref="B112:Q112" si="16">IF(B$36=0,0,B$36/B$31)</f>
        <v>1.131720358393973E-2</v>
      </c>
      <c r="C112" s="201">
        <f t="shared" si="16"/>
        <v>1.1317203583939726E-2</v>
      </c>
      <c r="D112" s="201">
        <f t="shared" si="16"/>
        <v>1.1317203583939724E-2</v>
      </c>
      <c r="E112" s="201">
        <f t="shared" si="16"/>
        <v>1.1317203583939724E-2</v>
      </c>
      <c r="F112" s="201">
        <f t="shared" si="16"/>
        <v>1.1317203583939724E-2</v>
      </c>
      <c r="G112" s="201">
        <f t="shared" si="16"/>
        <v>1.1317203583939726E-2</v>
      </c>
      <c r="H112" s="201">
        <f t="shared" si="16"/>
        <v>1.1317203583939724E-2</v>
      </c>
      <c r="I112" s="201">
        <f t="shared" si="16"/>
        <v>1.1317203583939726E-2</v>
      </c>
      <c r="J112" s="201">
        <f t="shared" si="16"/>
        <v>1.1317203583939724E-2</v>
      </c>
      <c r="K112" s="201">
        <f t="shared" si="16"/>
        <v>1.1317203583939724E-2</v>
      </c>
      <c r="L112" s="201">
        <f t="shared" si="16"/>
        <v>1.1317203583939728E-2</v>
      </c>
      <c r="M112" s="201">
        <f t="shared" si="16"/>
        <v>1.1317203583939726E-2</v>
      </c>
      <c r="N112" s="201">
        <f t="shared" si="16"/>
        <v>1.1317203583939724E-2</v>
      </c>
      <c r="O112" s="201">
        <f t="shared" si="16"/>
        <v>1.1317203583939724E-2</v>
      </c>
      <c r="P112" s="201">
        <f t="shared" si="16"/>
        <v>1.1317203583939724E-2</v>
      </c>
      <c r="Q112" s="201">
        <f t="shared" si="16"/>
        <v>1.1317203583939723E-2</v>
      </c>
    </row>
    <row r="113" spans="1:17" x14ac:dyDescent="0.25">
      <c r="A113" s="127" t="s">
        <v>238</v>
      </c>
      <c r="B113" s="200">
        <f t="shared" ref="B113:Q113" si="17">IF(B$41=0,0,B$41/B$31)</f>
        <v>5.3865128865217077E-2</v>
      </c>
      <c r="C113" s="200">
        <f t="shared" si="17"/>
        <v>4.1377726807985113E-2</v>
      </c>
      <c r="D113" s="200">
        <f t="shared" si="17"/>
        <v>5.3269756391265723E-2</v>
      </c>
      <c r="E113" s="200">
        <f t="shared" si="17"/>
        <v>5.4765576961812452E-2</v>
      </c>
      <c r="F113" s="200">
        <f t="shared" si="17"/>
        <v>4.0787329644685337E-2</v>
      </c>
      <c r="G113" s="200">
        <f t="shared" si="17"/>
        <v>0.10457105858870454</v>
      </c>
      <c r="H113" s="200">
        <f t="shared" si="17"/>
        <v>5.7223452376352013E-2</v>
      </c>
      <c r="I113" s="200">
        <f t="shared" si="17"/>
        <v>0.12571710748836346</v>
      </c>
      <c r="J113" s="200">
        <f t="shared" si="17"/>
        <v>0.11622072309743738</v>
      </c>
      <c r="K113" s="200">
        <f t="shared" si="17"/>
        <v>0.13169246193642478</v>
      </c>
      <c r="L113" s="200">
        <f t="shared" si="17"/>
        <v>0.15990902716648581</v>
      </c>
      <c r="M113" s="200">
        <f t="shared" si="17"/>
        <v>0.17722594110762885</v>
      </c>
      <c r="N113" s="200">
        <f t="shared" si="17"/>
        <v>0.20780472935400357</v>
      </c>
      <c r="O113" s="200">
        <f t="shared" si="17"/>
        <v>0.21058000682239184</v>
      </c>
      <c r="P113" s="200">
        <f t="shared" si="17"/>
        <v>0.21208584171859285</v>
      </c>
      <c r="Q113" s="200">
        <f t="shared" si="17"/>
        <v>0.21121649168708687</v>
      </c>
    </row>
    <row r="114" spans="1:17" x14ac:dyDescent="0.25">
      <c r="A114" s="142" t="s">
        <v>247</v>
      </c>
      <c r="B114" s="199">
        <f t="shared" ref="B114:Q114" si="18">IF(B$42=0,0,B$42/B$31)</f>
        <v>2.4179095261429365E-2</v>
      </c>
      <c r="C114" s="199">
        <f t="shared" si="18"/>
        <v>2.5536641222908708E-2</v>
      </c>
      <c r="D114" s="199">
        <f t="shared" si="18"/>
        <v>2.424382013325492E-2</v>
      </c>
      <c r="E114" s="199">
        <f t="shared" si="18"/>
        <v>2.4081204629618814E-2</v>
      </c>
      <c r="F114" s="199">
        <f t="shared" si="18"/>
        <v>2.56008252125835E-2</v>
      </c>
      <c r="G114" s="199">
        <f t="shared" si="18"/>
        <v>1.8666689253863521E-2</v>
      </c>
      <c r="H114" s="199">
        <f t="shared" si="18"/>
        <v>2.3814001024935069E-2</v>
      </c>
      <c r="I114" s="199">
        <f t="shared" si="18"/>
        <v>1.6367833723032642E-2</v>
      </c>
      <c r="J114" s="199">
        <f t="shared" si="18"/>
        <v>1.7400216457205193E-2</v>
      </c>
      <c r="K114" s="199">
        <f t="shared" si="18"/>
        <v>1.5718233569037801E-2</v>
      </c>
      <c r="L114" s="199">
        <f t="shared" si="18"/>
        <v>1.2650719285496064E-2</v>
      </c>
      <c r="M114" s="199">
        <f t="shared" si="18"/>
        <v>1.0768141429962914E-2</v>
      </c>
      <c r="N114" s="199">
        <f t="shared" si="18"/>
        <v>7.4438222240511779E-3</v>
      </c>
      <c r="O114" s="199">
        <f t="shared" si="18"/>
        <v>7.1421128130842206E-3</v>
      </c>
      <c r="P114" s="199">
        <f t="shared" si="18"/>
        <v>6.9784086196400374E-3</v>
      </c>
      <c r="Q114" s="199">
        <f t="shared" si="18"/>
        <v>7.0729184799755854E-3</v>
      </c>
    </row>
    <row r="115" spans="1:17" x14ac:dyDescent="0.25">
      <c r="A115" s="142" t="s">
        <v>246</v>
      </c>
      <c r="B115" s="199">
        <f t="shared" ref="B115:Q115" si="19">IF(B$53=0,0,B$53/B$31)</f>
        <v>2.9686033603787711E-2</v>
      </c>
      <c r="C115" s="199">
        <f t="shared" si="19"/>
        <v>1.5841085585076405E-2</v>
      </c>
      <c r="D115" s="199">
        <f t="shared" si="19"/>
        <v>2.9025936258010806E-2</v>
      </c>
      <c r="E115" s="199">
        <f t="shared" si="19"/>
        <v>3.0684372332193639E-2</v>
      </c>
      <c r="F115" s="199">
        <f t="shared" si="19"/>
        <v>1.5186504432101833E-2</v>
      </c>
      <c r="G115" s="199">
        <f t="shared" si="19"/>
        <v>8.590436933484101E-2</v>
      </c>
      <c r="H115" s="199">
        <f t="shared" si="19"/>
        <v>3.3409451351416937E-2</v>
      </c>
      <c r="I115" s="199">
        <f t="shared" si="19"/>
        <v>0.1093492737653308</v>
      </c>
      <c r="J115" s="199">
        <f t="shared" si="19"/>
        <v>9.8820506640232175E-2</v>
      </c>
      <c r="K115" s="199">
        <f t="shared" si="19"/>
        <v>0.11597422836738697</v>
      </c>
      <c r="L115" s="199">
        <f t="shared" si="19"/>
        <v>0.14725830788098976</v>
      </c>
      <c r="M115" s="199">
        <f t="shared" si="19"/>
        <v>0.16645779967766591</v>
      </c>
      <c r="N115" s="199">
        <f t="shared" si="19"/>
        <v>0.20036090712995239</v>
      </c>
      <c r="O115" s="199">
        <f t="shared" si="19"/>
        <v>0.20343789400930762</v>
      </c>
      <c r="P115" s="199">
        <f t="shared" si="19"/>
        <v>0.20510743309895282</v>
      </c>
      <c r="Q115" s="199">
        <f t="shared" si="19"/>
        <v>0.2041435732071113</v>
      </c>
    </row>
    <row r="116" spans="1:17" x14ac:dyDescent="0.25">
      <c r="A116" s="127" t="s">
        <v>237</v>
      </c>
      <c r="B116" s="200">
        <f t="shared" ref="B116:Q116" si="20">IF(B$54=0,0,B$54/B$31)</f>
        <v>0.78338753697932573</v>
      </c>
      <c r="C116" s="200">
        <f t="shared" si="20"/>
        <v>0.79705707732225628</v>
      </c>
      <c r="D116" s="200">
        <f t="shared" si="20"/>
        <v>0.78403927126436312</v>
      </c>
      <c r="E116" s="200">
        <f t="shared" si="20"/>
        <v>0.782401846639036</v>
      </c>
      <c r="F116" s="200">
        <f t="shared" si="20"/>
        <v>0.79770336530154029</v>
      </c>
      <c r="G116" s="200">
        <f t="shared" si="20"/>
        <v>0.72788145582615271</v>
      </c>
      <c r="H116" s="200">
        <f t="shared" si="20"/>
        <v>0.77971129283265084</v>
      </c>
      <c r="I116" s="200">
        <f t="shared" si="20"/>
        <v>0.70473358509990636</v>
      </c>
      <c r="J116" s="200">
        <f t="shared" si="20"/>
        <v>0.71512895868912785</v>
      </c>
      <c r="K116" s="200">
        <f t="shared" si="20"/>
        <v>0.69819256493280279</v>
      </c>
      <c r="L116" s="200">
        <f t="shared" si="20"/>
        <v>0.66730483704645116</v>
      </c>
      <c r="M116" s="200">
        <f t="shared" si="20"/>
        <v>0.64834859197252714</v>
      </c>
      <c r="N116" s="200">
        <f t="shared" si="20"/>
        <v>0.61487501775300635</v>
      </c>
      <c r="O116" s="200">
        <f t="shared" si="20"/>
        <v>0.61183701456042172</v>
      </c>
      <c r="P116" s="200">
        <f t="shared" si="20"/>
        <v>0.61018862758857029</v>
      </c>
      <c r="Q116" s="200">
        <f t="shared" si="20"/>
        <v>0.61114027591969089</v>
      </c>
    </row>
    <row r="117" spans="1:17" x14ac:dyDescent="0.25">
      <c r="A117" s="142" t="s">
        <v>245</v>
      </c>
      <c r="B117" s="199">
        <f t="shared" ref="B117:Q117" si="21">IF(B$55=0,0,B$55/B$31)</f>
        <v>0.72537285784288108</v>
      </c>
      <c r="C117" s="199">
        <f t="shared" si="21"/>
        <v>0.76609923668726132</v>
      </c>
      <c r="D117" s="199">
        <f t="shared" si="21"/>
        <v>0.72731460399764769</v>
      </c>
      <c r="E117" s="199">
        <f t="shared" si="21"/>
        <v>0.72243613888856439</v>
      </c>
      <c r="F117" s="199">
        <f t="shared" si="21"/>
        <v>0.76802475637750522</v>
      </c>
      <c r="G117" s="199">
        <f t="shared" si="21"/>
        <v>0.56000067761590544</v>
      </c>
      <c r="H117" s="199">
        <f t="shared" si="21"/>
        <v>0.71442003074805216</v>
      </c>
      <c r="I117" s="199">
        <f t="shared" si="21"/>
        <v>0.49103501169097935</v>
      </c>
      <c r="J117" s="199">
        <f t="shared" si="21"/>
        <v>0.52200649371615593</v>
      </c>
      <c r="K117" s="199">
        <f t="shared" si="21"/>
        <v>0.47154700707113428</v>
      </c>
      <c r="L117" s="199">
        <f t="shared" si="21"/>
        <v>0.379521578564882</v>
      </c>
      <c r="M117" s="199">
        <f t="shared" si="21"/>
        <v>0.32304424289888745</v>
      </c>
      <c r="N117" s="199">
        <f t="shared" si="21"/>
        <v>0.22331466672153538</v>
      </c>
      <c r="O117" s="199">
        <f t="shared" si="21"/>
        <v>0.2142633843925266</v>
      </c>
      <c r="P117" s="199">
        <f t="shared" si="21"/>
        <v>0.2093522585892012</v>
      </c>
      <c r="Q117" s="199">
        <f t="shared" si="21"/>
        <v>0.21218755439926762</v>
      </c>
    </row>
    <row r="118" spans="1:17" x14ac:dyDescent="0.25">
      <c r="A118" s="142" t="s">
        <v>244</v>
      </c>
      <c r="B118" s="199">
        <f t="shared" ref="B118:Q118" si="22">IF(B$66=0,0,B$66/B$31)</f>
        <v>5.8014679136444633E-2</v>
      </c>
      <c r="C118" s="199">
        <f t="shared" si="22"/>
        <v>3.0957840634994904E-2</v>
      </c>
      <c r="D118" s="199">
        <f t="shared" si="22"/>
        <v>5.6724667266715365E-2</v>
      </c>
      <c r="E118" s="199">
        <f t="shared" si="22"/>
        <v>5.9965707750471588E-2</v>
      </c>
      <c r="F118" s="199">
        <f t="shared" si="22"/>
        <v>2.967860892403516E-2</v>
      </c>
      <c r="G118" s="199">
        <f t="shared" si="22"/>
        <v>0.16788077821024722</v>
      </c>
      <c r="H118" s="199">
        <f t="shared" si="22"/>
        <v>6.5291262084598775E-2</v>
      </c>
      <c r="I118" s="199">
        <f t="shared" si="22"/>
        <v>0.21369857340892703</v>
      </c>
      <c r="J118" s="199">
        <f t="shared" si="22"/>
        <v>0.19312246497297195</v>
      </c>
      <c r="K118" s="199">
        <f t="shared" si="22"/>
        <v>0.22664555786166857</v>
      </c>
      <c r="L118" s="199">
        <f t="shared" si="22"/>
        <v>0.28778325848156916</v>
      </c>
      <c r="M118" s="199">
        <f t="shared" si="22"/>
        <v>0.32530434907363975</v>
      </c>
      <c r="N118" s="199">
        <f t="shared" si="22"/>
        <v>0.39156035103147097</v>
      </c>
      <c r="O118" s="199">
        <f t="shared" si="22"/>
        <v>0.3975736301678951</v>
      </c>
      <c r="P118" s="199">
        <f t="shared" si="22"/>
        <v>0.40083636899936903</v>
      </c>
      <c r="Q118" s="199">
        <f t="shared" si="22"/>
        <v>0.39895272152042321</v>
      </c>
    </row>
    <row r="119" spans="1:17" x14ac:dyDescent="0.25">
      <c r="A119" s="127" t="s">
        <v>236</v>
      </c>
      <c r="B119" s="200">
        <f t="shared" ref="B119:Q119" si="23">IF(B$67=0,0,B$67/B$31)</f>
        <v>9.7349419245197522E-2</v>
      </c>
      <c r="C119" s="200">
        <f t="shared" si="23"/>
        <v>9.6167280959498905E-2</v>
      </c>
      <c r="D119" s="200">
        <f t="shared" si="23"/>
        <v>9.7293057434111152E-2</v>
      </c>
      <c r="E119" s="200">
        <f t="shared" si="23"/>
        <v>9.7434661488891683E-2</v>
      </c>
      <c r="F119" s="200">
        <f t="shared" si="23"/>
        <v>9.6111390143514455E-2</v>
      </c>
      <c r="G119" s="200">
        <f t="shared" si="23"/>
        <v>0.10214957067488274</v>
      </c>
      <c r="H119" s="200">
        <f t="shared" si="23"/>
        <v>9.7667339880737142E-2</v>
      </c>
      <c r="I119" s="200">
        <f t="shared" si="23"/>
        <v>0.10415139250147029</v>
      </c>
      <c r="J119" s="200">
        <f t="shared" si="23"/>
        <v>0.10325240330317483</v>
      </c>
      <c r="K119" s="200">
        <f t="shared" si="23"/>
        <v>0.10471705822051244</v>
      </c>
      <c r="L119" s="200">
        <f t="shared" si="23"/>
        <v>0.10738822087680328</v>
      </c>
      <c r="M119" s="200">
        <f t="shared" si="23"/>
        <v>0.10902755200958415</v>
      </c>
      <c r="N119" s="200">
        <f t="shared" si="23"/>
        <v>0.11192233798273014</v>
      </c>
      <c r="O119" s="200">
        <f t="shared" si="23"/>
        <v>0.1121850637069266</v>
      </c>
      <c r="P119" s="200">
        <f t="shared" si="23"/>
        <v>0.11232761578257705</v>
      </c>
      <c r="Q119" s="200">
        <f t="shared" si="23"/>
        <v>0.11224531748296222</v>
      </c>
    </row>
    <row r="120" spans="1:17" x14ac:dyDescent="0.25">
      <c r="A120" s="142" t="s">
        <v>243</v>
      </c>
      <c r="B120" s="199">
        <f t="shared" ref="B120:Q120" si="24">IF(B$68=0,0,B$68/B$31)</f>
        <v>8.4626833415002781E-2</v>
      </c>
      <c r="C120" s="199">
        <f t="shared" si="24"/>
        <v>8.9378244280180458E-2</v>
      </c>
      <c r="D120" s="199">
        <f t="shared" si="24"/>
        <v>8.4853370466392228E-2</v>
      </c>
      <c r="E120" s="199">
        <f t="shared" si="24"/>
        <v>8.4284216203665843E-2</v>
      </c>
      <c r="F120" s="199">
        <f t="shared" si="24"/>
        <v>8.9602888244042264E-2</v>
      </c>
      <c r="G120" s="199">
        <f t="shared" si="24"/>
        <v>6.5333412388522319E-2</v>
      </c>
      <c r="H120" s="199">
        <f t="shared" si="24"/>
        <v>8.3349003587272721E-2</v>
      </c>
      <c r="I120" s="199">
        <f t="shared" si="24"/>
        <v>5.7287418030614247E-2</v>
      </c>
      <c r="J120" s="199">
        <f t="shared" si="24"/>
        <v>6.0900757600218194E-2</v>
      </c>
      <c r="K120" s="199">
        <f t="shared" si="24"/>
        <v>5.5013817491632318E-2</v>
      </c>
      <c r="L120" s="199">
        <f t="shared" si="24"/>
        <v>4.4277517499236224E-2</v>
      </c>
      <c r="M120" s="199">
        <f t="shared" si="24"/>
        <v>3.7688495004870197E-2</v>
      </c>
      <c r="N120" s="199">
        <f t="shared" si="24"/>
        <v>2.6053377784179127E-2</v>
      </c>
      <c r="O120" s="199">
        <f t="shared" si="24"/>
        <v>2.4997394845794774E-2</v>
      </c>
      <c r="P120" s="199">
        <f t="shared" si="24"/>
        <v>2.442443016874014E-2</v>
      </c>
      <c r="Q120" s="199">
        <f t="shared" si="24"/>
        <v>2.4755214679914553E-2</v>
      </c>
    </row>
    <row r="121" spans="1:17" x14ac:dyDescent="0.25">
      <c r="A121" s="140" t="s">
        <v>242</v>
      </c>
      <c r="B121" s="198">
        <f t="shared" ref="B121:Q121" si="25">IF(B$79=0,0,B$79/B$31)</f>
        <v>1.2722585830194739E-2</v>
      </c>
      <c r="C121" s="198">
        <f t="shared" si="25"/>
        <v>6.7890366793184548E-3</v>
      </c>
      <c r="D121" s="198">
        <f t="shared" si="25"/>
        <v>1.2439686967718916E-2</v>
      </c>
      <c r="E121" s="198">
        <f t="shared" si="25"/>
        <v>1.315044528522584E-2</v>
      </c>
      <c r="F121" s="198">
        <f t="shared" si="25"/>
        <v>6.5085018994722041E-3</v>
      </c>
      <c r="G121" s="198">
        <f t="shared" si="25"/>
        <v>3.6816158286360423E-2</v>
      </c>
      <c r="H121" s="198">
        <f t="shared" si="25"/>
        <v>1.431833629346441E-2</v>
      </c>
      <c r="I121" s="198">
        <f t="shared" si="25"/>
        <v>4.6863974470856051E-2</v>
      </c>
      <c r="J121" s="198">
        <f t="shared" si="25"/>
        <v>4.2351645702956638E-2</v>
      </c>
      <c r="K121" s="198">
        <f t="shared" si="25"/>
        <v>4.9703240728880119E-2</v>
      </c>
      <c r="L121" s="198">
        <f t="shared" si="25"/>
        <v>6.3110703377567037E-2</v>
      </c>
      <c r="M121" s="198">
        <f t="shared" si="25"/>
        <v>7.1339057004713963E-2</v>
      </c>
      <c r="N121" s="198">
        <f t="shared" si="25"/>
        <v>8.5868960198551017E-2</v>
      </c>
      <c r="O121" s="198">
        <f t="shared" si="25"/>
        <v>8.7187668861131828E-2</v>
      </c>
      <c r="P121" s="198">
        <f t="shared" si="25"/>
        <v>8.7903185613836907E-2</v>
      </c>
      <c r="Q121" s="198">
        <f t="shared" si="25"/>
        <v>8.749010280304767E-2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0.99999999999999989</v>
      </c>
      <c r="D123" s="77">
        <f t="shared" si="26"/>
        <v>1</v>
      </c>
      <c r="E123" s="77">
        <f t="shared" si="26"/>
        <v>0.99999999999999989</v>
      </c>
      <c r="F123" s="77">
        <f t="shared" si="26"/>
        <v>1</v>
      </c>
      <c r="G123" s="77">
        <f t="shared" si="26"/>
        <v>1</v>
      </c>
      <c r="H123" s="77">
        <f t="shared" si="26"/>
        <v>0.99999999999999989</v>
      </c>
      <c r="I123" s="77">
        <f t="shared" si="26"/>
        <v>1</v>
      </c>
      <c r="J123" s="77">
        <f t="shared" si="26"/>
        <v>1</v>
      </c>
      <c r="K123" s="77">
        <f t="shared" si="26"/>
        <v>0.99999999999999989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4.2997830248481445E-2</v>
      </c>
      <c r="C124" s="203">
        <f t="shared" si="27"/>
        <v>4.2997830248481445E-2</v>
      </c>
      <c r="D124" s="203">
        <f t="shared" si="27"/>
        <v>4.2997830248481445E-2</v>
      </c>
      <c r="E124" s="203">
        <f t="shared" si="27"/>
        <v>4.2997830248481445E-2</v>
      </c>
      <c r="F124" s="203">
        <f t="shared" si="27"/>
        <v>4.2997830248481445E-2</v>
      </c>
      <c r="G124" s="203">
        <f t="shared" si="27"/>
        <v>4.2997830248481445E-2</v>
      </c>
      <c r="H124" s="203">
        <f t="shared" si="27"/>
        <v>4.2997830248481445E-2</v>
      </c>
      <c r="I124" s="203">
        <f t="shared" si="27"/>
        <v>4.2997830248481451E-2</v>
      </c>
      <c r="J124" s="203">
        <f t="shared" si="27"/>
        <v>4.2997830248481445E-2</v>
      </c>
      <c r="K124" s="203">
        <f t="shared" si="27"/>
        <v>4.2997830248481438E-2</v>
      </c>
      <c r="L124" s="203">
        <f t="shared" si="27"/>
        <v>4.2997830248481445E-2</v>
      </c>
      <c r="M124" s="203">
        <f t="shared" si="27"/>
        <v>4.2997830248481451E-2</v>
      </c>
      <c r="N124" s="203">
        <f t="shared" si="27"/>
        <v>4.2997830248481445E-2</v>
      </c>
      <c r="O124" s="203">
        <f t="shared" si="27"/>
        <v>4.2997830248481438E-2</v>
      </c>
      <c r="P124" s="203">
        <f t="shared" si="27"/>
        <v>4.2997830248481438E-2</v>
      </c>
      <c r="Q124" s="203">
        <f t="shared" si="27"/>
        <v>4.2997830248481445E-2</v>
      </c>
    </row>
    <row r="125" spans="1:17" x14ac:dyDescent="0.25">
      <c r="A125" s="76" t="s">
        <v>82</v>
      </c>
      <c r="B125" s="202">
        <f t="shared" ref="B125:Q125" si="28">IF(B$83=0,0,B$83/B$81)</f>
        <v>1.8959336925628505E-2</v>
      </c>
      <c r="C125" s="202">
        <f t="shared" si="28"/>
        <v>1.8959336925628505E-2</v>
      </c>
      <c r="D125" s="202">
        <f t="shared" si="28"/>
        <v>1.8959336925628505E-2</v>
      </c>
      <c r="E125" s="202">
        <f t="shared" si="28"/>
        <v>1.8959336925628505E-2</v>
      </c>
      <c r="F125" s="202">
        <f t="shared" si="28"/>
        <v>1.8959336925628505E-2</v>
      </c>
      <c r="G125" s="202">
        <f t="shared" si="28"/>
        <v>1.8959336925628505E-2</v>
      </c>
      <c r="H125" s="202">
        <f t="shared" si="28"/>
        <v>1.8959336925628505E-2</v>
      </c>
      <c r="I125" s="202">
        <f t="shared" si="28"/>
        <v>1.8959336925628505E-2</v>
      </c>
      <c r="J125" s="202">
        <f t="shared" si="28"/>
        <v>1.8959336925628505E-2</v>
      </c>
      <c r="K125" s="202">
        <f t="shared" si="28"/>
        <v>1.8959336925628505E-2</v>
      </c>
      <c r="L125" s="202">
        <f t="shared" si="28"/>
        <v>1.8959336925628508E-2</v>
      </c>
      <c r="M125" s="202">
        <f t="shared" si="28"/>
        <v>1.8959336925628505E-2</v>
      </c>
      <c r="N125" s="202">
        <f t="shared" si="28"/>
        <v>1.8959336925628505E-2</v>
      </c>
      <c r="O125" s="202">
        <f t="shared" si="28"/>
        <v>1.8959336925628505E-2</v>
      </c>
      <c r="P125" s="202">
        <f t="shared" si="28"/>
        <v>1.8959336925628505E-2</v>
      </c>
      <c r="Q125" s="202">
        <f t="shared" si="28"/>
        <v>1.8959336925628505E-2</v>
      </c>
    </row>
    <row r="126" spans="1:17" x14ac:dyDescent="0.25">
      <c r="A126" s="76" t="s">
        <v>81</v>
      </c>
      <c r="B126" s="202">
        <f t="shared" ref="B126:Q126" si="29">IF(B$84=0,0,B$84/B$81)</f>
        <v>0.14706075015170122</v>
      </c>
      <c r="C126" s="202">
        <f t="shared" si="29"/>
        <v>0.14706075015170122</v>
      </c>
      <c r="D126" s="202">
        <f t="shared" si="29"/>
        <v>0.14706075015170122</v>
      </c>
      <c r="E126" s="202">
        <f t="shared" si="29"/>
        <v>0.14706075015170122</v>
      </c>
      <c r="F126" s="202">
        <f t="shared" si="29"/>
        <v>0.14706075015170122</v>
      </c>
      <c r="G126" s="202">
        <f t="shared" si="29"/>
        <v>0.14706075015170122</v>
      </c>
      <c r="H126" s="202">
        <f t="shared" si="29"/>
        <v>0.14706075015170122</v>
      </c>
      <c r="I126" s="202">
        <f t="shared" si="29"/>
        <v>0.14706075015170122</v>
      </c>
      <c r="J126" s="202">
        <f t="shared" si="29"/>
        <v>0.14706075015170122</v>
      </c>
      <c r="K126" s="202">
        <f t="shared" si="29"/>
        <v>0.14706075015170122</v>
      </c>
      <c r="L126" s="202">
        <f t="shared" si="29"/>
        <v>0.14706075015170125</v>
      </c>
      <c r="M126" s="202">
        <f t="shared" si="29"/>
        <v>0.14706075015170122</v>
      </c>
      <c r="N126" s="202">
        <f t="shared" si="29"/>
        <v>0.14706075015170122</v>
      </c>
      <c r="O126" s="202">
        <f t="shared" si="29"/>
        <v>0.14706075015170122</v>
      </c>
      <c r="P126" s="202">
        <f t="shared" si="29"/>
        <v>0.1470607501517012</v>
      </c>
      <c r="Q126" s="202">
        <f t="shared" si="29"/>
        <v>0.14706075015170122</v>
      </c>
    </row>
    <row r="127" spans="1:17" x14ac:dyDescent="0.25">
      <c r="A127" s="76" t="s">
        <v>80</v>
      </c>
      <c r="B127" s="202">
        <f t="shared" ref="B127:Q127" si="30">IF(B$85=0,0,B$85/B$81)</f>
        <v>6.4935552625278073E-2</v>
      </c>
      <c r="C127" s="202">
        <f t="shared" si="30"/>
        <v>6.4935552625278073E-2</v>
      </c>
      <c r="D127" s="202">
        <f t="shared" si="30"/>
        <v>6.4935552625278073E-2</v>
      </c>
      <c r="E127" s="202">
        <f t="shared" si="30"/>
        <v>6.4935552625278073E-2</v>
      </c>
      <c r="F127" s="202">
        <f t="shared" si="30"/>
        <v>6.4935552625278073E-2</v>
      </c>
      <c r="G127" s="202">
        <f t="shared" si="30"/>
        <v>6.4935552625278073E-2</v>
      </c>
      <c r="H127" s="202">
        <f t="shared" si="30"/>
        <v>6.4935552625278073E-2</v>
      </c>
      <c r="I127" s="202">
        <f t="shared" si="30"/>
        <v>6.4935552625278073E-2</v>
      </c>
      <c r="J127" s="202">
        <f t="shared" si="30"/>
        <v>6.4935552625278073E-2</v>
      </c>
      <c r="K127" s="202">
        <f t="shared" si="30"/>
        <v>6.4935552625278073E-2</v>
      </c>
      <c r="L127" s="202">
        <f t="shared" si="30"/>
        <v>6.4935552625278087E-2</v>
      </c>
      <c r="M127" s="202">
        <f t="shared" si="30"/>
        <v>6.4935552625278073E-2</v>
      </c>
      <c r="N127" s="202">
        <f t="shared" si="30"/>
        <v>6.4935552625278073E-2</v>
      </c>
      <c r="O127" s="202">
        <f t="shared" si="30"/>
        <v>6.4935552625278059E-2</v>
      </c>
      <c r="P127" s="202">
        <f t="shared" si="30"/>
        <v>6.4935552625278073E-2</v>
      </c>
      <c r="Q127" s="202">
        <f t="shared" si="30"/>
        <v>6.4935552625278073E-2</v>
      </c>
    </row>
    <row r="128" spans="1:17" x14ac:dyDescent="0.25">
      <c r="A128" s="129" t="s">
        <v>79</v>
      </c>
      <c r="B128" s="201">
        <f t="shared" ref="B128:Q128" si="31">IF(B$86=0,0,B$86/B$81)</f>
        <v>0.64216087090224605</v>
      </c>
      <c r="C128" s="201">
        <f t="shared" si="31"/>
        <v>0.64216087090224594</v>
      </c>
      <c r="D128" s="201">
        <f t="shared" si="31"/>
        <v>0.64216087090224605</v>
      </c>
      <c r="E128" s="201">
        <f t="shared" si="31"/>
        <v>0.64216087090224594</v>
      </c>
      <c r="F128" s="201">
        <f t="shared" si="31"/>
        <v>0.64216087090224605</v>
      </c>
      <c r="G128" s="201">
        <f t="shared" si="31"/>
        <v>0.64216087090224605</v>
      </c>
      <c r="H128" s="201">
        <f t="shared" si="31"/>
        <v>0.64216087090224594</v>
      </c>
      <c r="I128" s="201">
        <f t="shared" si="31"/>
        <v>0.64216087090224605</v>
      </c>
      <c r="J128" s="201">
        <f t="shared" si="31"/>
        <v>0.64216087090224616</v>
      </c>
      <c r="K128" s="201">
        <f t="shared" si="31"/>
        <v>0.64216087090224605</v>
      </c>
      <c r="L128" s="201">
        <f t="shared" si="31"/>
        <v>0.64216087090224605</v>
      </c>
      <c r="M128" s="201">
        <f t="shared" si="31"/>
        <v>0.64216087090224605</v>
      </c>
      <c r="N128" s="201">
        <f t="shared" si="31"/>
        <v>0.64216087090224616</v>
      </c>
      <c r="O128" s="201">
        <f t="shared" si="31"/>
        <v>0.64216087090224616</v>
      </c>
      <c r="P128" s="201">
        <f t="shared" si="31"/>
        <v>0.64216087090224616</v>
      </c>
      <c r="Q128" s="201">
        <f t="shared" si="31"/>
        <v>0.64216087090224616</v>
      </c>
    </row>
    <row r="129" spans="1:17" x14ac:dyDescent="0.25">
      <c r="A129" s="72" t="s">
        <v>235</v>
      </c>
      <c r="B129" s="276">
        <f t="shared" ref="B129:Q129" si="32">IF(B$91=0,0,B$91/B$81)</f>
        <v>8.3885659146664682E-2</v>
      </c>
      <c r="C129" s="276">
        <f t="shared" si="32"/>
        <v>8.3885659146664682E-2</v>
      </c>
      <c r="D129" s="276">
        <f t="shared" si="32"/>
        <v>8.3885659146664682E-2</v>
      </c>
      <c r="E129" s="276">
        <f t="shared" si="32"/>
        <v>8.3885659146664682E-2</v>
      </c>
      <c r="F129" s="276">
        <f t="shared" si="32"/>
        <v>8.3885659146664682E-2</v>
      </c>
      <c r="G129" s="276">
        <f t="shared" si="32"/>
        <v>8.3885659146664682E-2</v>
      </c>
      <c r="H129" s="276">
        <f t="shared" si="32"/>
        <v>8.3885659146664682E-2</v>
      </c>
      <c r="I129" s="276">
        <f t="shared" si="32"/>
        <v>8.3885659146664682E-2</v>
      </c>
      <c r="J129" s="276">
        <f t="shared" si="32"/>
        <v>8.3885659146664682E-2</v>
      </c>
      <c r="K129" s="276">
        <f t="shared" si="32"/>
        <v>8.3885659146664682E-2</v>
      </c>
      <c r="L129" s="276">
        <f t="shared" si="32"/>
        <v>8.3885659146664682E-2</v>
      </c>
      <c r="M129" s="276">
        <f t="shared" si="32"/>
        <v>8.3885659146664682E-2</v>
      </c>
      <c r="N129" s="276">
        <f t="shared" si="32"/>
        <v>8.3885659146664682E-2</v>
      </c>
      <c r="O129" s="276">
        <f t="shared" si="32"/>
        <v>8.3885659146664668E-2</v>
      </c>
      <c r="P129" s="276">
        <f t="shared" si="32"/>
        <v>8.3885659146664668E-2</v>
      </c>
      <c r="Q129" s="276">
        <f t="shared" si="32"/>
        <v>8.3885659146664682E-2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118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 t="shared" ref="B133:Q133" si="33">SUM(B$134:B$141)</f>
        <v>0</v>
      </c>
      <c r="C133" s="230">
        <f t="shared" si="33"/>
        <v>0</v>
      </c>
      <c r="D133" s="230">
        <f t="shared" si="33"/>
        <v>0</v>
      </c>
      <c r="E133" s="230">
        <f t="shared" si="33"/>
        <v>0</v>
      </c>
      <c r="F133" s="230">
        <f t="shared" si="33"/>
        <v>0</v>
      </c>
      <c r="G133" s="230">
        <f t="shared" si="33"/>
        <v>0</v>
      </c>
      <c r="H133" s="230">
        <f t="shared" si="33"/>
        <v>0</v>
      </c>
      <c r="I133" s="230">
        <f t="shared" si="33"/>
        <v>0</v>
      </c>
      <c r="J133" s="230">
        <f t="shared" si="33"/>
        <v>0</v>
      </c>
      <c r="K133" s="230">
        <f t="shared" si="33"/>
        <v>0</v>
      </c>
      <c r="L133" s="230">
        <f t="shared" si="33"/>
        <v>0</v>
      </c>
      <c r="M133" s="230">
        <f t="shared" si="33"/>
        <v>0</v>
      </c>
      <c r="N133" s="230">
        <f t="shared" si="33"/>
        <v>0</v>
      </c>
      <c r="O133" s="230">
        <f t="shared" si="33"/>
        <v>0</v>
      </c>
      <c r="P133" s="230">
        <f t="shared" si="33"/>
        <v>0</v>
      </c>
      <c r="Q133" s="230">
        <f t="shared" si="33"/>
        <v>0</v>
      </c>
    </row>
    <row r="134" spans="1:17" x14ac:dyDescent="0.25">
      <c r="A134" s="132" t="s">
        <v>83</v>
      </c>
      <c r="B134" s="229">
        <f>IF(B$6=0,0,B$6/PPA!B$10*1000)</f>
        <v>0</v>
      </c>
      <c r="C134" s="229">
        <f>IF(C$6=0,0,C$6/PPA!C$10*1000)</f>
        <v>0</v>
      </c>
      <c r="D134" s="229">
        <f>IF(D$6=0,0,D$6/PPA!D$10*1000)</f>
        <v>0</v>
      </c>
      <c r="E134" s="229">
        <f>IF(E$6=0,0,E$6/PPA!E$10*1000)</f>
        <v>0</v>
      </c>
      <c r="F134" s="229">
        <f>IF(F$6=0,0,F$6/PPA!F$10*1000)</f>
        <v>0</v>
      </c>
      <c r="G134" s="229">
        <f>IF(G$6=0,0,G$6/PPA!G$10*1000)</f>
        <v>0</v>
      </c>
      <c r="H134" s="229">
        <f>IF(H$6=0,0,H$6/PPA!H$10*1000)</f>
        <v>0</v>
      </c>
      <c r="I134" s="229">
        <f>IF(I$6=0,0,I$6/PPA!I$10*1000)</f>
        <v>0</v>
      </c>
      <c r="J134" s="229">
        <f>IF(J$6=0,0,J$6/PPA!J$10*1000)</f>
        <v>0</v>
      </c>
      <c r="K134" s="229">
        <f>IF(K$6=0,0,K$6/PPA!K$10*1000)</f>
        <v>0</v>
      </c>
      <c r="L134" s="229">
        <f>IF(L$6=0,0,L$6/PPA!L$10*1000)</f>
        <v>0</v>
      </c>
      <c r="M134" s="229">
        <f>IF(M$6=0,0,M$6/PPA!M$10*1000)</f>
        <v>0</v>
      </c>
      <c r="N134" s="229">
        <f>IF(N$6=0,0,N$6/PPA!N$10*1000)</f>
        <v>0</v>
      </c>
      <c r="O134" s="229">
        <f>IF(O$6=0,0,O$6/PPA!O$10*1000)</f>
        <v>0</v>
      </c>
      <c r="P134" s="229">
        <f>IF(P$6=0,0,P$6/PPA!P$10*1000)</f>
        <v>0</v>
      </c>
      <c r="Q134" s="229">
        <f>IF(Q$6=0,0,Q$6/PPA!Q$10*1000)</f>
        <v>0</v>
      </c>
    </row>
    <row r="135" spans="1:17" x14ac:dyDescent="0.25">
      <c r="A135" s="76" t="s">
        <v>82</v>
      </c>
      <c r="B135" s="228">
        <f>IF(B$7=0,0,B$7/PPA!B$10*1000)</f>
        <v>0</v>
      </c>
      <c r="C135" s="228">
        <f>IF(C$7=0,0,C$7/PPA!C$10*1000)</f>
        <v>0</v>
      </c>
      <c r="D135" s="228">
        <f>IF(D$7=0,0,D$7/PPA!D$10*1000)</f>
        <v>0</v>
      </c>
      <c r="E135" s="228">
        <f>IF(E$7=0,0,E$7/PPA!E$10*1000)</f>
        <v>0</v>
      </c>
      <c r="F135" s="228">
        <f>IF(F$7=0,0,F$7/PPA!F$10*1000)</f>
        <v>0</v>
      </c>
      <c r="G135" s="228">
        <f>IF(G$7=0,0,G$7/PPA!G$10*1000)</f>
        <v>0</v>
      </c>
      <c r="H135" s="228">
        <f>IF(H$7=0,0,H$7/PPA!H$10*1000)</f>
        <v>0</v>
      </c>
      <c r="I135" s="228">
        <f>IF(I$7=0,0,I$7/PPA!I$10*1000)</f>
        <v>0</v>
      </c>
      <c r="J135" s="228">
        <f>IF(J$7=0,0,J$7/PPA!J$10*1000)</f>
        <v>0</v>
      </c>
      <c r="K135" s="228">
        <f>IF(K$7=0,0,K$7/PPA!K$10*1000)</f>
        <v>0</v>
      </c>
      <c r="L135" s="228">
        <f>IF(L$7=0,0,L$7/PPA!L$10*1000)</f>
        <v>0</v>
      </c>
      <c r="M135" s="228">
        <f>IF(M$7=0,0,M$7/PPA!M$10*1000)</f>
        <v>0</v>
      </c>
      <c r="N135" s="228">
        <f>IF(N$7=0,0,N$7/PPA!N$10*1000)</f>
        <v>0</v>
      </c>
      <c r="O135" s="228">
        <f>IF(O$7=0,0,O$7/PPA!O$10*1000)</f>
        <v>0</v>
      </c>
      <c r="P135" s="228">
        <f>IF(P$7=0,0,P$7/PPA!P$10*1000)</f>
        <v>0</v>
      </c>
      <c r="Q135" s="228">
        <f>IF(Q$7=0,0,Q$7/PPA!Q$10*1000)</f>
        <v>0</v>
      </c>
    </row>
    <row r="136" spans="1:17" x14ac:dyDescent="0.25">
      <c r="A136" s="76" t="s">
        <v>81</v>
      </c>
      <c r="B136" s="228">
        <f>IF(B$8=0,0,B$8/PPA!B$10*1000)</f>
        <v>0</v>
      </c>
      <c r="C136" s="228">
        <f>IF(C$8=0,0,C$8/PPA!C$10*1000)</f>
        <v>0</v>
      </c>
      <c r="D136" s="228">
        <f>IF(D$8=0,0,D$8/PPA!D$10*1000)</f>
        <v>0</v>
      </c>
      <c r="E136" s="228">
        <f>IF(E$8=0,0,E$8/PPA!E$10*1000)</f>
        <v>0</v>
      </c>
      <c r="F136" s="228">
        <f>IF(F$8=0,0,F$8/PPA!F$10*1000)</f>
        <v>0</v>
      </c>
      <c r="G136" s="228">
        <f>IF(G$8=0,0,G$8/PPA!G$10*1000)</f>
        <v>0</v>
      </c>
      <c r="H136" s="228">
        <f>IF(H$8=0,0,H$8/PPA!H$10*1000)</f>
        <v>0</v>
      </c>
      <c r="I136" s="228">
        <f>IF(I$8=0,0,I$8/PPA!I$10*1000)</f>
        <v>0</v>
      </c>
      <c r="J136" s="228">
        <f>IF(J$8=0,0,J$8/PPA!J$10*1000)</f>
        <v>0</v>
      </c>
      <c r="K136" s="228">
        <f>IF(K$8=0,0,K$8/PPA!K$10*1000)</f>
        <v>0</v>
      </c>
      <c r="L136" s="228">
        <f>IF(L$8=0,0,L$8/PPA!L$10*1000)</f>
        <v>0</v>
      </c>
      <c r="M136" s="228">
        <f>IF(M$8=0,0,M$8/PPA!M$10*1000)</f>
        <v>0</v>
      </c>
      <c r="N136" s="228">
        <f>IF(N$8=0,0,N$8/PPA!N$10*1000)</f>
        <v>0</v>
      </c>
      <c r="O136" s="228">
        <f>IF(O$8=0,0,O$8/PPA!O$10*1000)</f>
        <v>0</v>
      </c>
      <c r="P136" s="228">
        <f>IF(P$8=0,0,P$8/PPA!P$10*1000)</f>
        <v>0</v>
      </c>
      <c r="Q136" s="228">
        <f>IF(Q$8=0,0,Q$8/PPA!Q$10*1000)</f>
        <v>0</v>
      </c>
    </row>
    <row r="137" spans="1:17" x14ac:dyDescent="0.25">
      <c r="A137" s="76" t="s">
        <v>80</v>
      </c>
      <c r="B137" s="228">
        <f>IF(B$9=0,0,B$9/PPA!B$10*1000)</f>
        <v>0</v>
      </c>
      <c r="C137" s="228">
        <f>IF(C$9=0,0,C$9/PPA!C$10*1000)</f>
        <v>0</v>
      </c>
      <c r="D137" s="228">
        <f>IF(D$9=0,0,D$9/PPA!D$10*1000)</f>
        <v>0</v>
      </c>
      <c r="E137" s="228">
        <f>IF(E$9=0,0,E$9/PPA!E$10*1000)</f>
        <v>0</v>
      </c>
      <c r="F137" s="228">
        <f>IF(F$9=0,0,F$9/PPA!F$10*1000)</f>
        <v>0</v>
      </c>
      <c r="G137" s="228">
        <f>IF(G$9=0,0,G$9/PPA!G$10*1000)</f>
        <v>0</v>
      </c>
      <c r="H137" s="228">
        <f>IF(H$9=0,0,H$9/PPA!H$10*1000)</f>
        <v>0</v>
      </c>
      <c r="I137" s="228">
        <f>IF(I$9=0,0,I$9/PPA!I$10*1000)</f>
        <v>0</v>
      </c>
      <c r="J137" s="228">
        <f>IF(J$9=0,0,J$9/PPA!J$10*1000)</f>
        <v>0</v>
      </c>
      <c r="K137" s="228">
        <f>IF(K$9=0,0,K$9/PPA!K$10*1000)</f>
        <v>0</v>
      </c>
      <c r="L137" s="228">
        <f>IF(L$9=0,0,L$9/PPA!L$10*1000)</f>
        <v>0</v>
      </c>
      <c r="M137" s="228">
        <f>IF(M$9=0,0,M$9/PPA!M$10*1000)</f>
        <v>0</v>
      </c>
      <c r="N137" s="228">
        <f>IF(N$9=0,0,N$9/PPA!N$10*1000)</f>
        <v>0</v>
      </c>
      <c r="O137" s="228">
        <f>IF(O$9=0,0,O$9/PPA!O$10*1000)</f>
        <v>0</v>
      </c>
      <c r="P137" s="228">
        <f>IF(P$9=0,0,P$9/PPA!P$10*1000)</f>
        <v>0</v>
      </c>
      <c r="Q137" s="228">
        <f>IF(Q$9=0,0,Q$9/PPA!Q$10*1000)</f>
        <v>0</v>
      </c>
    </row>
    <row r="138" spans="1:17" x14ac:dyDescent="0.25">
      <c r="A138" s="129" t="s">
        <v>79</v>
      </c>
      <c r="B138" s="227">
        <f>IF(B$10=0,0,B$10/PPA!B$10*1000)</f>
        <v>0</v>
      </c>
      <c r="C138" s="227">
        <f>IF(C$10=0,0,C$10/PPA!C$10*1000)</f>
        <v>0</v>
      </c>
      <c r="D138" s="227">
        <f>IF(D$10=0,0,D$10/PPA!D$10*1000)</f>
        <v>0</v>
      </c>
      <c r="E138" s="227">
        <f>IF(E$10=0,0,E$10/PPA!E$10*1000)</f>
        <v>0</v>
      </c>
      <c r="F138" s="227">
        <f>IF(F$10=0,0,F$10/PPA!F$10*1000)</f>
        <v>0</v>
      </c>
      <c r="G138" s="227">
        <f>IF(G$10=0,0,G$10/PPA!G$10*1000)</f>
        <v>0</v>
      </c>
      <c r="H138" s="227">
        <f>IF(H$10=0,0,H$10/PPA!H$10*1000)</f>
        <v>0</v>
      </c>
      <c r="I138" s="227">
        <f>IF(I$10=0,0,I$10/PPA!I$10*1000)</f>
        <v>0</v>
      </c>
      <c r="J138" s="227">
        <f>IF(J$10=0,0,J$10/PPA!J$10*1000)</f>
        <v>0</v>
      </c>
      <c r="K138" s="227">
        <f>IF(K$10=0,0,K$10/PPA!K$10*1000)</f>
        <v>0</v>
      </c>
      <c r="L138" s="227">
        <f>IF(L$10=0,0,L$10/PPA!L$10*1000)</f>
        <v>0</v>
      </c>
      <c r="M138" s="227">
        <f>IF(M$10=0,0,M$10/PPA!M$10*1000)</f>
        <v>0</v>
      </c>
      <c r="N138" s="227">
        <f>IF(N$10=0,0,N$10/PPA!N$10*1000)</f>
        <v>0</v>
      </c>
      <c r="O138" s="227">
        <f>IF(O$10=0,0,O$10/PPA!O$10*1000)</f>
        <v>0</v>
      </c>
      <c r="P138" s="227">
        <f>IF(P$10=0,0,P$10/PPA!P$10*1000)</f>
        <v>0</v>
      </c>
      <c r="Q138" s="227">
        <f>IF(Q$10=0,0,Q$10/PPA!Q$10*1000)</f>
        <v>0</v>
      </c>
    </row>
    <row r="139" spans="1:17" x14ac:dyDescent="0.25">
      <c r="A139" s="127" t="s">
        <v>241</v>
      </c>
      <c r="B139" s="225">
        <f>IF(B$15=0,0,B$15/PPA!B$10*1000)</f>
        <v>0</v>
      </c>
      <c r="C139" s="225">
        <f>IF(C$15=0,0,C$15/PPA!C$10*1000)</f>
        <v>0</v>
      </c>
      <c r="D139" s="225">
        <f>IF(D$15=0,0,D$15/PPA!D$10*1000)</f>
        <v>0</v>
      </c>
      <c r="E139" s="225">
        <f>IF(E$15=0,0,E$15/PPA!E$10*1000)</f>
        <v>0</v>
      </c>
      <c r="F139" s="225">
        <f>IF(F$15=0,0,F$15/PPA!F$10*1000)</f>
        <v>0</v>
      </c>
      <c r="G139" s="225">
        <f>IF(G$15=0,0,G$15/PPA!G$10*1000)</f>
        <v>0</v>
      </c>
      <c r="H139" s="225">
        <f>IF(H$15=0,0,H$15/PPA!H$10*1000)</f>
        <v>0</v>
      </c>
      <c r="I139" s="225">
        <f>IF(I$15=0,0,I$15/PPA!I$10*1000)</f>
        <v>0</v>
      </c>
      <c r="J139" s="225">
        <f>IF(J$15=0,0,J$15/PPA!J$10*1000)</f>
        <v>0</v>
      </c>
      <c r="K139" s="225">
        <f>IF(K$15=0,0,K$15/PPA!K$10*1000)</f>
        <v>0</v>
      </c>
      <c r="L139" s="225">
        <f>IF(L$15=0,0,L$15/PPA!L$10*1000)</f>
        <v>0</v>
      </c>
      <c r="M139" s="225">
        <f>IF(M$15=0,0,M$15/PPA!M$10*1000)</f>
        <v>0</v>
      </c>
      <c r="N139" s="225">
        <f>IF(N$15=0,0,N$15/PPA!N$10*1000)</f>
        <v>0</v>
      </c>
      <c r="O139" s="225">
        <f>IF(O$15=0,0,O$15/PPA!O$10*1000)</f>
        <v>0</v>
      </c>
      <c r="P139" s="225">
        <f>IF(P$15=0,0,P$15/PPA!P$10*1000)</f>
        <v>0</v>
      </c>
      <c r="Q139" s="225">
        <f>IF(Q$15=0,0,Q$15/PPA!Q$10*1000)</f>
        <v>0</v>
      </c>
    </row>
    <row r="140" spans="1:17" x14ac:dyDescent="0.25">
      <c r="A140" s="127" t="s">
        <v>240</v>
      </c>
      <c r="B140" s="226">
        <f>IF(B$16=0,0,B$16/PPA!B$10*1000)</f>
        <v>0</v>
      </c>
      <c r="C140" s="226">
        <f>IF(C$16=0,0,C$16/PPA!C$10*1000)</f>
        <v>0</v>
      </c>
      <c r="D140" s="226">
        <f>IF(D$16=0,0,D$16/PPA!D$10*1000)</f>
        <v>0</v>
      </c>
      <c r="E140" s="226">
        <f>IF(E$16=0,0,E$16/PPA!E$10*1000)</f>
        <v>0</v>
      </c>
      <c r="F140" s="226">
        <f>IF(F$16=0,0,F$16/PPA!F$10*1000)</f>
        <v>0</v>
      </c>
      <c r="G140" s="226">
        <f>IF(G$16=0,0,G$16/PPA!G$10*1000)</f>
        <v>0</v>
      </c>
      <c r="H140" s="226">
        <f>IF(H$16=0,0,H$16/PPA!H$10*1000)</f>
        <v>0</v>
      </c>
      <c r="I140" s="226">
        <f>IF(I$16=0,0,I$16/PPA!I$10*1000)</f>
        <v>0</v>
      </c>
      <c r="J140" s="226">
        <f>IF(J$16=0,0,J$16/PPA!J$10*1000)</f>
        <v>0</v>
      </c>
      <c r="K140" s="226">
        <f>IF(K$16=0,0,K$16/PPA!K$10*1000)</f>
        <v>0</v>
      </c>
      <c r="L140" s="226">
        <f>IF(L$16=0,0,L$16/PPA!L$10*1000)</f>
        <v>0</v>
      </c>
      <c r="M140" s="226">
        <f>IF(M$16=0,0,M$16/PPA!M$10*1000)</f>
        <v>0</v>
      </c>
      <c r="N140" s="226">
        <f>IF(N$16=0,0,N$16/PPA!N$10*1000)</f>
        <v>0</v>
      </c>
      <c r="O140" s="226">
        <f>IF(O$16=0,0,O$16/PPA!O$10*1000)</f>
        <v>0</v>
      </c>
      <c r="P140" s="226">
        <f>IF(P$16=0,0,P$16/PPA!P$10*1000)</f>
        <v>0</v>
      </c>
      <c r="Q140" s="226">
        <f>IF(Q$16=0,0,Q$16/PPA!Q$10*1000)</f>
        <v>0</v>
      </c>
    </row>
    <row r="141" spans="1:17" x14ac:dyDescent="0.25">
      <c r="A141" s="72" t="s">
        <v>239</v>
      </c>
      <c r="B141" s="258">
        <f>IF(B$29=0,0,B$29/PPA!B$10*1000)</f>
        <v>0</v>
      </c>
      <c r="C141" s="258">
        <f>IF(C$29=0,0,C$29/PPA!C$10*1000)</f>
        <v>0</v>
      </c>
      <c r="D141" s="258">
        <f>IF(D$29=0,0,D$29/PPA!D$10*1000)</f>
        <v>0</v>
      </c>
      <c r="E141" s="258">
        <f>IF(E$29=0,0,E$29/PPA!E$10*1000)</f>
        <v>0</v>
      </c>
      <c r="F141" s="258">
        <f>IF(F$29=0,0,F$29/PPA!F$10*1000)</f>
        <v>0</v>
      </c>
      <c r="G141" s="258">
        <f>IF(G$29=0,0,G$29/PPA!G$10*1000)</f>
        <v>0</v>
      </c>
      <c r="H141" s="258">
        <f>IF(H$29=0,0,H$29/PPA!H$10*1000)</f>
        <v>0</v>
      </c>
      <c r="I141" s="258">
        <f>IF(I$29=0,0,I$29/PPA!I$10*1000)</f>
        <v>0</v>
      </c>
      <c r="J141" s="258">
        <f>IF(J$29=0,0,J$29/PPA!J$10*1000)</f>
        <v>0</v>
      </c>
      <c r="K141" s="258">
        <f>IF(K$29=0,0,K$29/PPA!K$10*1000)</f>
        <v>0</v>
      </c>
      <c r="L141" s="258">
        <f>IF(L$29=0,0,L$29/PPA!L$10*1000)</f>
        <v>0</v>
      </c>
      <c r="M141" s="258">
        <f>IF(M$29=0,0,M$29/PPA!M$10*1000)</f>
        <v>0</v>
      </c>
      <c r="N141" s="258">
        <f>IF(N$29=0,0,N$29/PPA!N$10*1000)</f>
        <v>0</v>
      </c>
      <c r="O141" s="258">
        <f>IF(O$29=0,0,O$29/PPA!O$10*1000)</f>
        <v>0</v>
      </c>
      <c r="P141" s="258">
        <f>IF(P$29=0,0,P$29/PPA!P$10*1000)</f>
        <v>0</v>
      </c>
      <c r="Q141" s="258">
        <f>IF(Q$29=0,0,Q$29/PPA!Q$10*1000)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 t="shared" ref="B143:Q143" si="34">SUM(B$144:B$151)</f>
        <v>652.11174494612112</v>
      </c>
      <c r="C143" s="230">
        <f t="shared" si="34"/>
        <v>603.27649634460772</v>
      </c>
      <c r="D143" s="230">
        <f t="shared" si="34"/>
        <v>564.00791540867954</v>
      </c>
      <c r="E143" s="230">
        <f t="shared" si="34"/>
        <v>531.31982498179786</v>
      </c>
      <c r="F143" s="230">
        <f t="shared" si="34"/>
        <v>464.73243666265034</v>
      </c>
      <c r="G143" s="230">
        <f t="shared" si="34"/>
        <v>357.33201054880118</v>
      </c>
      <c r="H143" s="230">
        <f t="shared" si="34"/>
        <v>337.42637953762028</v>
      </c>
      <c r="I143" s="230">
        <f t="shared" si="34"/>
        <v>264.25670608723595</v>
      </c>
      <c r="J143" s="230">
        <f t="shared" si="34"/>
        <v>269.12779993831037</v>
      </c>
      <c r="K143" s="230">
        <f t="shared" si="34"/>
        <v>275.11323026037604</v>
      </c>
      <c r="L143" s="230">
        <f t="shared" si="34"/>
        <v>276.11611848667462</v>
      </c>
      <c r="M143" s="230">
        <f t="shared" si="34"/>
        <v>301.6844982011952</v>
      </c>
      <c r="N143" s="230">
        <f t="shared" si="34"/>
        <v>273.41943159738753</v>
      </c>
      <c r="O143" s="230">
        <f t="shared" si="34"/>
        <v>262.70721063922548</v>
      </c>
      <c r="P143" s="230">
        <f t="shared" si="34"/>
        <v>272.96679662721397</v>
      </c>
      <c r="Q143" s="230">
        <f t="shared" si="34"/>
        <v>298.63716309092206</v>
      </c>
    </row>
    <row r="144" spans="1:17" x14ac:dyDescent="0.25">
      <c r="A144" s="132" t="s">
        <v>83</v>
      </c>
      <c r="B144" s="229">
        <f>IF(B$32=0,0,B$32/PPA!B$11*1000)</f>
        <v>3.0750339070972634</v>
      </c>
      <c r="C144" s="229">
        <f>IF(C$32=0,0,C$32/PPA!C$11*1000)</f>
        <v>2.8447512193907483</v>
      </c>
      <c r="D144" s="229">
        <f>IF(D$32=0,0,D$32/PPA!D$11*1000)</f>
        <v>2.6595801673472845</v>
      </c>
      <c r="E144" s="229">
        <f>IF(E$32=0,0,E$32/PPA!E$11*1000)</f>
        <v>2.5054394281259298</v>
      </c>
      <c r="F144" s="229">
        <f>IF(F$32=0,0,F$32/PPA!F$11*1000)</f>
        <v>2.1914464990714948</v>
      </c>
      <c r="G144" s="229">
        <f>IF(G$32=0,0,G$32/PPA!G$11*1000)</f>
        <v>1.6849996293497</v>
      </c>
      <c r="H144" s="229">
        <f>IF(H$32=0,0,H$32/PPA!H$11*1000)</f>
        <v>1.591134596591234</v>
      </c>
      <c r="I144" s="229">
        <f>IF(I$32=0,0,I$32/PPA!I$11*1000)</f>
        <v>1.2461028921710724</v>
      </c>
      <c r="J144" s="229">
        <f>IF(J$32=0,0,J$32/PPA!J$11*1000)</f>
        <v>1.2690725424998579</v>
      </c>
      <c r="K144" s="229">
        <f>IF(K$32=0,0,K$32/PPA!K$11*1000)</f>
        <v>1.2972968481216514</v>
      </c>
      <c r="L144" s="229">
        <f>IF(L$32=0,0,L$32/PPA!L$11*1000)</f>
        <v>1.3020259690503833</v>
      </c>
      <c r="M144" s="229">
        <f>IF(M$32=0,0,M$32/PPA!M$11*1000)</f>
        <v>1.4225937017756767</v>
      </c>
      <c r="N144" s="229">
        <f>IF(N$32=0,0,N$32/PPA!N$11*1000)</f>
        <v>1.2893097379969654</v>
      </c>
      <c r="O144" s="229">
        <f>IF(O$32=0,0,O$32/PPA!O$11*1000)</f>
        <v>1.2387962440721048</v>
      </c>
      <c r="P144" s="229">
        <f>IF(P$32=0,0,P$32/PPA!P$11*1000)</f>
        <v>1.2871753371191883</v>
      </c>
      <c r="Q144" s="229">
        <f>IF(Q$32=0,0,Q$32/PPA!Q$11*1000)</f>
        <v>1.4082239885125731</v>
      </c>
    </row>
    <row r="145" spans="1:17" x14ac:dyDescent="0.25">
      <c r="A145" s="76" t="s">
        <v>82</v>
      </c>
      <c r="B145" s="228">
        <f>IF(B$33=0,0,B$33/PPA!B$11*1000)</f>
        <v>4.363704184362188</v>
      </c>
      <c r="C145" s="228">
        <f>IF(C$33=0,0,C$33/PPA!C$11*1000)</f>
        <v>4.0369157461560974</v>
      </c>
      <c r="D145" s="228">
        <f>IF(D$33=0,0,D$33/PPA!D$11*1000)</f>
        <v>3.774144108822326</v>
      </c>
      <c r="E145" s="228">
        <f>IF(E$33=0,0,E$33/PPA!E$11*1000)</f>
        <v>3.5554068171233721</v>
      </c>
      <c r="F145" s="228">
        <f>IF(F$33=0,0,F$33/PPA!F$11*1000)</f>
        <v>3.109827256126473</v>
      </c>
      <c r="G145" s="228">
        <f>IF(G$33=0,0,G$33/PPA!G$11*1000)</f>
        <v>2.3911410915734836</v>
      </c>
      <c r="H145" s="228">
        <f>IF(H$33=0,0,H$33/PPA!H$11*1000)</f>
        <v>2.2579395566999829</v>
      </c>
      <c r="I145" s="228">
        <f>IF(I$33=0,0,I$33/PPA!I$11*1000)</f>
        <v>1.7683136410829638</v>
      </c>
      <c r="J145" s="228">
        <f>IF(J$33=0,0,J$33/PPA!J$11*1000)</f>
        <v>1.8009093009297439</v>
      </c>
      <c r="K145" s="228">
        <f>IF(K$33=0,0,K$33/PPA!K$11*1000)</f>
        <v>1.8409617114928516</v>
      </c>
      <c r="L145" s="228">
        <f>IF(L$33=0,0,L$33/PPA!L$11*1000)</f>
        <v>1.8476726894555442</v>
      </c>
      <c r="M145" s="228">
        <f>IF(M$33=0,0,M$33/PPA!M$11*1000)</f>
        <v>2.018767362128298</v>
      </c>
      <c r="N145" s="228">
        <f>IF(N$33=0,0,N$33/PPA!N$11*1000)</f>
        <v>1.8296274020429262</v>
      </c>
      <c r="O145" s="228">
        <f>IF(O$33=0,0,O$33/PPA!O$11*1000)</f>
        <v>1.7579449583801363</v>
      </c>
      <c r="P145" s="228">
        <f>IF(P$33=0,0,P$33/PPA!P$11*1000)</f>
        <v>1.8265985268100497</v>
      </c>
      <c r="Q145" s="228">
        <f>IF(Q$33=0,0,Q$33/PPA!Q$11*1000)</f>
        <v>1.9983756592109529</v>
      </c>
    </row>
    <row r="146" spans="1:17" x14ac:dyDescent="0.25">
      <c r="A146" s="76" t="s">
        <v>81</v>
      </c>
      <c r="B146" s="228">
        <f>IF(B$34=0,0,B$34/PPA!B$11*1000)</f>
        <v>15.527793311085643</v>
      </c>
      <c r="C146" s="228">
        <f>IF(C$34=0,0,C$34/PPA!C$11*1000)</f>
        <v>14.364950205656777</v>
      </c>
      <c r="D146" s="228">
        <f>IF(D$34=0,0,D$34/PPA!D$11*1000)</f>
        <v>13.429904313417696</v>
      </c>
      <c r="E146" s="228">
        <f>IF(E$34=0,0,E$34/PPA!E$11*1000)</f>
        <v>12.651550119038582</v>
      </c>
      <c r="F146" s="228">
        <f>IF(F$34=0,0,F$34/PPA!F$11*1000)</f>
        <v>11.066000999646246</v>
      </c>
      <c r="G146" s="228">
        <f>IF(G$34=0,0,G$34/PPA!G$11*1000)</f>
        <v>8.5086300718213472</v>
      </c>
      <c r="H146" s="228">
        <f>IF(H$34=0,0,H$34/PPA!H$11*1000)</f>
        <v>8.0346460860032547</v>
      </c>
      <c r="I146" s="228">
        <f>IF(I$34=0,0,I$34/PPA!I$11*1000)</f>
        <v>6.2923625360097351</v>
      </c>
      <c r="J146" s="228">
        <f>IF(J$34=0,0,J$34/PPA!J$11*1000)</f>
        <v>6.4083508449223903</v>
      </c>
      <c r="K146" s="228">
        <f>IF(K$34=0,0,K$34/PPA!K$11*1000)</f>
        <v>6.5508732356617578</v>
      </c>
      <c r="L146" s="228">
        <f>IF(L$34=0,0,L$34/PPA!L$11*1000)</f>
        <v>6.5747535617144219</v>
      </c>
      <c r="M146" s="228">
        <f>IF(M$34=0,0,M$34/PPA!M$11*1000)</f>
        <v>7.183576387837932</v>
      </c>
      <c r="N146" s="228">
        <f>IF(N$34=0,0,N$34/PPA!N$11*1000)</f>
        <v>6.5105412591971232</v>
      </c>
      <c r="O146" s="228">
        <f>IF(O$34=0,0,O$34/PPA!O$11*1000)</f>
        <v>6.2554666431820971</v>
      </c>
      <c r="P146" s="228">
        <f>IF(P$34=0,0,P$34/PPA!P$11*1000)</f>
        <v>6.4997633176607286</v>
      </c>
      <c r="Q146" s="228">
        <f>IF(Q$34=0,0,Q$34/PPA!Q$11*1000)</f>
        <v>7.1110146066575517</v>
      </c>
    </row>
    <row r="147" spans="1:17" x14ac:dyDescent="0.25">
      <c r="A147" s="76" t="s">
        <v>80</v>
      </c>
      <c r="B147" s="228">
        <f>IF(B$35=0,0,B$35/PPA!B$11*1000)</f>
        <v>12.300135628389054</v>
      </c>
      <c r="C147" s="228">
        <f>IF(C$35=0,0,C$35/PPA!C$11*1000)</f>
        <v>11.379004877562993</v>
      </c>
      <c r="D147" s="228">
        <f>IF(D$35=0,0,D$35/PPA!D$11*1000)</f>
        <v>10.638320669389138</v>
      </c>
      <c r="E147" s="228">
        <f>IF(E$35=0,0,E$35/PPA!E$11*1000)</f>
        <v>10.021757712503719</v>
      </c>
      <c r="F147" s="228">
        <f>IF(F$35=0,0,F$35/PPA!F$11*1000)</f>
        <v>8.7657859962859792</v>
      </c>
      <c r="G147" s="228">
        <f>IF(G$35=0,0,G$35/PPA!G$11*1000)</f>
        <v>6.7399985173988002</v>
      </c>
      <c r="H147" s="228">
        <f>IF(H$35=0,0,H$35/PPA!H$11*1000)</f>
        <v>6.3645383863649361</v>
      </c>
      <c r="I147" s="228">
        <f>IF(I$35=0,0,I$35/PPA!I$11*1000)</f>
        <v>4.9844115686842896</v>
      </c>
      <c r="J147" s="228">
        <f>IF(J$35=0,0,J$35/PPA!J$11*1000)</f>
        <v>5.0762901699994316</v>
      </c>
      <c r="K147" s="228">
        <f>IF(K$35=0,0,K$35/PPA!K$11*1000)</f>
        <v>5.1891873924866054</v>
      </c>
      <c r="L147" s="228">
        <f>IF(L$35=0,0,L$35/PPA!L$11*1000)</f>
        <v>5.208103876201533</v>
      </c>
      <c r="M147" s="228">
        <f>IF(M$35=0,0,M$35/PPA!M$11*1000)</f>
        <v>5.6903748071027067</v>
      </c>
      <c r="N147" s="228">
        <f>IF(N$35=0,0,N$35/PPA!N$11*1000)</f>
        <v>5.1572389519878614</v>
      </c>
      <c r="O147" s="228">
        <f>IF(O$35=0,0,O$35/PPA!O$11*1000)</f>
        <v>4.955184976288419</v>
      </c>
      <c r="P147" s="228">
        <f>IF(P$35=0,0,P$35/PPA!P$11*1000)</f>
        <v>5.1487013484767532</v>
      </c>
      <c r="Q147" s="228">
        <f>IF(Q$35=0,0,Q$35/PPA!Q$11*1000)</f>
        <v>5.6328959540502925</v>
      </c>
    </row>
    <row r="148" spans="1:17" x14ac:dyDescent="0.25">
      <c r="A148" s="129" t="s">
        <v>79</v>
      </c>
      <c r="B148" s="227">
        <f>IF(B$36=0,0,B$36/PPA!B$11*1000)</f>
        <v>7.3800813770334317</v>
      </c>
      <c r="C148" s="227">
        <f>IF(C$36=0,0,C$36/PPA!C$11*1000)</f>
        <v>6.8274029265377942</v>
      </c>
      <c r="D148" s="227">
        <f>IF(D$36=0,0,D$36/PPA!D$11*1000)</f>
        <v>6.3829924016334809</v>
      </c>
      <c r="E148" s="227">
        <f>IF(E$36=0,0,E$36/PPA!E$11*1000)</f>
        <v>6.0130546275022292</v>
      </c>
      <c r="F148" s="227">
        <f>IF(F$36=0,0,F$36/PPA!F$11*1000)</f>
        <v>5.2594715977715873</v>
      </c>
      <c r="G148" s="227">
        <f>IF(G$36=0,0,G$36/PPA!G$11*1000)</f>
        <v>4.0439991104392803</v>
      </c>
      <c r="H148" s="227">
        <f>IF(H$36=0,0,H$36/PPA!H$11*1000)</f>
        <v>3.8187230318189616</v>
      </c>
      <c r="I148" s="227">
        <f>IF(I$36=0,0,I$36/PPA!I$11*1000)</f>
        <v>2.9906469412105734</v>
      </c>
      <c r="J148" s="227">
        <f>IF(J$36=0,0,J$36/PPA!J$11*1000)</f>
        <v>3.0457741019996587</v>
      </c>
      <c r="K148" s="227">
        <f>IF(K$36=0,0,K$36/PPA!K$11*1000)</f>
        <v>3.1135124354919625</v>
      </c>
      <c r="L148" s="227">
        <f>IF(L$36=0,0,L$36/PPA!L$11*1000)</f>
        <v>3.1248623257209194</v>
      </c>
      <c r="M148" s="227">
        <f>IF(M$36=0,0,M$36/PPA!M$11*1000)</f>
        <v>3.4142248842616234</v>
      </c>
      <c r="N148" s="227">
        <f>IF(N$36=0,0,N$36/PPA!N$11*1000)</f>
        <v>3.0943433711927164</v>
      </c>
      <c r="O148" s="227">
        <f>IF(O$36=0,0,O$36/PPA!O$11*1000)</f>
        <v>2.9731109857730504</v>
      </c>
      <c r="P148" s="227">
        <f>IF(P$36=0,0,P$36/PPA!P$11*1000)</f>
        <v>3.0892208090860516</v>
      </c>
      <c r="Q148" s="227">
        <f>IF(Q$36=0,0,Q$36/PPA!Q$11*1000)</f>
        <v>3.3797375724301748</v>
      </c>
    </row>
    <row r="149" spans="1:17" x14ac:dyDescent="0.25">
      <c r="A149" s="127" t="s">
        <v>238</v>
      </c>
      <c r="B149" s="225">
        <f>IF(B$41=0,0,B$41/PPA!B$11*1000)</f>
        <v>35.126083176044375</v>
      </c>
      <c r="C149" s="225">
        <f>IF(C$41=0,0,C$41/PPA!C$11*1000)</f>
        <v>24.962210055425604</v>
      </c>
      <c r="D149" s="225">
        <f>IF(D$41=0,0,D$41/PPA!D$11*1000)</f>
        <v>30.044564256565966</v>
      </c>
      <c r="E149" s="225">
        <f>IF(E$41=0,0,E$41/PPA!E$11*1000)</f>
        <v>29.098036766377376</v>
      </c>
      <c r="F149" s="225">
        <f>IF(F$41=0,0,F$41/PPA!F$11*1000)</f>
        <v>18.955195090737366</v>
      </c>
      <c r="G149" s="225">
        <f>IF(G$41=0,0,G$41/PPA!G$11*1000)</f>
        <v>37.366586610718272</v>
      </c>
      <c r="H149" s="225">
        <f>IF(H$41=0,0,H$41/PPA!H$11*1000)</f>
        <v>19.308702359995891</v>
      </c>
      <c r="I149" s="225">
        <f>IF(I$41=0,0,I$41/PPA!I$11*1000)</f>
        <v>33.221588723689912</v>
      </c>
      <c r="J149" s="225">
        <f>IF(J$41=0,0,J$41/PPA!J$11*1000)</f>
        <v>31.27822751445289</v>
      </c>
      <c r="K149" s="225">
        <f>IF(K$41=0,0,K$41/PPA!K$11*1000)</f>
        <v>36.230338604271431</v>
      </c>
      <c r="L149" s="225">
        <f>IF(L$41=0,0,L$41/PPA!L$11*1000)</f>
        <v>44.153459892190249</v>
      </c>
      <c r="M149" s="225">
        <f>IF(M$41=0,0,M$41/PPA!M$11*1000)</f>
        <v>53.466319111289572</v>
      </c>
      <c r="N149" s="225">
        <f>IF(N$41=0,0,N$41/PPA!N$11*1000)</f>
        <v>56.817850983220602</v>
      </c>
      <c r="O149" s="225">
        <f>IF(O$41=0,0,O$41/PPA!O$11*1000)</f>
        <v>55.320886208699633</v>
      </c>
      <c r="P149" s="225">
        <f>IF(P$41=0,0,P$41/PPA!P$11*1000)</f>
        <v>57.892392823910612</v>
      </c>
      <c r="Q149" s="225">
        <f>IF(Q$41=0,0,Q$41/PPA!Q$11*1000)</f>
        <v>63.077093875448952</v>
      </c>
    </row>
    <row r="150" spans="1:17" x14ac:dyDescent="0.25">
      <c r="A150" s="127" t="s">
        <v>237</v>
      </c>
      <c r="B150" s="226">
        <f>IF(B$54=0,0,B$54/PPA!B$11*1000)</f>
        <v>510.85621370863197</v>
      </c>
      <c r="C150" s="226">
        <f>IF(C$54=0,0,C$54/PPA!C$11*1000)</f>
        <v>480.84580099364376</v>
      </c>
      <c r="D150" s="226">
        <f>IF(D$54=0,0,D$54/PPA!D$11*1000)</f>
        <v>442.2043549843537</v>
      </c>
      <c r="E150" s="226">
        <f>IF(E$54=0,0,E$54/PPA!E$11*1000)</f>
        <v>415.70561222168806</v>
      </c>
      <c r="F150" s="226">
        <f>IF(F$54=0,0,F$54/PPA!F$11*1000)</f>
        <v>370.71862869058111</v>
      </c>
      <c r="G150" s="226">
        <f>IF(G$54=0,0,G$54/PPA!G$11*1000)</f>
        <v>260.09534405154756</v>
      </c>
      <c r="H150" s="226">
        <f>IF(H$54=0,0,H$54/PPA!H$11*1000)</f>
        <v>263.09515862511864</v>
      </c>
      <c r="I150" s="226">
        <f>IF(I$54=0,0,I$54/PPA!I$11*1000)</f>
        <v>186.23057586755004</v>
      </c>
      <c r="J150" s="226">
        <f>IF(J$54=0,0,J$54/PPA!J$11*1000)</f>
        <v>192.46108332417981</v>
      </c>
      <c r="K150" s="226">
        <f>IF(K$54=0,0,K$54/PPA!K$11*1000)</f>
        <v>192.08201188244072</v>
      </c>
      <c r="L150" s="226">
        <f>IF(L$54=0,0,L$54/PPA!L$11*1000)</f>
        <v>184.25362145264896</v>
      </c>
      <c r="M150" s="226">
        <f>IF(M$54=0,0,M$54/PPA!M$11*1000)</f>
        <v>195.5967196286833</v>
      </c>
      <c r="N150" s="226">
        <f>IF(N$54=0,0,N$54/PPA!N$11*1000)</f>
        <v>168.11877785746057</v>
      </c>
      <c r="O150" s="226">
        <f>IF(O$54=0,0,O$54/PPA!O$11*1000)</f>
        <v>160.73399546099955</v>
      </c>
      <c r="P150" s="226">
        <f>IF(P$54=0,0,P$54/PPA!P$11*1000)</f>
        <v>166.56123501120803</v>
      </c>
      <c r="Q150" s="226">
        <f>IF(Q$54=0,0,Q$54/PPA!Q$11*1000)</f>
        <v>182.50919825125982</v>
      </c>
    </row>
    <row r="151" spans="1:17" x14ac:dyDescent="0.25">
      <c r="A151" s="72" t="s">
        <v>236</v>
      </c>
      <c r="B151" s="258">
        <f>IF(B$67=0,0,B$67/PPA!B$11*1000)</f>
        <v>63.482699653477248</v>
      </c>
      <c r="C151" s="258">
        <f>IF(C$67=0,0,C$67/PPA!C$11*1000)</f>
        <v>58.015460320233998</v>
      </c>
      <c r="D151" s="258">
        <f>IF(D$67=0,0,D$67/PPA!D$11*1000)</f>
        <v>54.874054507149964</v>
      </c>
      <c r="E151" s="258">
        <f>IF(E$67=0,0,E$67/PPA!E$11*1000)</f>
        <v>51.768967289438649</v>
      </c>
      <c r="F151" s="258">
        <f>IF(F$67=0,0,F$67/PPA!F$11*1000)</f>
        <v>44.666080532430108</v>
      </c>
      <c r="G151" s="258">
        <f>IF(G$67=0,0,G$67/PPA!G$11*1000)</f>
        <v>36.50131146595271</v>
      </c>
      <c r="H151" s="258">
        <f>IF(H$67=0,0,H$67/PPA!H$11*1000)</f>
        <v>32.955536895027365</v>
      </c>
      <c r="I151" s="258">
        <f>IF(I$67=0,0,I$67/PPA!I$11*1000)</f>
        <v>27.522703916837386</v>
      </c>
      <c r="J151" s="258">
        <f>IF(J$67=0,0,J$67/PPA!J$11*1000)</f>
        <v>27.788092139326569</v>
      </c>
      <c r="K151" s="258">
        <f>IF(K$67=0,0,K$67/PPA!K$11*1000)</f>
        <v>28.809048150409044</v>
      </c>
      <c r="L151" s="258">
        <f>IF(L$67=0,0,L$67/PPA!L$11*1000)</f>
        <v>29.651618719692589</v>
      </c>
      <c r="M151" s="258">
        <f>IF(M$67=0,0,M$67/PPA!M$11*1000)</f>
        <v>32.891922318116102</v>
      </c>
      <c r="N151" s="258">
        <f>IF(N$67=0,0,N$67/PPA!N$11*1000)</f>
        <v>30.601742034288776</v>
      </c>
      <c r="O151" s="258">
        <f>IF(O$67=0,0,O$67/PPA!O$11*1000)</f>
        <v>29.471825161830498</v>
      </c>
      <c r="P151" s="258">
        <f>IF(P$67=0,0,P$67/PPA!P$11*1000)</f>
        <v>30.661709452942535</v>
      </c>
      <c r="Q151" s="258">
        <f>IF(Q$67=0,0,Q$67/PPA!Q$11*1000)</f>
        <v>33.520623183351717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 t="shared" ref="B153:Q153" si="35">SUM(B$154:B$159)</f>
        <v>493.92892359984495</v>
      </c>
      <c r="C153" s="230">
        <f t="shared" si="35"/>
        <v>456.93964689624931</v>
      </c>
      <c r="D153" s="230">
        <f t="shared" si="35"/>
        <v>427.19645017683001</v>
      </c>
      <c r="E153" s="230">
        <f t="shared" si="35"/>
        <v>407.41134844773865</v>
      </c>
      <c r="F153" s="230">
        <f t="shared" si="35"/>
        <v>345.02097098228228</v>
      </c>
      <c r="G153" s="230">
        <f t="shared" si="35"/>
        <v>265.94351041519985</v>
      </c>
      <c r="H153" s="230">
        <f t="shared" si="35"/>
        <v>249.67564686482945</v>
      </c>
      <c r="I153" s="230">
        <f t="shared" si="35"/>
        <v>189.90504534569612</v>
      </c>
      <c r="J153" s="230">
        <f t="shared" si="35"/>
        <v>193.40560096968869</v>
      </c>
      <c r="K153" s="230">
        <f t="shared" si="35"/>
        <v>197.70696169409791</v>
      </c>
      <c r="L153" s="230">
        <f t="shared" si="35"/>
        <v>198.42767579408002</v>
      </c>
      <c r="M153" s="230">
        <f t="shared" si="35"/>
        <v>207.20435186092456</v>
      </c>
      <c r="N153" s="230">
        <f t="shared" si="35"/>
        <v>177.63424746995972</v>
      </c>
      <c r="O153" s="230">
        <f t="shared" si="35"/>
        <v>160.08975459307302</v>
      </c>
      <c r="P153" s="230">
        <f t="shared" si="35"/>
        <v>166.3417893166239</v>
      </c>
      <c r="Q153" s="230">
        <f t="shared" si="35"/>
        <v>181.98491786832903</v>
      </c>
    </row>
    <row r="154" spans="1:17" x14ac:dyDescent="0.25">
      <c r="A154" s="132" t="s">
        <v>83</v>
      </c>
      <c r="B154" s="275">
        <f>IF(B$82=0,0,B$82/PPA!B$12*1000)</f>
        <v>21.23787201176129</v>
      </c>
      <c r="C154" s="275">
        <f>IF(C$82=0,0,C$82/PPA!C$12*1000)</f>
        <v>19.647413371045982</v>
      </c>
      <c r="D154" s="275">
        <f>IF(D$82=0,0,D$82/PPA!D$12*1000)</f>
        <v>18.368520447457204</v>
      </c>
      <c r="E154" s="275">
        <f>IF(E$82=0,0,E$82/PPA!E$12*1000)</f>
        <v>17.517804001860796</v>
      </c>
      <c r="F154" s="275">
        <f>IF(F$82=0,0,F$82/PPA!F$12*1000)</f>
        <v>14.835153142462417</v>
      </c>
      <c r="G154" s="275">
        <f>IF(G$82=0,0,G$82/PPA!G$12*1000)</f>
        <v>11.434993916518023</v>
      </c>
      <c r="H154" s="275">
        <f>IF(H$82=0,0,H$82/PPA!H$12*1000)</f>
        <v>10.735511081073735</v>
      </c>
      <c r="I154" s="275">
        <f>IF(I$82=0,0,I$82/PPA!I$12*1000)</f>
        <v>8.1655049031044147</v>
      </c>
      <c r="J154" s="275">
        <f>IF(J$82=0,0,J$82/PPA!J$12*1000)</f>
        <v>8.3160211996002129</v>
      </c>
      <c r="K154" s="275">
        <f>IF(K$82=0,0,K$82/PPA!K$12*1000)</f>
        <v>8.5009703778658441</v>
      </c>
      <c r="L154" s="275">
        <f>IF(L$82=0,0,L$82/PPA!L$12*1000)</f>
        <v>8.5319595203945635</v>
      </c>
      <c r="M154" s="275">
        <f>IF(M$82=0,0,M$82/PPA!M$12*1000)</f>
        <v>8.9093375480626555</v>
      </c>
      <c r="N154" s="275">
        <f>IF(N$82=0,0,N$82/PPA!N$12*1000)</f>
        <v>7.6378872190300724</v>
      </c>
      <c r="O154" s="275">
        <f>IF(O$82=0,0,O$82/PPA!O$12*1000)</f>
        <v>6.8835120925140059</v>
      </c>
      <c r="P154" s="275">
        <f>IF(P$82=0,0,P$82/PPA!P$12*1000)</f>
        <v>7.1523360202648583</v>
      </c>
      <c r="Q154" s="275">
        <f>IF(Q$82=0,0,Q$82/PPA!Q$12*1000)</f>
        <v>7.8249566062862481</v>
      </c>
    </row>
    <row r="155" spans="1:17" x14ac:dyDescent="0.25">
      <c r="A155" s="76" t="s">
        <v>82</v>
      </c>
      <c r="B155" s="274">
        <f>IF(B$83=0,0,B$83/PPA!B$12*1000)</f>
        <v>9.364564879842483</v>
      </c>
      <c r="C155" s="274">
        <f>IF(C$83=0,0,C$83/PPA!C$12*1000)</f>
        <v>8.6632727201837127</v>
      </c>
      <c r="D155" s="274">
        <f>IF(D$83=0,0,D$83/PPA!D$12*1000)</f>
        <v>8.099361432334991</v>
      </c>
      <c r="E155" s="274">
        <f>IF(E$83=0,0,E$83/PPA!E$12*1000)</f>
        <v>7.7242490225453135</v>
      </c>
      <c r="F155" s="274">
        <f>IF(F$83=0,0,F$83/PPA!F$12*1000)</f>
        <v>6.5413688352605854</v>
      </c>
      <c r="G155" s="274">
        <f>IF(G$83=0,0,G$83/PPA!G$12*1000)</f>
        <v>5.0421126171461683</v>
      </c>
      <c r="H155" s="274">
        <f>IF(H$83=0,0,H$83/PPA!H$12*1000)</f>
        <v>4.7336847110345435</v>
      </c>
      <c r="I155" s="274">
        <f>IF(I$83=0,0,I$83/PPA!I$12*1000)</f>
        <v>3.6004737385858125</v>
      </c>
      <c r="J155" s="274">
        <f>IF(J$83=0,0,J$83/PPA!J$12*1000)</f>
        <v>3.6668419520879914</v>
      </c>
      <c r="K155" s="274">
        <f>IF(K$83=0,0,K$83/PPA!K$12*1000)</f>
        <v>3.7483928993007307</v>
      </c>
      <c r="L155" s="274">
        <f>IF(L$83=0,0,L$83/PPA!L$12*1000)</f>
        <v>3.7620571607493432</v>
      </c>
      <c r="M155" s="274">
        <f>IF(M$83=0,0,M$83/PPA!M$12*1000)</f>
        <v>3.9284571193877484</v>
      </c>
      <c r="N155" s="274">
        <f>IF(N$83=0,0,N$83/PPA!N$12*1000)</f>
        <v>3.3678275473134387</v>
      </c>
      <c r="O155" s="274">
        <f>IF(O$83=0,0,O$83/PPA!O$12*1000)</f>
        <v>3.0351955956712544</v>
      </c>
      <c r="P155" s="274">
        <f>IF(P$83=0,0,P$83/PPA!P$12*1000)</f>
        <v>3.1537300284657843</v>
      </c>
      <c r="Q155" s="274">
        <f>IF(Q$83=0,0,Q$83/PPA!Q$12*1000)</f>
        <v>3.4503133732484805</v>
      </c>
    </row>
    <row r="156" spans="1:17" x14ac:dyDescent="0.25">
      <c r="A156" s="76" t="s">
        <v>81</v>
      </c>
      <c r="B156" s="274">
        <f>IF(B$84=0,0,B$84/PPA!B$12*1000)</f>
        <v>72.637558026215515</v>
      </c>
      <c r="C156" s="274">
        <f>IF(C$84=0,0,C$84/PPA!C$12*1000)</f>
        <v>67.197887246615906</v>
      </c>
      <c r="D156" s="274">
        <f>IF(D$84=0,0,D$84/PPA!D$12*1000)</f>
        <v>62.8238304251485</v>
      </c>
      <c r="E156" s="274">
        <f>IF(E$84=0,0,E$84/PPA!E$12*1000)</f>
        <v>59.914218523040596</v>
      </c>
      <c r="F156" s="274">
        <f>IF(F$84=0,0,F$84/PPA!F$12*1000)</f>
        <v>50.739042810722772</v>
      </c>
      <c r="G156" s="274">
        <f>IF(G$84=0,0,G$84/PPA!G$12*1000)</f>
        <v>39.109852139636068</v>
      </c>
      <c r="H156" s="274">
        <f>IF(H$84=0,0,H$84/PPA!H$12*1000)</f>
        <v>36.717487922553076</v>
      </c>
      <c r="I156" s="274">
        <f>IF(I$84=0,0,I$84/PPA!I$12*1000)</f>
        <v>27.927578426130914</v>
      </c>
      <c r="J156" s="274">
        <f>IF(J$84=0,0,J$84/PPA!J$12*1000)</f>
        <v>28.442372762143016</v>
      </c>
      <c r="K156" s="274">
        <f>IF(K$84=0,0,K$84/PPA!K$12*1000)</f>
        <v>29.074934096947697</v>
      </c>
      <c r="L156" s="274">
        <f>IF(L$84=0,0,L$84/PPA!L$12*1000)</f>
        <v>29.180922853135975</v>
      </c>
      <c r="M156" s="274">
        <f>IF(M$84=0,0,M$84/PPA!M$12*1000)</f>
        <v>30.471627419364612</v>
      </c>
      <c r="N156" s="274">
        <f>IF(N$84=0,0,N$84/PPA!N$12*1000)</f>
        <v>26.123025685565214</v>
      </c>
      <c r="O156" s="274">
        <f>IF(O$84=0,0,O$84/PPA!O$12*1000)</f>
        <v>23.542919402059074</v>
      </c>
      <c r="P156" s="274">
        <f>IF(P$84=0,0,P$84/PPA!P$12*1000)</f>
        <v>24.462348318478945</v>
      </c>
      <c r="Q156" s="274">
        <f>IF(Q$84=0,0,Q$84/PPA!Q$12*1000)</f>
        <v>26.7628385380122</v>
      </c>
    </row>
    <row r="157" spans="1:17" x14ac:dyDescent="0.25">
      <c r="A157" s="76" t="s">
        <v>80</v>
      </c>
      <c r="B157" s="274">
        <f>IF(B$85=0,0,B$85/PPA!B$12*1000)</f>
        <v>32.073547611564692</v>
      </c>
      <c r="C157" s="274">
        <f>IF(C$85=0,0,C$85/PPA!C$12*1000)</f>
        <v>29.671628487607382</v>
      </c>
      <c r="D157" s="274">
        <f>IF(D$85=0,0,D$85/PPA!D$12*1000)</f>
        <v>27.740237571789535</v>
      </c>
      <c r="E157" s="274">
        <f>IF(E$85=0,0,E$85/PPA!E$12*1000)</f>
        <v>26.45548105726364</v>
      </c>
      <c r="F157" s="274">
        <f>IF(F$85=0,0,F$85/PPA!F$12*1000)</f>
        <v>22.404127418044531</v>
      </c>
      <c r="G157" s="274">
        <f>IF(G$85=0,0,G$85/PPA!G$12*1000)</f>
        <v>17.269188815917399</v>
      </c>
      <c r="H157" s="274">
        <f>IF(H$85=0,0,H$85/PPA!H$12*1000)</f>
        <v>16.212826106241476</v>
      </c>
      <c r="I157" s="274">
        <f>IF(I$85=0,0,I$85/PPA!I$12*1000)</f>
        <v>12.33158906585127</v>
      </c>
      <c r="J157" s="274">
        <f>IF(J$85=0,0,J$85/PPA!J$12*1000)</f>
        <v>12.558899579790753</v>
      </c>
      <c r="K157" s="274">
        <f>IF(K$85=0,0,K$85/PPA!K$12*1000)</f>
        <v>12.838210815470932</v>
      </c>
      <c r="L157" s="274">
        <f>IF(L$85=0,0,L$85/PPA!L$12*1000)</f>
        <v>12.885010783838101</v>
      </c>
      <c r="M157" s="274">
        <f>IF(M$85=0,0,M$85/PPA!M$12*1000)</f>
        <v>13.454929094451701</v>
      </c>
      <c r="N157" s="274">
        <f>IF(N$85=0,0,N$85/PPA!N$12*1000)</f>
        <v>11.534778024637237</v>
      </c>
      <c r="O157" s="274">
        <f>IF(O$85=0,0,O$85/PPA!O$12*1000)</f>
        <v>10.395516684146342</v>
      </c>
      <c r="P157" s="274">
        <f>IF(P$85=0,0,P$85/PPA!P$12*1000)</f>
        <v>10.801496013952548</v>
      </c>
      <c r="Q157" s="274">
        <f>IF(Q$85=0,0,Q$85/PPA!Q$12*1000)</f>
        <v>11.817291211245788</v>
      </c>
    </row>
    <row r="158" spans="1:17" x14ac:dyDescent="0.25">
      <c r="A158" s="129" t="s">
        <v>79</v>
      </c>
      <c r="B158" s="273">
        <f>IF(B$86=0,0,B$86/PPA!B$12*1000)</f>
        <v>317.18182774268536</v>
      </c>
      <c r="C158" s="273">
        <f>IF(C$86=0,0,C$86/PPA!C$12*1000)</f>
        <v>293.42876160066027</v>
      </c>
      <c r="D158" s="273">
        <f>IF(D$86=0,0,D$86/PPA!D$12*1000)</f>
        <v>274.32884449190112</v>
      </c>
      <c r="E158" s="273">
        <f>IF(E$86=0,0,E$86/PPA!E$12*1000)</f>
        <v>261.6236263346583</v>
      </c>
      <c r="F158" s="273">
        <f>IF(F$86=0,0,F$86/PPA!F$12*1000)</f>
        <v>221.55896720552096</v>
      </c>
      <c r="G158" s="273">
        <f>IF(G$86=0,0,G$86/PPA!G$12*1000)</f>
        <v>170.77851625902528</v>
      </c>
      <c r="H158" s="273">
        <f>IF(H$86=0,0,H$86/PPA!H$12*1000)</f>
        <v>160.3319308338005</v>
      </c>
      <c r="I158" s="273">
        <f>IF(I$86=0,0,I$86/PPA!I$12*1000)</f>
        <v>121.94958930792276</v>
      </c>
      <c r="J158" s="273">
        <f>IF(J$86=0,0,J$86/PPA!J$12*1000)</f>
        <v>124.19750915606758</v>
      </c>
      <c r="K158" s="273">
        <f>IF(K$86=0,0,K$86/PPA!K$12*1000)</f>
        <v>126.95967470491892</v>
      </c>
      <c r="L158" s="273">
        <f>IF(L$86=0,0,L$86/PPA!L$12*1000)</f>
        <v>127.42248909903495</v>
      </c>
      <c r="M158" s="273">
        <f>IF(M$86=0,0,M$86/PPA!M$12*1000)</f>
        <v>133.05852704574676</v>
      </c>
      <c r="N158" s="273">
        <f>IF(N$86=0,0,N$86/PPA!N$12*1000)</f>
        <v>114.06976305737444</v>
      </c>
      <c r="O158" s="273">
        <f>IF(O$86=0,0,O$86/PPA!O$12*1000)</f>
        <v>102.80337623201463</v>
      </c>
      <c r="P158" s="273">
        <f>IF(P$86=0,0,P$86/PPA!P$12*1000)</f>
        <v>106.81818829500115</v>
      </c>
      <c r="Q158" s="273">
        <f>IF(Q$86=0,0,Q$86/PPA!Q$12*1000)</f>
        <v>116.86359334939992</v>
      </c>
    </row>
    <row r="159" spans="1:17" x14ac:dyDescent="0.25">
      <c r="A159" s="72" t="s">
        <v>235</v>
      </c>
      <c r="B159" s="272">
        <f>IF(B$91=0,0,B$91/PPA!B$12*1000)</f>
        <v>41.433553327775577</v>
      </c>
      <c r="C159" s="272">
        <f>IF(C$91=0,0,C$91/PPA!C$12*1000)</f>
        <v>38.330683470136094</v>
      </c>
      <c r="D159" s="272">
        <f>IF(D$91=0,0,D$91/PPA!D$12*1000)</f>
        <v>35.835655808198688</v>
      </c>
      <c r="E159" s="272">
        <f>IF(E$91=0,0,E$91/PPA!E$12*1000)</f>
        <v>34.175969508370045</v>
      </c>
      <c r="F159" s="272">
        <f>IF(F$91=0,0,F$91/PPA!F$12*1000)</f>
        <v>28.942311570271016</v>
      </c>
      <c r="G159" s="272">
        <f>IF(G$91=0,0,G$91/PPA!G$12*1000)</f>
        <v>22.308846666956928</v>
      </c>
      <c r="H159" s="272">
        <f>IF(H$91=0,0,H$91/PPA!H$12*1000)</f>
        <v>20.944206210126104</v>
      </c>
      <c r="I159" s="272">
        <f>IF(I$91=0,0,I$91/PPA!I$12*1000)</f>
        <v>15.930309904100968</v>
      </c>
      <c r="J159" s="272">
        <f>IF(J$91=0,0,J$91/PPA!J$12*1000)</f>
        <v>16.223956319999147</v>
      </c>
      <c r="K159" s="272">
        <f>IF(K$91=0,0,K$91/PPA!K$12*1000)</f>
        <v>16.584778799593789</v>
      </c>
      <c r="L159" s="272">
        <f>IF(L$91=0,0,L$91/PPA!L$12*1000)</f>
        <v>16.645236376927084</v>
      </c>
      <c r="M159" s="272">
        <f>IF(M$91=0,0,M$91/PPA!M$12*1000)</f>
        <v>17.381473633911092</v>
      </c>
      <c r="N159" s="272">
        <f>IF(N$91=0,0,N$91/PPA!N$12*1000)</f>
        <v>14.900965936039325</v>
      </c>
      <c r="O159" s="272">
        <f>IF(O$91=0,0,O$91/PPA!O$12*1000)</f>
        <v>13.429234586667718</v>
      </c>
      <c r="P159" s="272">
        <f>IF(P$91=0,0,P$91/PPA!P$12*1000)</f>
        <v>13.95369064046062</v>
      </c>
      <c r="Q159" s="272">
        <f>IF(Q$91=0,0,Q$91/PPA!Q$12*1000)</f>
        <v>15.265924790136415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14.48268361408382</v>
      </c>
      <c r="C31" s="96">
        <v>13.435994245773031</v>
      </c>
      <c r="D31" s="96">
        <v>12.722006438027522</v>
      </c>
      <c r="E31" s="96">
        <v>12.220609035114284</v>
      </c>
      <c r="F31" s="96">
        <v>10.762528151899186</v>
      </c>
      <c r="G31" s="96">
        <v>7.8477104090113992</v>
      </c>
      <c r="H31" s="96">
        <v>7.3289908981950811</v>
      </c>
      <c r="I31" s="96">
        <v>6.2510875966238073</v>
      </c>
      <c r="J31" s="96">
        <v>6.3953431130015224</v>
      </c>
      <c r="K31" s="96">
        <v>6.05889785357106</v>
      </c>
      <c r="L31" s="96">
        <v>5.9828369935198316</v>
      </c>
      <c r="M31" s="96">
        <v>6.8710320324171281</v>
      </c>
      <c r="N31" s="96">
        <v>7.1065828027924551</v>
      </c>
      <c r="O31" s="96">
        <v>7.894026167169943</v>
      </c>
      <c r="P31" s="96">
        <v>8.1928511680253102</v>
      </c>
      <c r="Q31" s="96">
        <v>8.9741066723144378</v>
      </c>
    </row>
    <row r="32" spans="1:17" x14ac:dyDescent="0.25">
      <c r="A32" s="132" t="s">
        <v>83</v>
      </c>
      <c r="B32" s="160">
        <v>4.213071388265853E-2</v>
      </c>
      <c r="C32" s="160">
        <v>3.8975635167753833E-2</v>
      </c>
      <c r="D32" s="160">
        <v>3.7286036106789149E-2</v>
      </c>
      <c r="E32" s="160">
        <v>3.6086985595387672E-2</v>
      </c>
      <c r="F32" s="160">
        <v>3.1564402378791372E-2</v>
      </c>
      <c r="G32" s="160">
        <v>2.4269817370144744E-2</v>
      </c>
      <c r="H32" s="160">
        <v>2.3121996163828092E-2</v>
      </c>
      <c r="I32" s="160">
        <v>1.9893338547816844E-2</v>
      </c>
      <c r="J32" s="160">
        <v>1.9846566093419442E-2</v>
      </c>
      <c r="K32" s="160">
        <v>1.9019958554965213E-2</v>
      </c>
      <c r="L32" s="160">
        <v>1.908929325210576E-2</v>
      </c>
      <c r="M32" s="160">
        <v>2.2123198453511097E-2</v>
      </c>
      <c r="N32" s="160">
        <v>2.321532657066689E-2</v>
      </c>
      <c r="O32" s="160">
        <v>2.5841944398369381E-2</v>
      </c>
      <c r="P32" s="160">
        <v>2.6851157849369724E-2</v>
      </c>
      <c r="Q32" s="160">
        <v>2.9376296695870278E-2</v>
      </c>
    </row>
    <row r="33" spans="1:17" x14ac:dyDescent="0.25">
      <c r="A33" s="76" t="s">
        <v>82</v>
      </c>
      <c r="B33" s="159">
        <v>1.5602015777182711E-2</v>
      </c>
      <c r="C33" s="159">
        <v>1.4433614310611357E-2</v>
      </c>
      <c r="D33" s="159">
        <v>1.3807915176252879E-2</v>
      </c>
      <c r="E33" s="159">
        <v>1.3363877957974812E-2</v>
      </c>
      <c r="F33" s="159">
        <v>1.168905671247009E-2</v>
      </c>
      <c r="G33" s="159">
        <v>8.9876965904962074E-3</v>
      </c>
      <c r="H33" s="159">
        <v>8.5626308149621133E-3</v>
      </c>
      <c r="I33" s="159">
        <v>7.3669813131656842E-3</v>
      </c>
      <c r="J33" s="159">
        <v>7.3496603493320694E-3</v>
      </c>
      <c r="K33" s="159">
        <v>7.043547713965371E-3</v>
      </c>
      <c r="L33" s="159">
        <v>7.0692240184710544E-3</v>
      </c>
      <c r="M33" s="159">
        <v>8.1927520211210747E-3</v>
      </c>
      <c r="N33" s="159">
        <v>8.5971933074004206E-3</v>
      </c>
      <c r="O33" s="159">
        <v>9.5698930082073353E-3</v>
      </c>
      <c r="P33" s="159">
        <v>9.9436290011199416E-3</v>
      </c>
      <c r="Q33" s="159">
        <v>1.0878748596586727E-2</v>
      </c>
    </row>
    <row r="34" spans="1:17" x14ac:dyDescent="0.25">
      <c r="A34" s="76" t="s">
        <v>81</v>
      </c>
      <c r="B34" s="159">
        <v>0.30501171391406551</v>
      </c>
      <c r="C34" s="159">
        <v>0.28217004146941765</v>
      </c>
      <c r="D34" s="159">
        <v>0.26993793197210958</v>
      </c>
      <c r="E34" s="159">
        <v>0.26125722334299145</v>
      </c>
      <c r="F34" s="159">
        <v>0.22851529397395648</v>
      </c>
      <c r="G34" s="159">
        <v>0.17570503583363659</v>
      </c>
      <c r="H34" s="159">
        <v>0.1673952095539149</v>
      </c>
      <c r="I34" s="159">
        <v>0.14402085145867649</v>
      </c>
      <c r="J34" s="159">
        <v>0.14368223515800202</v>
      </c>
      <c r="K34" s="159">
        <v>0.13769788410379438</v>
      </c>
      <c r="L34" s="159">
        <v>0.13819984319395959</v>
      </c>
      <c r="M34" s="159">
        <v>0.16016426154943245</v>
      </c>
      <c r="N34" s="159">
        <v>0.16807088923571387</v>
      </c>
      <c r="O34" s="159">
        <v>0.18708668867495715</v>
      </c>
      <c r="P34" s="159">
        <v>0.19439304301901317</v>
      </c>
      <c r="Q34" s="159">
        <v>0.21267416993243915</v>
      </c>
    </row>
    <row r="35" spans="1:17" x14ac:dyDescent="0.25">
      <c r="A35" s="76" t="s">
        <v>80</v>
      </c>
      <c r="B35" s="159">
        <v>0.16989996162999474</v>
      </c>
      <c r="C35" s="159">
        <v>0.15717651825101689</v>
      </c>
      <c r="D35" s="159">
        <v>0.1503628949065966</v>
      </c>
      <c r="E35" s="159">
        <v>0.14552750008164944</v>
      </c>
      <c r="F35" s="159">
        <v>0.12728933974313103</v>
      </c>
      <c r="G35" s="159">
        <v>9.787256516561961E-2</v>
      </c>
      <c r="H35" s="159">
        <v>9.3243762068324756E-2</v>
      </c>
      <c r="I35" s="159">
        <v>8.0223598047261493E-2</v>
      </c>
      <c r="J35" s="159">
        <v>8.0034979401263889E-2</v>
      </c>
      <c r="K35" s="159">
        <v>7.6701530329938164E-2</v>
      </c>
      <c r="L35" s="159">
        <v>7.6981135427934277E-2</v>
      </c>
      <c r="M35" s="159">
        <v>8.921592401336996E-2</v>
      </c>
      <c r="N35" s="159">
        <v>9.3620134341175124E-2</v>
      </c>
      <c r="O35" s="159">
        <v>0.10421246062803159</v>
      </c>
      <c r="P35" s="159">
        <v>0.10828230209995618</v>
      </c>
      <c r="Q35" s="159">
        <v>0.11846539546803325</v>
      </c>
    </row>
    <row r="36" spans="1:17" x14ac:dyDescent="0.25">
      <c r="A36" s="129" t="s">
        <v>79</v>
      </c>
      <c r="B36" s="158">
        <v>0.15873735320029253</v>
      </c>
      <c r="C36" s="158">
        <v>0.14714541489559207</v>
      </c>
      <c r="D36" s="158">
        <v>0.14166338317681118</v>
      </c>
      <c r="E36" s="158">
        <v>0.13721093944601201</v>
      </c>
      <c r="F36" s="158">
        <v>0.119924231092398</v>
      </c>
      <c r="G36" s="158">
        <v>9.5843415317895114E-2</v>
      </c>
      <c r="H36" s="158">
        <v>9.3212432471322965E-2</v>
      </c>
      <c r="I36" s="158">
        <v>7.9750995328214655E-2</v>
      </c>
      <c r="J36" s="158">
        <v>7.6940429485385806E-2</v>
      </c>
      <c r="K36" s="158">
        <v>7.4513055204809858E-2</v>
      </c>
      <c r="L36" s="158">
        <v>7.6672302954768012E-2</v>
      </c>
      <c r="M36" s="158">
        <v>8.9670335298674089E-2</v>
      </c>
      <c r="N36" s="158">
        <v>9.40463142653893E-2</v>
      </c>
      <c r="O36" s="158">
        <v>0.10472919595255994</v>
      </c>
      <c r="P36" s="158">
        <v>0.10888133070972444</v>
      </c>
      <c r="Q36" s="158">
        <v>0.11900659028596497</v>
      </c>
    </row>
    <row r="37" spans="1:17" x14ac:dyDescent="0.25">
      <c r="A37" s="92" t="s">
        <v>125</v>
      </c>
      <c r="B37" s="91">
        <v>8.7199713598495234E-3</v>
      </c>
      <c r="C37" s="91">
        <v>8.0751908837104983E-3</v>
      </c>
      <c r="D37" s="91">
        <v>8.1754709313981259E-3</v>
      </c>
      <c r="E37" s="91">
        <v>8.6039344868304602E-3</v>
      </c>
      <c r="F37" s="91">
        <v>7.9280240012148204E-3</v>
      </c>
      <c r="G37" s="91">
        <v>7.6338557800022851E-3</v>
      </c>
      <c r="H37" s="91">
        <v>4.5451154024598872E-3</v>
      </c>
      <c r="I37" s="91">
        <v>8.8017202544495438E-3</v>
      </c>
      <c r="J37" s="91">
        <v>1.3314307144016916E-2</v>
      </c>
      <c r="K37" s="91">
        <v>1.2550484982036085E-2</v>
      </c>
      <c r="L37" s="91">
        <v>7.60128113818036E-3</v>
      </c>
      <c r="M37" s="91">
        <v>5.8558869900819403E-3</v>
      </c>
      <c r="N37" s="91">
        <v>6.3628488573074342E-3</v>
      </c>
      <c r="O37" s="91">
        <v>6.9991136530141926E-3</v>
      </c>
      <c r="P37" s="91">
        <v>7.1899623584626201E-3</v>
      </c>
      <c r="Q37" s="91">
        <v>7.465131069743506E-3</v>
      </c>
    </row>
    <row r="38" spans="1:17" x14ac:dyDescent="0.25">
      <c r="A38" s="92" t="s">
        <v>26</v>
      </c>
      <c r="B38" s="91">
        <v>7.0731156312166588E-2</v>
      </c>
      <c r="C38" s="91">
        <v>6.4220036418140405E-2</v>
      </c>
      <c r="D38" s="91">
        <v>5.7091062994385842E-2</v>
      </c>
      <c r="E38" s="91">
        <v>5.3761146160604185E-2</v>
      </c>
      <c r="F38" s="91">
        <v>4.6767351368452698E-2</v>
      </c>
      <c r="G38" s="91">
        <v>1.8797881389474465E-2</v>
      </c>
      <c r="H38" s="91">
        <v>1.4417472161479426E-2</v>
      </c>
      <c r="I38" s="91">
        <v>6.6138381093270877E-3</v>
      </c>
      <c r="J38" s="91">
        <v>1.0215050805387973E-2</v>
      </c>
      <c r="K38" s="91">
        <v>6.9557162530520097E-3</v>
      </c>
      <c r="L38" s="91">
        <v>7.0712741267610936E-3</v>
      </c>
      <c r="M38" s="91">
        <v>9.4834032986086132E-3</v>
      </c>
      <c r="N38" s="91">
        <v>9.8188702874444783E-3</v>
      </c>
      <c r="O38" s="91">
        <v>1.0887688671567673E-2</v>
      </c>
      <c r="P38" s="91">
        <v>1.1188613607932253E-2</v>
      </c>
      <c r="Q38" s="91">
        <v>1.3328100527257329E-2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7.9286225528276438E-2</v>
      </c>
      <c r="C40" s="157">
        <v>7.485018759374118E-2</v>
      </c>
      <c r="D40" s="157">
        <v>7.6396849251027216E-2</v>
      </c>
      <c r="E40" s="157">
        <v>7.4845858798577358E-2</v>
      </c>
      <c r="F40" s="157">
        <v>6.5228855722730475E-2</v>
      </c>
      <c r="G40" s="157">
        <v>6.9411678148418365E-2</v>
      </c>
      <c r="H40" s="157">
        <v>7.424984490738365E-2</v>
      </c>
      <c r="I40" s="157">
        <v>6.4335436964438025E-2</v>
      </c>
      <c r="J40" s="157">
        <v>5.3411071535980917E-2</v>
      </c>
      <c r="K40" s="157">
        <v>5.5006853969721763E-2</v>
      </c>
      <c r="L40" s="157">
        <v>6.1999747689826551E-2</v>
      </c>
      <c r="M40" s="157">
        <v>7.433104500998354E-2</v>
      </c>
      <c r="N40" s="157">
        <v>7.7864595120637384E-2</v>
      </c>
      <c r="O40" s="157">
        <v>8.6842393627978076E-2</v>
      </c>
      <c r="P40" s="157">
        <v>9.0502754743329569E-2</v>
      </c>
      <c r="Q40" s="157">
        <v>9.8213358688964136E-2</v>
      </c>
    </row>
    <row r="41" spans="1:17" x14ac:dyDescent="0.25">
      <c r="A41" s="156" t="s">
        <v>238</v>
      </c>
      <c r="B41" s="204">
        <v>0.69510887713263403</v>
      </c>
      <c r="C41" s="204">
        <v>0.50779567594542918</v>
      </c>
      <c r="D41" s="204">
        <v>0.60630817381424462</v>
      </c>
      <c r="E41" s="204">
        <v>0.59938603266489343</v>
      </c>
      <c r="F41" s="204">
        <v>0.40273744765596575</v>
      </c>
      <c r="G41" s="204">
        <v>0.73129840683709824</v>
      </c>
      <c r="H41" s="204">
        <v>0.38603390142828536</v>
      </c>
      <c r="I41" s="204">
        <v>0.71220230775444515</v>
      </c>
      <c r="J41" s="204">
        <v>0.66219329416145667</v>
      </c>
      <c r="K41" s="204">
        <v>0.71506948641078105</v>
      </c>
      <c r="L41" s="204">
        <v>0.86575906616216303</v>
      </c>
      <c r="M41" s="204">
        <v>1.1088914412756146</v>
      </c>
      <c r="N41" s="204">
        <v>1.3595762890107539</v>
      </c>
      <c r="O41" s="204">
        <v>1.5330263802929247</v>
      </c>
      <c r="P41" s="204">
        <v>1.6039567793408249</v>
      </c>
      <c r="Q41" s="204">
        <v>1.7479443724291552</v>
      </c>
    </row>
    <row r="42" spans="1:17" x14ac:dyDescent="0.25">
      <c r="A42" s="152" t="s">
        <v>247</v>
      </c>
      <c r="B42" s="151">
        <v>0.34520138817137158</v>
      </c>
      <c r="C42" s="151">
        <v>0.33506065912580979</v>
      </c>
      <c r="D42" s="151">
        <v>0.30352293573904376</v>
      </c>
      <c r="E42" s="151">
        <v>0.28959410641979866</v>
      </c>
      <c r="F42" s="151">
        <v>0.26862853628269739</v>
      </c>
      <c r="G42" s="151">
        <v>0.14800911052694316</v>
      </c>
      <c r="H42" s="151">
        <v>0.16991292879451664</v>
      </c>
      <c r="I42" s="151">
        <v>0.10361089314116109</v>
      </c>
      <c r="J42" s="151">
        <v>0.1134936282412069</v>
      </c>
      <c r="K42" s="151">
        <v>9.7944255483361359E-2</v>
      </c>
      <c r="L42" s="151">
        <v>7.9307647271544324E-2</v>
      </c>
      <c r="M42" s="151">
        <v>7.8613717961026258E-2</v>
      </c>
      <c r="N42" s="151">
        <v>5.8238529543112892E-2</v>
      </c>
      <c r="O42" s="151">
        <v>6.2207202493371944E-2</v>
      </c>
      <c r="P42" s="151">
        <v>6.3155387789279024E-2</v>
      </c>
      <c r="Q42" s="151">
        <v>7.0164412024379785E-2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8.7208251500738958E-3</v>
      </c>
      <c r="F43" s="87">
        <v>8.7360456111237762E-3</v>
      </c>
      <c r="G43" s="87">
        <v>0</v>
      </c>
      <c r="H43" s="87">
        <v>0</v>
      </c>
      <c r="I43" s="87">
        <v>0</v>
      </c>
      <c r="J43" s="87">
        <v>0</v>
      </c>
      <c r="K43" s="87">
        <v>8.8497190366204955E-3</v>
      </c>
      <c r="L43" s="87">
        <v>8.4913341213559562E-3</v>
      </c>
      <c r="M43" s="87">
        <v>8.6247809050145237E-3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1.6406558710095567E-2</v>
      </c>
      <c r="J45" s="87">
        <v>1.6400604272833481E-2</v>
      </c>
      <c r="K45" s="87">
        <v>1.6322898866563223E-2</v>
      </c>
      <c r="L45" s="87">
        <v>1.671576068344954E-2</v>
      </c>
      <c r="M45" s="87">
        <v>1.6975419682677007E-2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125</v>
      </c>
      <c r="B46" s="87">
        <v>3.6649776021208127E-2</v>
      </c>
      <c r="C46" s="87">
        <v>3.4643062114395273E-2</v>
      </c>
      <c r="D46" s="87">
        <v>3.4715774230338892E-2</v>
      </c>
      <c r="E46" s="87">
        <v>3.494728040593835E-2</v>
      </c>
      <c r="F46" s="87">
        <v>3.3535449835011215E-2</v>
      </c>
      <c r="G46" s="87">
        <v>3.3137660118597784E-2</v>
      </c>
      <c r="H46" s="87">
        <v>1.4494880215279797E-2</v>
      </c>
      <c r="I46" s="87">
        <v>2.7665649129198531E-2</v>
      </c>
      <c r="J46" s="87">
        <v>4.8467921384617307E-2</v>
      </c>
      <c r="K46" s="87">
        <v>4.7576295493985031E-2</v>
      </c>
      <c r="L46" s="87">
        <v>2.8641106217866873E-2</v>
      </c>
      <c r="M46" s="87">
        <v>2.0810332073857983E-2</v>
      </c>
      <c r="N46" s="87">
        <v>2.3535040090619103E-2</v>
      </c>
      <c r="O46" s="87">
        <v>2.5018803847626701E-2</v>
      </c>
      <c r="P46" s="87">
        <v>2.5394660240742072E-2</v>
      </c>
      <c r="Q46" s="87">
        <v>2.5929195700902574E-2</v>
      </c>
    </row>
    <row r="47" spans="1:17" x14ac:dyDescent="0.25">
      <c r="A47" s="150" t="s">
        <v>29</v>
      </c>
      <c r="B47" s="87">
        <v>2.4488191962625801E-2</v>
      </c>
      <c r="C47" s="87">
        <v>3.7159152839443266E-2</v>
      </c>
      <c r="D47" s="87">
        <v>3.7158127571988477E-2</v>
      </c>
      <c r="E47" s="87">
        <v>3.7268934885495854E-2</v>
      </c>
      <c r="F47" s="87">
        <v>3.7327255100716418E-2</v>
      </c>
      <c r="G47" s="87">
        <v>3.6900095561005104E-2</v>
      </c>
      <c r="H47" s="87">
        <v>0.1114834032293831</v>
      </c>
      <c r="I47" s="87">
        <v>2.499509630366549E-2</v>
      </c>
      <c r="J47" s="87">
        <v>1.3092694453576508E-2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1.4679202753155117E-2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0.28406342018753766</v>
      </c>
      <c r="C49" s="87">
        <v>0.26325844417197125</v>
      </c>
      <c r="D49" s="87">
        <v>0.23164903393671638</v>
      </c>
      <c r="E49" s="87">
        <v>0.20865706597829053</v>
      </c>
      <c r="F49" s="87">
        <v>0.18902978573584597</v>
      </c>
      <c r="G49" s="87">
        <v>7.7971354847340288E-2</v>
      </c>
      <c r="H49" s="87">
        <v>4.3934645349853738E-2</v>
      </c>
      <c r="I49" s="87">
        <v>1.9864386245046387E-2</v>
      </c>
      <c r="J49" s="87">
        <v>3.5532408130179605E-2</v>
      </c>
      <c r="K49" s="87">
        <v>2.5195342086192611E-2</v>
      </c>
      <c r="L49" s="87">
        <v>2.5459446248871961E-2</v>
      </c>
      <c r="M49" s="87">
        <v>3.2203185299476737E-2</v>
      </c>
      <c r="N49" s="87">
        <v>3.470348945249379E-2</v>
      </c>
      <c r="O49" s="87">
        <v>3.718839864574524E-2</v>
      </c>
      <c r="P49" s="87">
        <v>3.7760727548536953E-2</v>
      </c>
      <c r="Q49" s="87">
        <v>4.4235216323477218E-2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0.34990748896126245</v>
      </c>
      <c r="C53" s="151">
        <v>0.17273501681961942</v>
      </c>
      <c r="D53" s="151">
        <v>0.30278523807520091</v>
      </c>
      <c r="E53" s="151">
        <v>0.30979192624509472</v>
      </c>
      <c r="F53" s="151">
        <v>0.13410891137326839</v>
      </c>
      <c r="G53" s="151">
        <v>0.58328929631015514</v>
      </c>
      <c r="H53" s="151">
        <v>0.21612097263376873</v>
      </c>
      <c r="I53" s="151">
        <v>0.60859141461328403</v>
      </c>
      <c r="J53" s="151">
        <v>0.54869966592024977</v>
      </c>
      <c r="K53" s="151">
        <v>0.61712523092741967</v>
      </c>
      <c r="L53" s="151">
        <v>0.78645141889061876</v>
      </c>
      <c r="M53" s="151">
        <v>1.0302777233145883</v>
      </c>
      <c r="N53" s="151">
        <v>1.301337759467641</v>
      </c>
      <c r="O53" s="151">
        <v>1.4708191777995527</v>
      </c>
      <c r="P53" s="151">
        <v>1.5408013915515459</v>
      </c>
      <c r="Q53" s="151">
        <v>1.6777799604047754</v>
      </c>
    </row>
    <row r="54" spans="1:17" x14ac:dyDescent="0.25">
      <c r="A54" s="156" t="s">
        <v>237</v>
      </c>
      <c r="B54" s="204">
        <v>11.689260534716524</v>
      </c>
      <c r="C54" s="204">
        <v>11.000532210996404</v>
      </c>
      <c r="D54" s="204">
        <v>10.267849855721035</v>
      </c>
      <c r="E54" s="204">
        <v>9.839903156411161</v>
      </c>
      <c r="F54" s="204">
        <v>8.8104089726750541</v>
      </c>
      <c r="G54" s="204">
        <v>5.9084270678323021</v>
      </c>
      <c r="H54" s="204">
        <v>5.844438762317778</v>
      </c>
      <c r="I54" s="204">
        <v>4.5504867179111166</v>
      </c>
      <c r="J54" s="204">
        <v>4.740478935184667</v>
      </c>
      <c r="K54" s="204">
        <v>4.3881460899505971</v>
      </c>
      <c r="L54" s="204">
        <v>4.1465349729129173</v>
      </c>
      <c r="M54" s="204">
        <v>4.6290258406478442</v>
      </c>
      <c r="N54" s="204">
        <v>4.5427002258759472</v>
      </c>
      <c r="O54" s="204">
        <v>5.0194604240728049</v>
      </c>
      <c r="P54" s="204">
        <v>5.1943887264610646</v>
      </c>
      <c r="Q54" s="204">
        <v>5.7004688345541368</v>
      </c>
    </row>
    <row r="55" spans="1:17" x14ac:dyDescent="0.25">
      <c r="A55" s="152" t="s">
        <v>245</v>
      </c>
      <c r="B55" s="151">
        <v>10.96522056544357</v>
      </c>
      <c r="C55" s="151">
        <v>10.643103289878667</v>
      </c>
      <c r="D55" s="151">
        <v>9.6413167822990395</v>
      </c>
      <c r="E55" s="151">
        <v>9.1988716156877217</v>
      </c>
      <c r="F55" s="151">
        <v>8.5329064466268605</v>
      </c>
      <c r="G55" s="151">
        <v>4.7014658637970186</v>
      </c>
      <c r="H55" s="151">
        <v>5.3972342087670002</v>
      </c>
      <c r="I55" s="151">
        <v>3.2911695468368825</v>
      </c>
      <c r="J55" s="151">
        <v>3.6050917206030433</v>
      </c>
      <c r="K55" s="151">
        <v>3.111170468295009</v>
      </c>
      <c r="L55" s="151">
        <v>2.519184089801997</v>
      </c>
      <c r="M55" s="151">
        <v>2.4971416293502458</v>
      </c>
      <c r="N55" s="151">
        <v>1.8499297619577042</v>
      </c>
      <c r="O55" s="151">
        <v>1.9759934909659322</v>
      </c>
      <c r="P55" s="151">
        <v>2.0061123180123936</v>
      </c>
      <c r="Q55" s="151">
        <v>2.2287519113626528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0.27701444594352376</v>
      </c>
      <c r="F56" s="87">
        <v>0.27749791941216717</v>
      </c>
      <c r="G56" s="87">
        <v>0</v>
      </c>
      <c r="H56" s="87">
        <v>0</v>
      </c>
      <c r="I56" s="87">
        <v>0</v>
      </c>
      <c r="J56" s="87">
        <v>0</v>
      </c>
      <c r="K56" s="87">
        <v>0.28110872233970996</v>
      </c>
      <c r="L56" s="87">
        <v>0.26972473091365984</v>
      </c>
      <c r="M56" s="87">
        <v>0.27396362874752017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0.52114951196774162</v>
      </c>
      <c r="J58" s="87">
        <v>0.52096037101941639</v>
      </c>
      <c r="K58" s="87">
        <v>0.51849208164377303</v>
      </c>
      <c r="L58" s="87">
        <v>0.53097122170957356</v>
      </c>
      <c r="M58" s="87">
        <v>0.53921921344974022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1.1641693559677881</v>
      </c>
      <c r="C59" s="87">
        <v>1.1004266789278501</v>
      </c>
      <c r="D59" s="87">
        <v>1.1027363579048826</v>
      </c>
      <c r="E59" s="87">
        <v>1.1100900834827478</v>
      </c>
      <c r="F59" s="87">
        <v>1.0652437006415332</v>
      </c>
      <c r="G59" s="87">
        <v>1.0526080272966356</v>
      </c>
      <c r="H59" s="87">
        <v>0.46042560683829947</v>
      </c>
      <c r="I59" s="87">
        <v>0.87879120763336538</v>
      </c>
      <c r="J59" s="87">
        <v>1.5395692675113739</v>
      </c>
      <c r="K59" s="87">
        <v>1.5112470333383488</v>
      </c>
      <c r="L59" s="87">
        <v>0.90977631515577151</v>
      </c>
      <c r="M59" s="87">
        <v>0.66103407764019495</v>
      </c>
      <c r="N59" s="87">
        <v>0.74758362640790121</v>
      </c>
      <c r="O59" s="87">
        <v>0.79471494574814228</v>
      </c>
      <c r="P59" s="87">
        <v>0.80665391352945448</v>
      </c>
      <c r="Q59" s="87">
        <v>0.82363327520514107</v>
      </c>
    </row>
    <row r="60" spans="1:17" x14ac:dyDescent="0.25">
      <c r="A60" s="150" t="s">
        <v>29</v>
      </c>
      <c r="B60" s="87">
        <v>0.77786021528340787</v>
      </c>
      <c r="C60" s="87">
        <v>1.180349560782316</v>
      </c>
      <c r="D60" s="87">
        <v>1.1803169934631637</v>
      </c>
      <c r="E60" s="87">
        <v>1.1838367551863389</v>
      </c>
      <c r="F60" s="87">
        <v>1.185689279669816</v>
      </c>
      <c r="G60" s="87">
        <v>1.1721206825260448</v>
      </c>
      <c r="H60" s="87">
        <v>3.5412375143451111</v>
      </c>
      <c r="I60" s="87">
        <v>0.79396188258702149</v>
      </c>
      <c r="J60" s="87">
        <v>0.41588558852537161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0.4662805580413979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9.0231909941923742</v>
      </c>
      <c r="C62" s="87">
        <v>8.362327050168501</v>
      </c>
      <c r="D62" s="87">
        <v>7.3582634309309922</v>
      </c>
      <c r="E62" s="87">
        <v>6.6279303310751114</v>
      </c>
      <c r="F62" s="87">
        <v>6.0044755469033442</v>
      </c>
      <c r="G62" s="87">
        <v>2.4767371539743386</v>
      </c>
      <c r="H62" s="87">
        <v>1.3955710875835898</v>
      </c>
      <c r="I62" s="87">
        <v>0.63098638660735595</v>
      </c>
      <c r="J62" s="87">
        <v>1.1286764935468816</v>
      </c>
      <c r="K62" s="87">
        <v>0.80032263097317713</v>
      </c>
      <c r="L62" s="87">
        <v>0.80871182202299197</v>
      </c>
      <c r="M62" s="87">
        <v>1.0229247095127905</v>
      </c>
      <c r="N62" s="87">
        <v>1.102346135549803</v>
      </c>
      <c r="O62" s="87">
        <v>1.1812785452177901</v>
      </c>
      <c r="P62" s="87">
        <v>1.1994584044829391</v>
      </c>
      <c r="Q62" s="87">
        <v>1.4051186361575119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0.724039969272955</v>
      </c>
      <c r="C66" s="151">
        <v>0.35742892111773639</v>
      </c>
      <c r="D66" s="151">
        <v>0.62653307342199516</v>
      </c>
      <c r="E66" s="151">
        <v>0.64103154072343926</v>
      </c>
      <c r="F66" s="151">
        <v>0.27750252604819331</v>
      </c>
      <c r="G66" s="151">
        <v>1.2069612040352835</v>
      </c>
      <c r="H66" s="151">
        <v>0.44720455355077771</v>
      </c>
      <c r="I66" s="151">
        <v>1.2593171710742344</v>
      </c>
      <c r="J66" s="151">
        <v>1.1353872145816237</v>
      </c>
      <c r="K66" s="151">
        <v>1.2769756216555879</v>
      </c>
      <c r="L66" s="151">
        <v>1.6273508831109202</v>
      </c>
      <c r="M66" s="151">
        <v>2.1318842112975984</v>
      </c>
      <c r="N66" s="151">
        <v>2.6927704639182428</v>
      </c>
      <c r="O66" s="151">
        <v>3.0434669331068727</v>
      </c>
      <c r="P66" s="151">
        <v>3.188276408448671</v>
      </c>
      <c r="Q66" s="151">
        <v>3.471716923191484</v>
      </c>
    </row>
    <row r="67" spans="1:17" x14ac:dyDescent="0.25">
      <c r="A67" s="156" t="s">
        <v>236</v>
      </c>
      <c r="B67" s="204">
        <v>1.4069324438304678</v>
      </c>
      <c r="C67" s="204">
        <v>1.2877651347368051</v>
      </c>
      <c r="D67" s="204">
        <v>1.2347902471536862</v>
      </c>
      <c r="E67" s="204">
        <v>1.1878733196142135</v>
      </c>
      <c r="F67" s="204">
        <v>1.0303994076674192</v>
      </c>
      <c r="G67" s="204">
        <v>0.80530640406420573</v>
      </c>
      <c r="H67" s="204">
        <v>0.7129822033766654</v>
      </c>
      <c r="I67" s="204">
        <v>0.65714280626310984</v>
      </c>
      <c r="J67" s="204">
        <v>0.66481701316799424</v>
      </c>
      <c r="K67" s="204">
        <v>0.64070630130220985</v>
      </c>
      <c r="L67" s="204">
        <v>0.6525311555975124</v>
      </c>
      <c r="M67" s="204">
        <v>0.76374827915756005</v>
      </c>
      <c r="N67" s="204">
        <v>0.81675643018540933</v>
      </c>
      <c r="O67" s="204">
        <v>0.91009918014208735</v>
      </c>
      <c r="P67" s="204">
        <v>0.94615419954423674</v>
      </c>
      <c r="Q67" s="204">
        <v>1.0352922643522509</v>
      </c>
    </row>
    <row r="68" spans="1:17" x14ac:dyDescent="0.25">
      <c r="A68" s="152" t="s">
        <v>243</v>
      </c>
      <c r="B68" s="151">
        <v>1.2437402956174419</v>
      </c>
      <c r="C68" s="151">
        <v>1.2072038453797558</v>
      </c>
      <c r="D68" s="151">
        <v>1.093575283177437</v>
      </c>
      <c r="E68" s="151">
        <v>1.0433905304830979</v>
      </c>
      <c r="F68" s="151">
        <v>0.96785281454795391</v>
      </c>
      <c r="G68" s="151">
        <v>0.53326811881030989</v>
      </c>
      <c r="H68" s="151">
        <v>0.61218628756847915</v>
      </c>
      <c r="I68" s="151">
        <v>0.37330395322918331</v>
      </c>
      <c r="J68" s="151">
        <v>0.40891086645728963</v>
      </c>
      <c r="K68" s="151">
        <v>0.35288739107975792</v>
      </c>
      <c r="L68" s="151">
        <v>0.28574078796365243</v>
      </c>
      <c r="M68" s="151">
        <v>0.28324060147722696</v>
      </c>
      <c r="N68" s="151">
        <v>0.20982999614798031</v>
      </c>
      <c r="O68" s="151">
        <v>0.22412889133641364</v>
      </c>
      <c r="P68" s="151">
        <v>0.22754514718196128</v>
      </c>
      <c r="Q68" s="151">
        <v>0.25279824920548605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3.1420620026001538E-2</v>
      </c>
      <c r="F69" s="87">
        <v>3.1475458451843026E-2</v>
      </c>
      <c r="G69" s="87">
        <v>0</v>
      </c>
      <c r="H69" s="87">
        <v>0</v>
      </c>
      <c r="I69" s="87">
        <v>0</v>
      </c>
      <c r="J69" s="87">
        <v>0</v>
      </c>
      <c r="K69" s="87">
        <v>3.1885017117235619E-2</v>
      </c>
      <c r="L69" s="87">
        <v>3.0593777349003079E-2</v>
      </c>
      <c r="M69" s="87">
        <v>3.1074578260714095E-2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5.9111865940785498E-2</v>
      </c>
      <c r="J71" s="87">
        <v>5.9090412453591215E-2</v>
      </c>
      <c r="K71" s="87">
        <v>5.8810444445705726E-2</v>
      </c>
      <c r="L71" s="87">
        <v>6.0225902462428482E-2</v>
      </c>
      <c r="M71" s="87">
        <v>6.1161438562586268E-2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125</v>
      </c>
      <c r="B72" s="87">
        <v>0.13204698713523519</v>
      </c>
      <c r="C72" s="87">
        <v>0.12481691497098296</v>
      </c>
      <c r="D72" s="87">
        <v>0.12507889244754455</v>
      </c>
      <c r="E72" s="87">
        <v>0.12591299558021904</v>
      </c>
      <c r="F72" s="87">
        <v>0.12082625308202571</v>
      </c>
      <c r="G72" s="87">
        <v>0.11939304013318319</v>
      </c>
      <c r="H72" s="87">
        <v>5.2224200775640418E-2</v>
      </c>
      <c r="I72" s="87">
        <v>9.9677706421377049E-2</v>
      </c>
      <c r="J72" s="87">
        <v>0.17462706969457709</v>
      </c>
      <c r="K72" s="87">
        <v>0.17141459405921081</v>
      </c>
      <c r="L72" s="87">
        <v>0.10319222093202035</v>
      </c>
      <c r="M72" s="87">
        <v>7.49784023249295E-2</v>
      </c>
      <c r="N72" s="87">
        <v>8.4795365032377654E-2</v>
      </c>
      <c r="O72" s="87">
        <v>9.0141278568655031E-2</v>
      </c>
      <c r="P72" s="87">
        <v>9.1495467043850129E-2</v>
      </c>
      <c r="Q72" s="87">
        <v>9.342136686354606E-2</v>
      </c>
    </row>
    <row r="73" spans="1:17" x14ac:dyDescent="0.25">
      <c r="A73" s="150" t="s">
        <v>29</v>
      </c>
      <c r="B73" s="87">
        <v>8.822951515946062E-2</v>
      </c>
      <c r="C73" s="87">
        <v>0.13388224184799413</v>
      </c>
      <c r="D73" s="87">
        <v>0.13387854786966438</v>
      </c>
      <c r="E73" s="87">
        <v>0.13427778010215416</v>
      </c>
      <c r="F73" s="87">
        <v>0.13448790440699304</v>
      </c>
      <c r="G73" s="87">
        <v>0.1329488737124449</v>
      </c>
      <c r="H73" s="87">
        <v>0.4016681439882186</v>
      </c>
      <c r="I73" s="87">
        <v>9.0055861682324198E-2</v>
      </c>
      <c r="J73" s="87">
        <v>4.717220795773891E-2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5.2888304037102991E-2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1.0234637933227462</v>
      </c>
      <c r="C75" s="87">
        <v>0.94850468856077863</v>
      </c>
      <c r="D75" s="87">
        <v>0.83461784286022822</v>
      </c>
      <c r="E75" s="87">
        <v>0.75177913477472313</v>
      </c>
      <c r="F75" s="87">
        <v>0.68106319860709219</v>
      </c>
      <c r="G75" s="87">
        <v>0.28092620496468185</v>
      </c>
      <c r="H75" s="87">
        <v>0.15829394280462009</v>
      </c>
      <c r="I75" s="87">
        <v>7.1570215147593597E-2</v>
      </c>
      <c r="J75" s="87">
        <v>0.12802117635138244</v>
      </c>
      <c r="K75" s="87">
        <v>9.077733545760576E-2</v>
      </c>
      <c r="L75" s="87">
        <v>9.1728887220200478E-2</v>
      </c>
      <c r="M75" s="87">
        <v>0.11602618232899706</v>
      </c>
      <c r="N75" s="87">
        <v>0.12503463111560265</v>
      </c>
      <c r="O75" s="87">
        <v>0.13398761276775861</v>
      </c>
      <c r="P75" s="87">
        <v>0.13604968013811114</v>
      </c>
      <c r="Q75" s="87">
        <v>0.15937688234193997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0.16319214821302583</v>
      </c>
      <c r="C79" s="148">
        <v>8.0561289357049343E-2</v>
      </c>
      <c r="D79" s="148">
        <v>0.14121496397624914</v>
      </c>
      <c r="E79" s="148">
        <v>0.14448278913111551</v>
      </c>
      <c r="F79" s="148">
        <v>6.2546593119465407E-2</v>
      </c>
      <c r="G79" s="148">
        <v>0.27203828525389578</v>
      </c>
      <c r="H79" s="148">
        <v>0.10079591580818628</v>
      </c>
      <c r="I79" s="148">
        <v>0.28383885303392653</v>
      </c>
      <c r="J79" s="148">
        <v>0.25590614671070461</v>
      </c>
      <c r="K79" s="148">
        <v>0.28781891022245187</v>
      </c>
      <c r="L79" s="148">
        <v>0.36679036763386003</v>
      </c>
      <c r="M79" s="148">
        <v>0.48050767768033315</v>
      </c>
      <c r="N79" s="148">
        <v>0.60692643403742907</v>
      </c>
      <c r="O79" s="148">
        <v>0.68597028880567368</v>
      </c>
      <c r="P79" s="148">
        <v>0.71860905236227546</v>
      </c>
      <c r="Q79" s="148">
        <v>0.78249401514676475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21.17800069040258</v>
      </c>
      <c r="C81" s="96">
        <v>22.749648542866272</v>
      </c>
      <c r="D81" s="96">
        <v>21.47620363812063</v>
      </c>
      <c r="E81" s="96">
        <v>19.624926026260532</v>
      </c>
      <c r="F81" s="96">
        <v>20.64130869391516</v>
      </c>
      <c r="G81" s="96">
        <v>17.688437009569348</v>
      </c>
      <c r="H81" s="96">
        <v>17.439915765543784</v>
      </c>
      <c r="I81" s="96">
        <v>8.5145013398516287</v>
      </c>
      <c r="J81" s="96">
        <v>8.4666329785242898</v>
      </c>
      <c r="K81" s="96">
        <v>8.8820535399005411</v>
      </c>
      <c r="L81" s="96">
        <v>8.8866956598156133</v>
      </c>
      <c r="M81" s="96">
        <v>7.8849969018567752</v>
      </c>
      <c r="N81" s="96">
        <v>5.920029800979262</v>
      </c>
      <c r="O81" s="96">
        <v>5.2479123148660998</v>
      </c>
      <c r="P81" s="96">
        <v>5.0297472799976379</v>
      </c>
      <c r="Q81" s="96">
        <v>4.8595581764539943</v>
      </c>
    </row>
    <row r="82" spans="1:17" x14ac:dyDescent="0.25">
      <c r="A82" s="132" t="s">
        <v>83</v>
      </c>
      <c r="B82" s="160">
        <v>0.60807150364290874</v>
      </c>
      <c r="C82" s="160">
        <v>0.65227588190320129</v>
      </c>
      <c r="D82" s="160">
        <v>0.61302121474623017</v>
      </c>
      <c r="E82" s="160">
        <v>0.55988147338061633</v>
      </c>
      <c r="F82" s="160">
        <v>0.5891917302548223</v>
      </c>
      <c r="G82" s="160">
        <v>0.4912815672961523</v>
      </c>
      <c r="H82" s="160">
        <v>0.47730464960586044</v>
      </c>
      <c r="I82" s="160">
        <v>0.23395992233158458</v>
      </c>
      <c r="J82" s="160">
        <v>0.23825840819322897</v>
      </c>
      <c r="K82" s="160">
        <v>0.24809781363137776</v>
      </c>
      <c r="L82" s="160">
        <v>0.24385754681165575</v>
      </c>
      <c r="M82" s="160">
        <v>0.21496494594780832</v>
      </c>
      <c r="N82" s="160">
        <v>0.16145729931982922</v>
      </c>
      <c r="O82" s="160">
        <v>0.14308512338293816</v>
      </c>
      <c r="P82" s="160">
        <v>0.13708072772800492</v>
      </c>
      <c r="Q82" s="160">
        <v>0.13253347052072381</v>
      </c>
    </row>
    <row r="83" spans="1:17" x14ac:dyDescent="0.25">
      <c r="A83" s="76" t="s">
        <v>82</v>
      </c>
      <c r="B83" s="159">
        <v>7.0269408665564317E-2</v>
      </c>
      <c r="C83" s="159">
        <v>7.5377715011397978E-2</v>
      </c>
      <c r="D83" s="159">
        <v>7.0841402699509393E-2</v>
      </c>
      <c r="E83" s="159">
        <v>6.4700516010966991E-2</v>
      </c>
      <c r="F83" s="159">
        <v>6.8087641383636571E-2</v>
      </c>
      <c r="G83" s="159">
        <v>5.6773035762033366E-2</v>
      </c>
      <c r="H83" s="159">
        <v>5.5157847852091706E-2</v>
      </c>
      <c r="I83" s="159">
        <v>2.7036664759308233E-2</v>
      </c>
      <c r="J83" s="159">
        <v>2.7533402491376702E-2</v>
      </c>
      <c r="K83" s="159">
        <v>2.867045495579458E-2</v>
      </c>
      <c r="L83" s="159">
        <v>2.818044507994772E-2</v>
      </c>
      <c r="M83" s="159">
        <v>2.4841584493076652E-2</v>
      </c>
      <c r="N83" s="159">
        <v>1.8658182269639941E-2</v>
      </c>
      <c r="O83" s="159">
        <v>1.6535073504879955E-2</v>
      </c>
      <c r="P83" s="159">
        <v>1.5841198969502909E-2</v>
      </c>
      <c r="Q83" s="159">
        <v>1.5315712948382743E-2</v>
      </c>
    </row>
    <row r="84" spans="1:17" x14ac:dyDescent="0.25">
      <c r="A84" s="76" t="s">
        <v>81</v>
      </c>
      <c r="B84" s="159">
        <v>3.0634961000432375</v>
      </c>
      <c r="C84" s="159">
        <v>3.2862000741547557</v>
      </c>
      <c r="D84" s="159">
        <v>3.0884330039608239</v>
      </c>
      <c r="E84" s="159">
        <v>2.8207122022860514</v>
      </c>
      <c r="F84" s="159">
        <v>2.9683788123597994</v>
      </c>
      <c r="G84" s="159">
        <v>2.4751022806007521</v>
      </c>
      <c r="H84" s="159">
        <v>2.4046858368465003</v>
      </c>
      <c r="I84" s="159">
        <v>1.1787023488772665</v>
      </c>
      <c r="J84" s="159">
        <v>1.200358345901215</v>
      </c>
      <c r="K84" s="159">
        <v>1.2499297861116654</v>
      </c>
      <c r="L84" s="159">
        <v>1.2285670996717668</v>
      </c>
      <c r="M84" s="159">
        <v>1.0830046624645768</v>
      </c>
      <c r="N84" s="159">
        <v>0.81343033479871696</v>
      </c>
      <c r="O84" s="159">
        <v>0.72087034967396368</v>
      </c>
      <c r="P84" s="159">
        <v>0.69061988971686172</v>
      </c>
      <c r="Q84" s="159">
        <v>0.66771056961726394</v>
      </c>
    </row>
    <row r="85" spans="1:17" x14ac:dyDescent="0.25">
      <c r="A85" s="76" t="s">
        <v>80</v>
      </c>
      <c r="B85" s="159">
        <v>0.95045180107433669</v>
      </c>
      <c r="C85" s="159">
        <v>1.0195458643237454</v>
      </c>
      <c r="D85" s="159">
        <v>0.95818849290213193</v>
      </c>
      <c r="E85" s="159">
        <v>0.87512792751304536</v>
      </c>
      <c r="F85" s="159">
        <v>0.92094159624960936</v>
      </c>
      <c r="G85" s="159">
        <v>0.76790220833216671</v>
      </c>
      <c r="H85" s="159">
        <v>0.74605545755923963</v>
      </c>
      <c r="I85" s="159">
        <v>0.36569322559448908</v>
      </c>
      <c r="J85" s="159">
        <v>0.37241201377090677</v>
      </c>
      <c r="K85" s="159">
        <v>0.38779158766010036</v>
      </c>
      <c r="L85" s="159">
        <v>0.3811637992968962</v>
      </c>
      <c r="M85" s="159">
        <v>0.33600295165932575</v>
      </c>
      <c r="N85" s="159">
        <v>0.25236732853912541</v>
      </c>
      <c r="O85" s="159">
        <v>0.22365052861632023</v>
      </c>
      <c r="P85" s="159">
        <v>0.21426530232236515</v>
      </c>
      <c r="Q85" s="159">
        <v>0.20715766978784228</v>
      </c>
    </row>
    <row r="86" spans="1:17" x14ac:dyDescent="0.25">
      <c r="A86" s="129" t="s">
        <v>79</v>
      </c>
      <c r="B86" s="158">
        <v>14.864118151479403</v>
      </c>
      <c r="C86" s="158">
        <v>15.97677187188865</v>
      </c>
      <c r="D86" s="158">
        <v>15.110926001218438</v>
      </c>
      <c r="E86" s="158">
        <v>13.8114224539563</v>
      </c>
      <c r="F86" s="158">
        <v>14.523463415116359</v>
      </c>
      <c r="G86" s="158">
        <v>12.587237412379245</v>
      </c>
      <c r="H86" s="158">
        <v>12.483844851450996</v>
      </c>
      <c r="I86" s="158">
        <v>6.0851892284182663</v>
      </c>
      <c r="J86" s="158">
        <v>5.9926877365083389</v>
      </c>
      <c r="K86" s="158">
        <v>6.3059412832865878</v>
      </c>
      <c r="L86" s="158">
        <v>6.3546120190355317</v>
      </c>
      <c r="M86" s="158">
        <v>5.6529182555640718</v>
      </c>
      <c r="N86" s="158">
        <v>4.2435453466841944</v>
      </c>
      <c r="O86" s="158">
        <v>3.7621945058668831</v>
      </c>
      <c r="P86" s="158">
        <v>3.6063758375940389</v>
      </c>
      <c r="Q86" s="158">
        <v>3.4834029704782501</v>
      </c>
    </row>
    <row r="87" spans="1:17" x14ac:dyDescent="0.25">
      <c r="A87" s="92" t="s">
        <v>125</v>
      </c>
      <c r="B87" s="91">
        <v>0.81653550318918211</v>
      </c>
      <c r="C87" s="91">
        <v>0.87678900944715954</v>
      </c>
      <c r="D87" s="91">
        <v>0.87205976236837091</v>
      </c>
      <c r="E87" s="91">
        <v>0.86605757852518683</v>
      </c>
      <c r="F87" s="91">
        <v>0.96012595191954242</v>
      </c>
      <c r="G87" s="91">
        <v>1.0025639712028427</v>
      </c>
      <c r="H87" s="91">
        <v>0.60872261362459168</v>
      </c>
      <c r="I87" s="91">
        <v>0.67159203547869073</v>
      </c>
      <c r="J87" s="91">
        <v>1.0370163732607014</v>
      </c>
      <c r="K87" s="91">
        <v>1.0621309400876771</v>
      </c>
      <c r="L87" s="91">
        <v>0.62999532581204631</v>
      </c>
      <c r="M87" s="91">
        <v>0.36916166710535109</v>
      </c>
      <c r="N87" s="91">
        <v>0.28710362411319568</v>
      </c>
      <c r="O87" s="91">
        <v>0.25142966764717373</v>
      </c>
      <c r="P87" s="91">
        <v>0.23814648805035588</v>
      </c>
      <c r="Q87" s="91">
        <v>0.21850940927614151</v>
      </c>
    </row>
    <row r="88" spans="1:17" x14ac:dyDescent="0.25">
      <c r="A88" s="92" t="s">
        <v>26</v>
      </c>
      <c r="B88" s="91">
        <v>6.6232442661949644</v>
      </c>
      <c r="C88" s="91">
        <v>6.9728905395049887</v>
      </c>
      <c r="D88" s="91">
        <v>6.0897799339037659</v>
      </c>
      <c r="E88" s="91">
        <v>5.4115065768874198</v>
      </c>
      <c r="F88" s="91">
        <v>5.6637754558400575</v>
      </c>
      <c r="G88" s="91">
        <v>2.4687496278618317</v>
      </c>
      <c r="H88" s="91">
        <v>1.9309171624653827</v>
      </c>
      <c r="I88" s="91">
        <v>0.5046514624142987</v>
      </c>
      <c r="J88" s="91">
        <v>0.79562344658974848</v>
      </c>
      <c r="K88" s="91">
        <v>0.58865306427694097</v>
      </c>
      <c r="L88" s="91">
        <v>0.58606826486378116</v>
      </c>
      <c r="M88" s="91">
        <v>0.59784435346450482</v>
      </c>
      <c r="N88" s="91">
        <v>0.4430457657319895</v>
      </c>
      <c r="O88" s="91">
        <v>0.39111923021270711</v>
      </c>
      <c r="P88" s="91">
        <v>0.3705901232911637</v>
      </c>
      <c r="Q88" s="91">
        <v>0.39012247015832957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7.4243383820952555</v>
      </c>
      <c r="C90" s="157">
        <v>8.1270923229365017</v>
      </c>
      <c r="D90" s="157">
        <v>8.1490863049463016</v>
      </c>
      <c r="E90" s="157">
        <v>7.533858298543695</v>
      </c>
      <c r="F90" s="157">
        <v>7.8995620073567583</v>
      </c>
      <c r="G90" s="157">
        <v>9.1159238133145699</v>
      </c>
      <c r="H90" s="157">
        <v>9.9442050753610225</v>
      </c>
      <c r="I90" s="157">
        <v>4.9089457305252768</v>
      </c>
      <c r="J90" s="157">
        <v>4.1600479166578888</v>
      </c>
      <c r="K90" s="157">
        <v>4.65515727892197</v>
      </c>
      <c r="L90" s="157">
        <v>5.1385484283597043</v>
      </c>
      <c r="M90" s="157">
        <v>4.6859122349942162</v>
      </c>
      <c r="N90" s="157">
        <v>3.513395956839009</v>
      </c>
      <c r="O90" s="157">
        <v>3.1196456080070023</v>
      </c>
      <c r="P90" s="157">
        <v>2.9976392262525193</v>
      </c>
      <c r="Q90" s="157">
        <v>2.8747710910437791</v>
      </c>
    </row>
    <row r="91" spans="1:17" x14ac:dyDescent="0.25">
      <c r="A91" s="243" t="s">
        <v>235</v>
      </c>
      <c r="B91" s="242">
        <v>1.6215937254971318</v>
      </c>
      <c r="C91" s="242">
        <v>1.7394771355845207</v>
      </c>
      <c r="D91" s="242">
        <v>1.6347935225934982</v>
      </c>
      <c r="E91" s="242">
        <v>1.4930814531135521</v>
      </c>
      <c r="F91" s="242">
        <v>1.5712454985509337</v>
      </c>
      <c r="G91" s="242">
        <v>1.310140505199002</v>
      </c>
      <c r="H91" s="242">
        <v>1.2728671222290988</v>
      </c>
      <c r="I91" s="242">
        <v>0.62391994987071475</v>
      </c>
      <c r="J91" s="242">
        <v>0.63538307165922414</v>
      </c>
      <c r="K91" s="242">
        <v>0.66162261425501456</v>
      </c>
      <c r="L91" s="242">
        <v>0.65031474991981486</v>
      </c>
      <c r="M91" s="242">
        <v>0.57326450172791477</v>
      </c>
      <c r="N91" s="242">
        <v>0.43057130936775584</v>
      </c>
      <c r="O91" s="242">
        <v>0.38157673382111512</v>
      </c>
      <c r="P91" s="242">
        <v>0.36556432366686475</v>
      </c>
      <c r="Q91" s="242">
        <v>0.35343778310153195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129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0</v>
      </c>
      <c r="C95" s="77">
        <f t="shared" si="0"/>
        <v>0</v>
      </c>
      <c r="D95" s="77">
        <f t="shared" si="0"/>
        <v>0</v>
      </c>
      <c r="E95" s="77">
        <f t="shared" si="0"/>
        <v>0</v>
      </c>
      <c r="F95" s="77">
        <f t="shared" si="0"/>
        <v>0</v>
      </c>
      <c r="G95" s="77">
        <f t="shared" si="0"/>
        <v>0</v>
      </c>
      <c r="H95" s="77">
        <f t="shared" si="0"/>
        <v>0</v>
      </c>
      <c r="I95" s="77">
        <f t="shared" si="0"/>
        <v>0</v>
      </c>
      <c r="J95" s="77">
        <f t="shared" si="0"/>
        <v>0</v>
      </c>
      <c r="K95" s="77">
        <f t="shared" si="0"/>
        <v>0</v>
      </c>
      <c r="L95" s="77">
        <f t="shared" si="0"/>
        <v>0</v>
      </c>
      <c r="M95" s="77">
        <f t="shared" si="0"/>
        <v>0</v>
      </c>
      <c r="N95" s="77">
        <f t="shared" si="0"/>
        <v>0</v>
      </c>
      <c r="O95" s="77">
        <f t="shared" si="0"/>
        <v>0</v>
      </c>
      <c r="P95" s="77">
        <f t="shared" si="0"/>
        <v>0</v>
      </c>
      <c r="Q95" s="77">
        <f t="shared" si="0"/>
        <v>0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0</v>
      </c>
      <c r="C100" s="238">
        <f t="shared" si="5"/>
        <v>0</v>
      </c>
      <c r="D100" s="238">
        <f t="shared" si="5"/>
        <v>0</v>
      </c>
      <c r="E100" s="238">
        <f t="shared" si="5"/>
        <v>0</v>
      </c>
      <c r="F100" s="238">
        <f t="shared" si="5"/>
        <v>0</v>
      </c>
      <c r="G100" s="238">
        <f t="shared" si="5"/>
        <v>0</v>
      </c>
      <c r="H100" s="238">
        <f t="shared" si="5"/>
        <v>0</v>
      </c>
      <c r="I100" s="238">
        <f t="shared" si="5"/>
        <v>0</v>
      </c>
      <c r="J100" s="238">
        <f t="shared" si="5"/>
        <v>0</v>
      </c>
      <c r="K100" s="238">
        <f t="shared" si="5"/>
        <v>0</v>
      </c>
      <c r="L100" s="238">
        <f t="shared" si="5"/>
        <v>0</v>
      </c>
      <c r="M100" s="238">
        <f t="shared" si="5"/>
        <v>0</v>
      </c>
      <c r="N100" s="238">
        <f t="shared" si="5"/>
        <v>0</v>
      </c>
      <c r="O100" s="238">
        <f t="shared" si="5"/>
        <v>0</v>
      </c>
      <c r="P100" s="238">
        <f t="shared" si="5"/>
        <v>0</v>
      </c>
      <c r="Q100" s="238">
        <f t="shared" si="5"/>
        <v>0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</v>
      </c>
      <c r="C107" s="77">
        <f t="shared" si="11"/>
        <v>0.99999999999999989</v>
      </c>
      <c r="D107" s="77">
        <f t="shared" si="11"/>
        <v>1.0000000000000002</v>
      </c>
      <c r="E107" s="77">
        <f t="shared" si="11"/>
        <v>0.99999999999999989</v>
      </c>
      <c r="F107" s="77">
        <f t="shared" si="11"/>
        <v>1</v>
      </c>
      <c r="G107" s="77">
        <f t="shared" si="11"/>
        <v>1</v>
      </c>
      <c r="H107" s="77">
        <f t="shared" si="11"/>
        <v>1</v>
      </c>
      <c r="I107" s="77">
        <f t="shared" si="11"/>
        <v>0.99999999999999989</v>
      </c>
      <c r="J107" s="77">
        <f t="shared" si="11"/>
        <v>0.99999999999999989</v>
      </c>
      <c r="K107" s="77">
        <f t="shared" si="11"/>
        <v>1</v>
      </c>
      <c r="L107" s="77">
        <f t="shared" si="11"/>
        <v>1</v>
      </c>
      <c r="M107" s="77">
        <f t="shared" si="11"/>
        <v>0.99999999999999989</v>
      </c>
      <c r="N107" s="77">
        <f t="shared" si="11"/>
        <v>1</v>
      </c>
      <c r="O107" s="77">
        <f t="shared" si="11"/>
        <v>1</v>
      </c>
      <c r="P107" s="77">
        <f t="shared" si="11"/>
        <v>0.99999999999999989</v>
      </c>
      <c r="Q107" s="77">
        <f t="shared" si="11"/>
        <v>1</v>
      </c>
    </row>
    <row r="108" spans="1:17" x14ac:dyDescent="0.25">
      <c r="A108" s="132" t="s">
        <v>83</v>
      </c>
      <c r="B108" s="203">
        <f t="shared" ref="B108:Q108" si="12">IF(B$32=0,0,B$32/B$31)</f>
        <v>2.9090405483751733E-3</v>
      </c>
      <c r="C108" s="203">
        <f t="shared" si="12"/>
        <v>2.9008374411901511E-3</v>
      </c>
      <c r="D108" s="203">
        <f t="shared" si="12"/>
        <v>2.9308298410647671E-3</v>
      </c>
      <c r="E108" s="203">
        <f t="shared" si="12"/>
        <v>2.9529613042767796E-3</v>
      </c>
      <c r="F108" s="203">
        <f t="shared" si="12"/>
        <v>2.9328055576998821E-3</v>
      </c>
      <c r="G108" s="203">
        <f t="shared" si="12"/>
        <v>3.0925984911823585E-3</v>
      </c>
      <c r="H108" s="203">
        <f t="shared" si="12"/>
        <v>3.1548676325307448E-3</v>
      </c>
      <c r="I108" s="203">
        <f t="shared" si="12"/>
        <v>3.1823803842648394E-3</v>
      </c>
      <c r="J108" s="203">
        <f t="shared" si="12"/>
        <v>3.1032840213173277E-3</v>
      </c>
      <c r="K108" s="203">
        <f t="shared" si="12"/>
        <v>3.1391779519364268E-3</v>
      </c>
      <c r="L108" s="203">
        <f t="shared" si="12"/>
        <v>3.1906758069427392E-3</v>
      </c>
      <c r="M108" s="203">
        <f t="shared" si="12"/>
        <v>3.2197780987099373E-3</v>
      </c>
      <c r="N108" s="203">
        <f t="shared" si="12"/>
        <v>3.2667355344884854E-3</v>
      </c>
      <c r="O108" s="203">
        <f t="shared" si="12"/>
        <v>3.2736076434408219E-3</v>
      </c>
      <c r="P108" s="203">
        <f t="shared" si="12"/>
        <v>3.2773887012818212E-3</v>
      </c>
      <c r="Q108" s="203">
        <f t="shared" si="12"/>
        <v>3.2734508033537869E-3</v>
      </c>
    </row>
    <row r="109" spans="1:17" x14ac:dyDescent="0.25">
      <c r="A109" s="76" t="s">
        <v>82</v>
      </c>
      <c r="B109" s="202">
        <f t="shared" ref="B109:Q109" si="13">IF(B$33=0,0,B$33/B$31)</f>
        <v>1.077287621060118E-3</v>
      </c>
      <c r="C109" s="202">
        <f t="shared" si="13"/>
        <v>1.0742498133438972E-3</v>
      </c>
      <c r="D109" s="202">
        <f t="shared" si="13"/>
        <v>1.0853567197529042E-3</v>
      </c>
      <c r="E109" s="202">
        <f t="shared" si="13"/>
        <v>1.0935525324127053E-3</v>
      </c>
      <c r="F109" s="202">
        <f t="shared" si="13"/>
        <v>1.0860883751005479E-3</v>
      </c>
      <c r="G109" s="202">
        <f t="shared" si="13"/>
        <v>1.1452635382895604E-3</v>
      </c>
      <c r="H109" s="202">
        <f t="shared" si="13"/>
        <v>1.1683232976958454E-3</v>
      </c>
      <c r="I109" s="202">
        <f t="shared" si="13"/>
        <v>1.1785119308109788E-3</v>
      </c>
      <c r="J109" s="202">
        <f t="shared" si="13"/>
        <v>1.1492206468782654E-3</v>
      </c>
      <c r="K109" s="202">
        <f t="shared" si="13"/>
        <v>1.1625130319392937E-3</v>
      </c>
      <c r="L109" s="202">
        <f t="shared" si="13"/>
        <v>1.181583925172609E-3</v>
      </c>
      <c r="M109" s="202">
        <f t="shared" si="13"/>
        <v>1.1923612031596053E-3</v>
      </c>
      <c r="N109" s="202">
        <f t="shared" si="13"/>
        <v>1.2097506700438705E-3</v>
      </c>
      <c r="O109" s="202">
        <f t="shared" si="13"/>
        <v>1.2122955771298389E-3</v>
      </c>
      <c r="P109" s="202">
        <f t="shared" si="13"/>
        <v>1.2136957937094583E-3</v>
      </c>
      <c r="Q109" s="202">
        <f t="shared" si="13"/>
        <v>1.2122374954766477E-3</v>
      </c>
    </row>
    <row r="110" spans="1:17" x14ac:dyDescent="0.25">
      <c r="A110" s="76" t="s">
        <v>81</v>
      </c>
      <c r="B110" s="202">
        <f t="shared" ref="B110:Q110" si="14">IF(B$34=0,0,B$34/B$31)</f>
        <v>2.106044170000745E-2</v>
      </c>
      <c r="C110" s="202">
        <f t="shared" si="14"/>
        <v>2.1001054057327277E-2</v>
      </c>
      <c r="D110" s="202">
        <f t="shared" si="14"/>
        <v>2.1218188599970711E-2</v>
      </c>
      <c r="E110" s="202">
        <f t="shared" si="14"/>
        <v>2.1378412695496909E-2</v>
      </c>
      <c r="F110" s="202">
        <f t="shared" si="14"/>
        <v>2.1232492101182752E-2</v>
      </c>
      <c r="G110" s="202">
        <f t="shared" si="14"/>
        <v>2.2389337357795126E-2</v>
      </c>
      <c r="H110" s="202">
        <f t="shared" si="14"/>
        <v>2.2840144281682694E-2</v>
      </c>
      <c r="I110" s="202">
        <f t="shared" si="14"/>
        <v>2.3039327034300672E-2</v>
      </c>
      <c r="J110" s="202">
        <f t="shared" si="14"/>
        <v>2.2466696879155829E-2</v>
      </c>
      <c r="K110" s="202">
        <f t="shared" si="14"/>
        <v>2.2726556451622054E-2</v>
      </c>
      <c r="L110" s="202">
        <f t="shared" si="14"/>
        <v>2.3099383009038601E-2</v>
      </c>
      <c r="M110" s="202">
        <f t="shared" si="14"/>
        <v>2.3310073478596347E-2</v>
      </c>
      <c r="N110" s="202">
        <f t="shared" si="14"/>
        <v>2.3650028980127021E-2</v>
      </c>
      <c r="O110" s="202">
        <f t="shared" si="14"/>
        <v>2.3699780658572211E-2</v>
      </c>
      <c r="P110" s="202">
        <f t="shared" si="14"/>
        <v>2.3727154202151452E-2</v>
      </c>
      <c r="Q110" s="202">
        <f t="shared" si="14"/>
        <v>2.3698645190896768E-2</v>
      </c>
    </row>
    <row r="111" spans="1:17" x14ac:dyDescent="0.25">
      <c r="A111" s="76" t="s">
        <v>80</v>
      </c>
      <c r="B111" s="202">
        <f t="shared" ref="B111:Q111" si="15">IF(B$35=0,0,B$35/B$31)</f>
        <v>1.1731248583292529E-2</v>
      </c>
      <c r="C111" s="202">
        <f t="shared" si="15"/>
        <v>1.1698168023588182E-2</v>
      </c>
      <c r="D111" s="202">
        <f t="shared" si="15"/>
        <v>1.1819117970035358E-2</v>
      </c>
      <c r="E111" s="202">
        <f t="shared" si="15"/>
        <v>1.1908367223228862E-2</v>
      </c>
      <c r="F111" s="202">
        <f t="shared" si="15"/>
        <v>1.1827085415861997E-2</v>
      </c>
      <c r="G111" s="202">
        <f t="shared" si="15"/>
        <v>1.2471480223484563E-2</v>
      </c>
      <c r="H111" s="202">
        <f t="shared" si="15"/>
        <v>1.2722592149935402E-2</v>
      </c>
      <c r="I111" s="202">
        <f t="shared" si="15"/>
        <v>1.2833542452770939E-2</v>
      </c>
      <c r="J111" s="202">
        <f t="shared" si="15"/>
        <v>1.2514571616737092E-2</v>
      </c>
      <c r="K111" s="202">
        <f t="shared" si="15"/>
        <v>1.2659320586619721E-2</v>
      </c>
      <c r="L111" s="202">
        <f t="shared" si="15"/>
        <v>1.2866995291918294E-2</v>
      </c>
      <c r="M111" s="202">
        <f t="shared" si="15"/>
        <v>1.2984355711406152E-2</v>
      </c>
      <c r="N111" s="202">
        <f t="shared" si="15"/>
        <v>1.3173720329324538E-2</v>
      </c>
      <c r="O111" s="202">
        <f t="shared" si="15"/>
        <v>1.3201433390407977E-2</v>
      </c>
      <c r="P111" s="202">
        <f t="shared" si="15"/>
        <v>1.3216681211365764E-2</v>
      </c>
      <c r="Q111" s="202">
        <f t="shared" si="15"/>
        <v>1.3200800903504395E-2</v>
      </c>
    </row>
    <row r="112" spans="1:17" x14ac:dyDescent="0.25">
      <c r="A112" s="129" t="s">
        <v>79</v>
      </c>
      <c r="B112" s="201">
        <f t="shared" ref="B112:Q112" si="16">IF(B$36=0,0,B$36/B$31)</f>
        <v>1.0960493057096609E-2</v>
      </c>
      <c r="C112" s="201">
        <f t="shared" si="16"/>
        <v>1.0951583649411288E-2</v>
      </c>
      <c r="D112" s="201">
        <f t="shared" si="16"/>
        <v>1.1135301956251432E-2</v>
      </c>
      <c r="E112" s="201">
        <f t="shared" si="16"/>
        <v>1.122783153047076E-2</v>
      </c>
      <c r="F112" s="201">
        <f t="shared" si="16"/>
        <v>1.1142756553090719E-2</v>
      </c>
      <c r="G112" s="201">
        <f t="shared" si="16"/>
        <v>1.2212914381733515E-2</v>
      </c>
      <c r="H112" s="201">
        <f t="shared" si="16"/>
        <v>1.271831740086872E-2</v>
      </c>
      <c r="I112" s="201">
        <f t="shared" si="16"/>
        <v>1.2757939173862788E-2</v>
      </c>
      <c r="J112" s="201">
        <f t="shared" si="16"/>
        <v>1.203069610588499E-2</v>
      </c>
      <c r="K112" s="201">
        <f t="shared" si="16"/>
        <v>1.2298120385193907E-2</v>
      </c>
      <c r="L112" s="201">
        <f t="shared" si="16"/>
        <v>1.2815375554743311E-2</v>
      </c>
      <c r="M112" s="201">
        <f t="shared" si="16"/>
        <v>1.305049006839361E-2</v>
      </c>
      <c r="N112" s="201">
        <f t="shared" si="16"/>
        <v>1.323369006949934E-2</v>
      </c>
      <c r="O112" s="201">
        <f t="shared" si="16"/>
        <v>1.3266892424060206E-2</v>
      </c>
      <c r="P112" s="201">
        <f t="shared" si="16"/>
        <v>1.328979722403131E-2</v>
      </c>
      <c r="Q112" s="201">
        <f t="shared" si="16"/>
        <v>1.3261107164360568E-2</v>
      </c>
    </row>
    <row r="113" spans="1:17" x14ac:dyDescent="0.25">
      <c r="A113" s="127" t="s">
        <v>238</v>
      </c>
      <c r="B113" s="200">
        <f t="shared" ref="B113:Q113" si="17">IF(B$41=0,0,B$41/B$31)</f>
        <v>4.7995861516761225E-2</v>
      </c>
      <c r="C113" s="200">
        <f t="shared" si="17"/>
        <v>3.7793680665290687E-2</v>
      </c>
      <c r="D113" s="200">
        <f t="shared" si="17"/>
        <v>4.7658219382904932E-2</v>
      </c>
      <c r="E113" s="200">
        <f t="shared" si="17"/>
        <v>4.9047149036732775E-2</v>
      </c>
      <c r="F113" s="200">
        <f t="shared" si="17"/>
        <v>3.7420338601845848E-2</v>
      </c>
      <c r="G113" s="200">
        <f t="shared" si="17"/>
        <v>9.3186212120844839E-2</v>
      </c>
      <c r="H113" s="200">
        <f t="shared" si="17"/>
        <v>5.2672176400622134E-2</v>
      </c>
      <c r="I113" s="200">
        <f t="shared" si="17"/>
        <v>0.11393254321681612</v>
      </c>
      <c r="J113" s="200">
        <f t="shared" si="17"/>
        <v>0.10354304412772466</v>
      </c>
      <c r="K113" s="200">
        <f t="shared" si="17"/>
        <v>0.1180197296096229</v>
      </c>
      <c r="L113" s="200">
        <f t="shared" si="17"/>
        <v>0.14470711254541774</v>
      </c>
      <c r="M113" s="200">
        <f t="shared" si="17"/>
        <v>0.16138644617634287</v>
      </c>
      <c r="N113" s="200">
        <f t="shared" si="17"/>
        <v>0.1913122420070196</v>
      </c>
      <c r="O113" s="200">
        <f t="shared" si="17"/>
        <v>0.19420082323371929</v>
      </c>
      <c r="P113" s="200">
        <f t="shared" si="17"/>
        <v>0.19577516379165719</v>
      </c>
      <c r="Q113" s="200">
        <f t="shared" si="17"/>
        <v>0.19477642023374314</v>
      </c>
    </row>
    <row r="114" spans="1:17" x14ac:dyDescent="0.25">
      <c r="A114" s="142" t="s">
        <v>247</v>
      </c>
      <c r="B114" s="199">
        <f t="shared" ref="B114:Q114" si="18">IF(B$42=0,0,B$42/B$31)</f>
        <v>2.383545738965652E-2</v>
      </c>
      <c r="C114" s="199">
        <f t="shared" si="18"/>
        <v>2.4937541129955457E-2</v>
      </c>
      <c r="D114" s="199">
        <f t="shared" si="18"/>
        <v>2.3858102667813408E-2</v>
      </c>
      <c r="E114" s="199">
        <f t="shared" si="18"/>
        <v>2.3697190998230019E-2</v>
      </c>
      <c r="F114" s="199">
        <f t="shared" si="18"/>
        <v>2.4959612880110744E-2</v>
      </c>
      <c r="G114" s="199">
        <f t="shared" si="18"/>
        <v>1.8860164661145838E-2</v>
      </c>
      <c r="H114" s="199">
        <f t="shared" si="18"/>
        <v>2.3183673053320517E-2</v>
      </c>
      <c r="I114" s="199">
        <f t="shared" si="18"/>
        <v>1.6574858620941581E-2</v>
      </c>
      <c r="J114" s="199">
        <f t="shared" si="18"/>
        <v>1.7746292299857701E-2</v>
      </c>
      <c r="K114" s="199">
        <f t="shared" si="18"/>
        <v>1.6165358428288059E-2</v>
      </c>
      <c r="L114" s="199">
        <f t="shared" si="18"/>
        <v>1.3255859612662776E-2</v>
      </c>
      <c r="M114" s="199">
        <f t="shared" si="18"/>
        <v>1.1441326075927362E-2</v>
      </c>
      <c r="N114" s="199">
        <f t="shared" si="18"/>
        <v>8.1950117460432171E-3</v>
      </c>
      <c r="O114" s="199">
        <f t="shared" si="18"/>
        <v>7.8802883567934273E-3</v>
      </c>
      <c r="P114" s="199">
        <f t="shared" si="18"/>
        <v>7.7085969821786855E-3</v>
      </c>
      <c r="Q114" s="199">
        <f t="shared" si="18"/>
        <v>7.818540004749493E-3</v>
      </c>
    </row>
    <row r="115" spans="1:17" x14ac:dyDescent="0.25">
      <c r="A115" s="142" t="s">
        <v>246</v>
      </c>
      <c r="B115" s="199">
        <f t="shared" ref="B115:Q115" si="19">IF(B$53=0,0,B$53/B$31)</f>
        <v>2.4160404127104709E-2</v>
      </c>
      <c r="C115" s="199">
        <f t="shared" si="19"/>
        <v>1.2856139535335237E-2</v>
      </c>
      <c r="D115" s="199">
        <f t="shared" si="19"/>
        <v>2.3800116715091531E-2</v>
      </c>
      <c r="E115" s="199">
        <f t="shared" si="19"/>
        <v>2.5349958038502752E-2</v>
      </c>
      <c r="F115" s="199">
        <f t="shared" si="19"/>
        <v>1.2460725721735106E-2</v>
      </c>
      <c r="G115" s="199">
        <f t="shared" si="19"/>
        <v>7.4326047459699007E-2</v>
      </c>
      <c r="H115" s="199">
        <f t="shared" si="19"/>
        <v>2.9488503347301617E-2</v>
      </c>
      <c r="I115" s="199">
        <f t="shared" si="19"/>
        <v>9.7357684595874544E-2</v>
      </c>
      <c r="J115" s="199">
        <f t="shared" si="19"/>
        <v>8.579675182786696E-2</v>
      </c>
      <c r="K115" s="199">
        <f t="shared" si="19"/>
        <v>0.10185437118133484</v>
      </c>
      <c r="L115" s="199">
        <f t="shared" si="19"/>
        <v>0.13145125293275498</v>
      </c>
      <c r="M115" s="199">
        <f t="shared" si="19"/>
        <v>0.1499451201004155</v>
      </c>
      <c r="N115" s="199">
        <f t="shared" si="19"/>
        <v>0.1831172302609764</v>
      </c>
      <c r="O115" s="199">
        <f t="shared" si="19"/>
        <v>0.18632053487692585</v>
      </c>
      <c r="P115" s="199">
        <f t="shared" si="19"/>
        <v>0.1880665668094785</v>
      </c>
      <c r="Q115" s="199">
        <f t="shared" si="19"/>
        <v>0.18695788022899365</v>
      </c>
    </row>
    <row r="116" spans="1:17" x14ac:dyDescent="0.25">
      <c r="A116" s="127" t="s">
        <v>237</v>
      </c>
      <c r="B116" s="200">
        <f t="shared" ref="B116:Q116" si="20">IF(B$54=0,0,B$54/B$31)</f>
        <v>0.80711978844509136</v>
      </c>
      <c r="C116" s="200">
        <f t="shared" si="20"/>
        <v>0.81873600194918028</v>
      </c>
      <c r="D116" s="200">
        <f t="shared" si="20"/>
        <v>0.807093590601343</v>
      </c>
      <c r="E116" s="200">
        <f t="shared" si="20"/>
        <v>0.80518926087378428</v>
      </c>
      <c r="F116" s="200">
        <f t="shared" si="20"/>
        <v>0.81861890146325367</v>
      </c>
      <c r="G116" s="200">
        <f t="shared" si="20"/>
        <v>0.75288546084062313</v>
      </c>
      <c r="H116" s="200">
        <f t="shared" si="20"/>
        <v>0.79744112709392156</v>
      </c>
      <c r="I116" s="200">
        <f t="shared" si="20"/>
        <v>0.72795120010297409</v>
      </c>
      <c r="J116" s="200">
        <f t="shared" si="20"/>
        <v>0.7412391878627167</v>
      </c>
      <c r="K116" s="200">
        <f t="shared" si="20"/>
        <v>0.72424823722094323</v>
      </c>
      <c r="L116" s="200">
        <f t="shared" si="20"/>
        <v>0.69307169448275774</v>
      </c>
      <c r="M116" s="200">
        <f t="shared" si="20"/>
        <v>0.67370168248501394</v>
      </c>
      <c r="N116" s="200">
        <f t="shared" si="20"/>
        <v>0.63922427303470553</v>
      </c>
      <c r="O116" s="200">
        <f t="shared" si="20"/>
        <v>0.63585555935296734</v>
      </c>
      <c r="P116" s="200">
        <f t="shared" si="20"/>
        <v>0.63401477946206208</v>
      </c>
      <c r="Q116" s="200">
        <f t="shared" si="20"/>
        <v>0.63521295686626555</v>
      </c>
    </row>
    <row r="117" spans="1:17" x14ac:dyDescent="0.25">
      <c r="A117" s="142" t="s">
        <v>245</v>
      </c>
      <c r="B117" s="199">
        <f t="shared" ref="B117:Q117" si="21">IF(B$55=0,0,B$55/B$31)</f>
        <v>0.75712629355379546</v>
      </c>
      <c r="C117" s="199">
        <f t="shared" si="21"/>
        <v>0.79213365942211467</v>
      </c>
      <c r="D117" s="199">
        <f t="shared" si="21"/>
        <v>0.75784561415407314</v>
      </c>
      <c r="E117" s="199">
        <f t="shared" si="21"/>
        <v>0.75273430229671823</v>
      </c>
      <c r="F117" s="199">
        <f t="shared" si="21"/>
        <v>0.79283476207410608</v>
      </c>
      <c r="G117" s="199">
        <f t="shared" si="21"/>
        <v>0.59908758335404444</v>
      </c>
      <c r="H117" s="199">
        <f t="shared" si="21"/>
        <v>0.73642255581135774</v>
      </c>
      <c r="I117" s="199">
        <f t="shared" si="21"/>
        <v>0.52649550913579146</v>
      </c>
      <c r="J117" s="199">
        <f t="shared" si="21"/>
        <v>0.56370575540724477</v>
      </c>
      <c r="K117" s="199">
        <f t="shared" si="21"/>
        <v>0.51348785595738555</v>
      </c>
      <c r="L117" s="199">
        <f t="shared" si="21"/>
        <v>0.4210684818139942</v>
      </c>
      <c r="M117" s="199">
        <f t="shared" si="21"/>
        <v>0.36343035770592791</v>
      </c>
      <c r="N117" s="199">
        <f t="shared" si="21"/>
        <v>0.26031213781549051</v>
      </c>
      <c r="O117" s="199">
        <f t="shared" si="21"/>
        <v>0.25031504192167353</v>
      </c>
      <c r="P117" s="199">
        <f t="shared" si="21"/>
        <v>0.24486131590449955</v>
      </c>
      <c r="Q117" s="199">
        <f t="shared" si="21"/>
        <v>0.24835362368027811</v>
      </c>
    </row>
    <row r="118" spans="1:17" x14ac:dyDescent="0.25">
      <c r="A118" s="142" t="s">
        <v>244</v>
      </c>
      <c r="B118" s="199">
        <f t="shared" ref="B118:Q118" si="22">IF(B$66=0,0,B$66/B$31)</f>
        <v>4.9993494891295946E-2</v>
      </c>
      <c r="C118" s="199">
        <f t="shared" si="22"/>
        <v>2.6602342527065583E-2</v>
      </c>
      <c r="D118" s="199">
        <f t="shared" si="22"/>
        <v>4.924797644726988E-2</v>
      </c>
      <c r="E118" s="199">
        <f t="shared" si="22"/>
        <v>5.2454958577066078E-2</v>
      </c>
      <c r="F118" s="199">
        <f t="shared" si="22"/>
        <v>2.5784139389147562E-2</v>
      </c>
      <c r="G118" s="199">
        <f t="shared" si="22"/>
        <v>0.15379787748657869</v>
      </c>
      <c r="H118" s="199">
        <f t="shared" si="22"/>
        <v>6.1018571282563779E-2</v>
      </c>
      <c r="I118" s="199">
        <f t="shared" si="22"/>
        <v>0.20145569096718266</v>
      </c>
      <c r="J118" s="199">
        <f t="shared" si="22"/>
        <v>0.17753343245547198</v>
      </c>
      <c r="K118" s="199">
        <f t="shared" si="22"/>
        <v>0.21076038126355767</v>
      </c>
      <c r="L118" s="199">
        <f t="shared" si="22"/>
        <v>0.27200321266876348</v>
      </c>
      <c r="M118" s="199">
        <f t="shared" si="22"/>
        <v>0.31027132477908603</v>
      </c>
      <c r="N118" s="199">
        <f t="shared" si="22"/>
        <v>0.37891213521921502</v>
      </c>
      <c r="O118" s="199">
        <f t="shared" si="22"/>
        <v>0.38554051743129381</v>
      </c>
      <c r="P118" s="199">
        <f t="shared" si="22"/>
        <v>0.38915346355756253</v>
      </c>
      <c r="Q118" s="199">
        <f t="shared" si="22"/>
        <v>0.38685933318598742</v>
      </c>
    </row>
    <row r="119" spans="1:17" x14ac:dyDescent="0.25">
      <c r="A119" s="127" t="s">
        <v>236</v>
      </c>
      <c r="B119" s="200">
        <f t="shared" ref="B119:Q119" si="23">IF(B$67=0,0,B$67/B$31)</f>
        <v>9.7145838528315515E-2</v>
      </c>
      <c r="C119" s="200">
        <f t="shared" si="23"/>
        <v>9.5844424400668121E-2</v>
      </c>
      <c r="D119" s="200">
        <f t="shared" si="23"/>
        <v>9.7059394928677128E-2</v>
      </c>
      <c r="E119" s="200">
        <f t="shared" si="23"/>
        <v>9.7202464803596816E-2</v>
      </c>
      <c r="F119" s="200">
        <f t="shared" si="23"/>
        <v>9.5739531931964522E-2</v>
      </c>
      <c r="G119" s="200">
        <f t="shared" si="23"/>
        <v>0.10261673304604683</v>
      </c>
      <c r="H119" s="200">
        <f t="shared" si="23"/>
        <v>9.728245174274297E-2</v>
      </c>
      <c r="I119" s="200">
        <f t="shared" si="23"/>
        <v>0.10512455570419947</v>
      </c>
      <c r="J119" s="200">
        <f t="shared" si="23"/>
        <v>0.10395329873958492</v>
      </c>
      <c r="K119" s="200">
        <f t="shared" si="23"/>
        <v>0.10574634476212259</v>
      </c>
      <c r="L119" s="200">
        <f t="shared" si="23"/>
        <v>0.10906717938400898</v>
      </c>
      <c r="M119" s="200">
        <f t="shared" si="23"/>
        <v>0.11115481277837744</v>
      </c>
      <c r="N119" s="200">
        <f t="shared" si="23"/>
        <v>0.11492955937479174</v>
      </c>
      <c r="O119" s="200">
        <f t="shared" si="23"/>
        <v>0.11528960771970224</v>
      </c>
      <c r="P119" s="200">
        <f t="shared" si="23"/>
        <v>0.1154853396137409</v>
      </c>
      <c r="Q119" s="200">
        <f t="shared" si="23"/>
        <v>0.11536438134239908</v>
      </c>
    </row>
    <row r="120" spans="1:17" x14ac:dyDescent="0.25">
      <c r="A120" s="142" t="s">
        <v>243</v>
      </c>
      <c r="B120" s="199">
        <f t="shared" ref="B120:Q120" si="24">IF(B$68=0,0,B$68/B$31)</f>
        <v>8.5877750889203658E-2</v>
      </c>
      <c r="C120" s="199">
        <f t="shared" si="24"/>
        <v>8.9848493777045388E-2</v>
      </c>
      <c r="D120" s="199">
        <f t="shared" si="24"/>
        <v>8.5959340494327713E-2</v>
      </c>
      <c r="E120" s="199">
        <f t="shared" si="24"/>
        <v>8.5379585214211087E-2</v>
      </c>
      <c r="F120" s="199">
        <f t="shared" si="24"/>
        <v>8.9928016994516649E-2</v>
      </c>
      <c r="G120" s="199">
        <f t="shared" si="24"/>
        <v>6.7952063852657799E-2</v>
      </c>
      <c r="H120" s="199">
        <f t="shared" si="24"/>
        <v>8.3529410265640106E-2</v>
      </c>
      <c r="I120" s="199">
        <f t="shared" si="24"/>
        <v>5.9718240619568923E-2</v>
      </c>
      <c r="J120" s="199">
        <f t="shared" si="24"/>
        <v>6.3938847256840264E-2</v>
      </c>
      <c r="K120" s="199">
        <f t="shared" si="24"/>
        <v>5.8242835513684928E-2</v>
      </c>
      <c r="L120" s="199">
        <f t="shared" si="24"/>
        <v>4.7760082427976192E-2</v>
      </c>
      <c r="M120" s="199">
        <f t="shared" si="24"/>
        <v>4.1222424832385342E-2</v>
      </c>
      <c r="N120" s="199">
        <f t="shared" si="24"/>
        <v>2.9526145261479241E-2</v>
      </c>
      <c r="O120" s="199">
        <f t="shared" si="24"/>
        <v>2.8392215403152791E-2</v>
      </c>
      <c r="P120" s="199">
        <f t="shared" si="24"/>
        <v>2.7773621479908511E-2</v>
      </c>
      <c r="Q120" s="199">
        <f t="shared" si="24"/>
        <v>2.8169739722994504E-2</v>
      </c>
    </row>
    <row r="121" spans="1:17" x14ac:dyDescent="0.25">
      <c r="A121" s="140" t="s">
        <v>242</v>
      </c>
      <c r="B121" s="198">
        <f t="shared" ref="B121:Q121" si="25">IF(B$79=0,0,B$79/B$31)</f>
        <v>1.1268087639111864E-2</v>
      </c>
      <c r="C121" s="198">
        <f t="shared" si="25"/>
        <v>5.9959306236227333E-3</v>
      </c>
      <c r="D121" s="198">
        <f t="shared" si="25"/>
        <v>1.110005443434941E-2</v>
      </c>
      <c r="E121" s="198">
        <f t="shared" si="25"/>
        <v>1.1822879589385729E-2</v>
      </c>
      <c r="F121" s="198">
        <f t="shared" si="25"/>
        <v>5.8115149374478765E-3</v>
      </c>
      <c r="G121" s="198">
        <f t="shared" si="25"/>
        <v>3.4664669193389015E-2</v>
      </c>
      <c r="H121" s="198">
        <f t="shared" si="25"/>
        <v>1.3753041477102858E-2</v>
      </c>
      <c r="I121" s="198">
        <f t="shared" si="25"/>
        <v>4.5406315084630555E-2</v>
      </c>
      <c r="J121" s="198">
        <f t="shared" si="25"/>
        <v>4.0014451482744656E-2</v>
      </c>
      <c r="K121" s="198">
        <f t="shared" si="25"/>
        <v>4.7503509248437652E-2</v>
      </c>
      <c r="L121" s="198">
        <f t="shared" si="25"/>
        <v>6.1307096956032786E-2</v>
      </c>
      <c r="M121" s="198">
        <f t="shared" si="25"/>
        <v>6.9932387945992103E-2</v>
      </c>
      <c r="N121" s="198">
        <f t="shared" si="25"/>
        <v>8.5403414113312495E-2</v>
      </c>
      <c r="O121" s="198">
        <f t="shared" si="25"/>
        <v>8.6897392316549443E-2</v>
      </c>
      <c r="P121" s="198">
        <f t="shared" si="25"/>
        <v>8.7711718133832384E-2</v>
      </c>
      <c r="Q121" s="198">
        <f t="shared" si="25"/>
        <v>8.7194641619404573E-2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1.0000000000000002</v>
      </c>
      <c r="H123" s="77">
        <f t="shared" si="26"/>
        <v>1.0000000000000002</v>
      </c>
      <c r="I123" s="77">
        <f t="shared" si="26"/>
        <v>1</v>
      </c>
      <c r="J123" s="77">
        <f t="shared" si="26"/>
        <v>1</v>
      </c>
      <c r="K123" s="77">
        <f t="shared" si="26"/>
        <v>0.99999999999999989</v>
      </c>
      <c r="L123" s="77">
        <f t="shared" si="26"/>
        <v>0.99999999999999989</v>
      </c>
      <c r="M123" s="77">
        <f t="shared" si="26"/>
        <v>0.99999999999999989</v>
      </c>
      <c r="N123" s="77">
        <f t="shared" si="26"/>
        <v>0.99999999999999989</v>
      </c>
      <c r="O123" s="77">
        <f t="shared" si="26"/>
        <v>1.0000000000000002</v>
      </c>
      <c r="P123" s="77">
        <f t="shared" si="26"/>
        <v>1</v>
      </c>
      <c r="Q123" s="77">
        <f t="shared" si="26"/>
        <v>1.0000000000000002</v>
      </c>
    </row>
    <row r="124" spans="1:17" x14ac:dyDescent="0.25">
      <c r="A124" s="132" t="s">
        <v>83</v>
      </c>
      <c r="B124" s="203">
        <f t="shared" ref="B124:Q124" si="27">IF(B$82=0,0,B$82/B$81)</f>
        <v>2.8712413061657602E-2</v>
      </c>
      <c r="C124" s="203">
        <f t="shared" si="27"/>
        <v>2.867191027914754E-2</v>
      </c>
      <c r="D124" s="203">
        <f t="shared" si="27"/>
        <v>2.8544207583229793E-2</v>
      </c>
      <c r="E124" s="203">
        <f t="shared" si="27"/>
        <v>2.8529099810691107E-2</v>
      </c>
      <c r="F124" s="203">
        <f t="shared" si="27"/>
        <v>2.8544301090197337E-2</v>
      </c>
      <c r="G124" s="203">
        <f t="shared" si="27"/>
        <v>2.7774164954787788E-2</v>
      </c>
      <c r="H124" s="203">
        <f t="shared" si="27"/>
        <v>2.7368518060670685E-2</v>
      </c>
      <c r="I124" s="203">
        <f t="shared" si="27"/>
        <v>2.7477818487918811E-2</v>
      </c>
      <c r="J124" s="203">
        <f t="shared" si="27"/>
        <v>2.8140868843325808E-2</v>
      </c>
      <c r="K124" s="203">
        <f t="shared" si="27"/>
        <v>2.7932483464196262E-2</v>
      </c>
      <c r="L124" s="203">
        <f t="shared" si="27"/>
        <v>2.744074469820602E-2</v>
      </c>
      <c r="M124" s="203">
        <f t="shared" si="27"/>
        <v>2.7262527636147574E-2</v>
      </c>
      <c r="N124" s="203">
        <f t="shared" si="27"/>
        <v>2.7273055161499651E-2</v>
      </c>
      <c r="O124" s="203">
        <f t="shared" si="27"/>
        <v>2.7265151320766488E-2</v>
      </c>
      <c r="P124" s="203">
        <f t="shared" si="27"/>
        <v>2.7253999077279545E-2</v>
      </c>
      <c r="Q124" s="203">
        <f t="shared" si="27"/>
        <v>2.7272740794191522E-2</v>
      </c>
    </row>
    <row r="125" spans="1:17" x14ac:dyDescent="0.25">
      <c r="A125" s="76" t="s">
        <v>82</v>
      </c>
      <c r="B125" s="202">
        <f t="shared" ref="B125:Q125" si="28">IF(B$83=0,0,B$83/B$81)</f>
        <v>3.3180378871839832E-3</v>
      </c>
      <c r="C125" s="202">
        <f t="shared" si="28"/>
        <v>3.31335734129548E-3</v>
      </c>
      <c r="D125" s="202">
        <f t="shared" si="28"/>
        <v>3.2985998779488518E-3</v>
      </c>
      <c r="E125" s="202">
        <f t="shared" si="28"/>
        <v>3.2968540072145927E-3</v>
      </c>
      <c r="F125" s="202">
        <f t="shared" si="28"/>
        <v>3.2986106837163908E-3</v>
      </c>
      <c r="G125" s="202">
        <f t="shared" si="28"/>
        <v>3.2096129087787386E-3</v>
      </c>
      <c r="H125" s="202">
        <f t="shared" si="28"/>
        <v>3.1627359096004131E-3</v>
      </c>
      <c r="I125" s="202">
        <f t="shared" si="28"/>
        <v>3.1753667866331403E-3</v>
      </c>
      <c r="J125" s="202">
        <f t="shared" si="28"/>
        <v>3.2519896115983165E-3</v>
      </c>
      <c r="K125" s="202">
        <f t="shared" si="28"/>
        <v>3.2279083690499376E-3</v>
      </c>
      <c r="L125" s="202">
        <f t="shared" si="28"/>
        <v>3.1710824989062839E-3</v>
      </c>
      <c r="M125" s="202">
        <f t="shared" si="28"/>
        <v>3.1504875401063134E-3</v>
      </c>
      <c r="N125" s="202">
        <f t="shared" si="28"/>
        <v>3.1517041124613254E-3</v>
      </c>
      <c r="O125" s="202">
        <f t="shared" si="28"/>
        <v>3.1507907359732334E-3</v>
      </c>
      <c r="P125" s="202">
        <f t="shared" si="28"/>
        <v>3.1495019705066272E-3</v>
      </c>
      <c r="Q125" s="202">
        <f t="shared" si="28"/>
        <v>3.1516677838310343E-3</v>
      </c>
    </row>
    <row r="126" spans="1:17" x14ac:dyDescent="0.25">
      <c r="A126" s="76" t="s">
        <v>81</v>
      </c>
      <c r="B126" s="202">
        <f t="shared" ref="B126:Q126" si="29">IF(B$84=0,0,B$84/B$81)</f>
        <v>0.1446546416174001</v>
      </c>
      <c r="C126" s="202">
        <f t="shared" si="29"/>
        <v>0.14445058647665249</v>
      </c>
      <c r="D126" s="202">
        <f t="shared" si="29"/>
        <v>0.14380721360263143</v>
      </c>
      <c r="E126" s="202">
        <f t="shared" si="29"/>
        <v>0.14373109985289098</v>
      </c>
      <c r="F126" s="202">
        <f t="shared" si="29"/>
        <v>0.14380768469563396</v>
      </c>
      <c r="G126" s="202">
        <f t="shared" si="29"/>
        <v>0.13992769848809905</v>
      </c>
      <c r="H126" s="202">
        <f t="shared" si="29"/>
        <v>0.13788402817847675</v>
      </c>
      <c r="I126" s="202">
        <f t="shared" si="29"/>
        <v>0.13843468945860854</v>
      </c>
      <c r="J126" s="202">
        <f t="shared" si="29"/>
        <v>0.14177517189488875</v>
      </c>
      <c r="K126" s="202">
        <f t="shared" si="29"/>
        <v>0.14072531543484276</v>
      </c>
      <c r="L126" s="202">
        <f t="shared" si="29"/>
        <v>0.13824790976326265</v>
      </c>
      <c r="M126" s="202">
        <f t="shared" si="29"/>
        <v>0.13735004286552716</v>
      </c>
      <c r="N126" s="202">
        <f t="shared" si="29"/>
        <v>0.13740308108992347</v>
      </c>
      <c r="O126" s="202">
        <f t="shared" si="29"/>
        <v>0.13736326112612585</v>
      </c>
      <c r="P126" s="202">
        <f t="shared" si="29"/>
        <v>0.13730707553902907</v>
      </c>
      <c r="Q126" s="202">
        <f t="shared" si="29"/>
        <v>0.13740149729095133</v>
      </c>
    </row>
    <row r="127" spans="1:17" x14ac:dyDescent="0.25">
      <c r="A127" s="76" t="s">
        <v>80</v>
      </c>
      <c r="B127" s="202">
        <f t="shared" ref="B127:Q127" si="30">IF(B$85=0,0,B$85/B$81)</f>
        <v>4.487920342287368E-2</v>
      </c>
      <c r="C127" s="202">
        <f t="shared" si="30"/>
        <v>4.481589517317839E-2</v>
      </c>
      <c r="D127" s="202">
        <f t="shared" si="30"/>
        <v>4.4616288290418839E-2</v>
      </c>
      <c r="E127" s="202">
        <f t="shared" si="30"/>
        <v>4.4592673946491211E-2</v>
      </c>
      <c r="F127" s="202">
        <f t="shared" si="30"/>
        <v>4.4616434447351354E-2</v>
      </c>
      <c r="G127" s="202">
        <f t="shared" si="30"/>
        <v>4.3412666021126443E-2</v>
      </c>
      <c r="H127" s="202">
        <f t="shared" si="30"/>
        <v>4.2778615882608152E-2</v>
      </c>
      <c r="I127" s="202">
        <f t="shared" si="30"/>
        <v>4.2949458928720013E-2</v>
      </c>
      <c r="J127" s="202">
        <f t="shared" si="30"/>
        <v>4.3985845933741788E-2</v>
      </c>
      <c r="K127" s="202">
        <f t="shared" si="30"/>
        <v>4.3660127234995565E-2</v>
      </c>
      <c r="L127" s="202">
        <f t="shared" si="30"/>
        <v>4.2891510398006004E-2</v>
      </c>
      <c r="M127" s="202">
        <f t="shared" si="30"/>
        <v>4.2612946566941971E-2</v>
      </c>
      <c r="N127" s="202">
        <f t="shared" si="30"/>
        <v>4.262940171304206E-2</v>
      </c>
      <c r="O127" s="202">
        <f t="shared" si="30"/>
        <v>4.2617047541509211E-2</v>
      </c>
      <c r="P127" s="202">
        <f t="shared" si="30"/>
        <v>4.2599615923936796E-2</v>
      </c>
      <c r="Q127" s="202">
        <f t="shared" si="30"/>
        <v>4.2628910338306646E-2</v>
      </c>
    </row>
    <row r="128" spans="1:17" x14ac:dyDescent="0.25">
      <c r="A128" s="129" t="s">
        <v>79</v>
      </c>
      <c r="B128" s="201">
        <f t="shared" ref="B128:Q128" si="31">IF(B$86=0,0,B$86/B$81)</f>
        <v>0.70186597728346967</v>
      </c>
      <c r="C128" s="201">
        <f t="shared" si="31"/>
        <v>0.70228653606600755</v>
      </c>
      <c r="D128" s="201">
        <f t="shared" si="31"/>
        <v>0.70361253114569489</v>
      </c>
      <c r="E128" s="201">
        <f t="shared" si="31"/>
        <v>0.70376940200818805</v>
      </c>
      <c r="F128" s="201">
        <f t="shared" si="31"/>
        <v>0.70361156022039062</v>
      </c>
      <c r="G128" s="201">
        <f t="shared" si="31"/>
        <v>0.71160823342218527</v>
      </c>
      <c r="H128" s="201">
        <f t="shared" si="31"/>
        <v>0.71582024932227328</v>
      </c>
      <c r="I128" s="201">
        <f t="shared" si="31"/>
        <v>0.71468533335439055</v>
      </c>
      <c r="J128" s="201">
        <f t="shared" si="31"/>
        <v>0.70780058043248817</v>
      </c>
      <c r="K128" s="201">
        <f t="shared" si="31"/>
        <v>0.70996434044881918</v>
      </c>
      <c r="L128" s="201">
        <f t="shared" si="31"/>
        <v>0.71507028734765754</v>
      </c>
      <c r="M128" s="201">
        <f t="shared" si="31"/>
        <v>0.71692079602883685</v>
      </c>
      <c r="N128" s="201">
        <f t="shared" si="31"/>
        <v>0.71681148395270711</v>
      </c>
      <c r="O128" s="201">
        <f t="shared" si="31"/>
        <v>0.71689355312006109</v>
      </c>
      <c r="P128" s="201">
        <f t="shared" si="31"/>
        <v>0.71700935192826076</v>
      </c>
      <c r="Q128" s="201">
        <f t="shared" si="31"/>
        <v>0.71681474817121738</v>
      </c>
    </row>
    <row r="129" spans="1:17" x14ac:dyDescent="0.25">
      <c r="A129" s="72" t="s">
        <v>235</v>
      </c>
      <c r="B129" s="276">
        <f t="shared" ref="B129:Q129" si="32">IF(B$91=0,0,B$91/B$81)</f>
        <v>7.6569726727414994E-2</v>
      </c>
      <c r="C129" s="276">
        <f t="shared" si="32"/>
        <v>7.6461714663718525E-2</v>
      </c>
      <c r="D129" s="276">
        <f t="shared" si="32"/>
        <v>7.6121159500076238E-2</v>
      </c>
      <c r="E129" s="276">
        <f t="shared" si="32"/>
        <v>7.6080870374524115E-2</v>
      </c>
      <c r="F129" s="276">
        <f t="shared" si="32"/>
        <v>7.6121408862710349E-2</v>
      </c>
      <c r="G129" s="276">
        <f t="shared" si="32"/>
        <v>7.4067624205022928E-2</v>
      </c>
      <c r="H129" s="276">
        <f t="shared" si="32"/>
        <v>7.2985852646370863E-2</v>
      </c>
      <c r="I129" s="276">
        <f t="shared" si="32"/>
        <v>7.3277332983729029E-2</v>
      </c>
      <c r="J129" s="276">
        <f t="shared" si="32"/>
        <v>7.5045543283957211E-2</v>
      </c>
      <c r="K129" s="276">
        <f t="shared" si="32"/>
        <v>7.4489825048096162E-2</v>
      </c>
      <c r="L129" s="276">
        <f t="shared" si="32"/>
        <v>7.3178465293961464E-2</v>
      </c>
      <c r="M129" s="276">
        <f t="shared" si="32"/>
        <v>7.2703199362439991E-2</v>
      </c>
      <c r="N129" s="276">
        <f t="shared" si="32"/>
        <v>7.2731273970366314E-2</v>
      </c>
      <c r="O129" s="276">
        <f t="shared" si="32"/>
        <v>7.2710196155564205E-2</v>
      </c>
      <c r="P129" s="276">
        <f t="shared" si="32"/>
        <v>7.2680455560987234E-2</v>
      </c>
      <c r="Q129" s="276">
        <f t="shared" si="32"/>
        <v>7.2730435621502221E-2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128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53">
        <f>IF(B$5=0,0,B$5/PPA_fec!B$5)</f>
        <v>0</v>
      </c>
      <c r="C133" s="253">
        <f>IF(C$5=0,0,C$5/PPA_fec!C$5)</f>
        <v>0</v>
      </c>
      <c r="D133" s="253">
        <f>IF(D$5=0,0,D$5/PPA_fec!D$5)</f>
        <v>0</v>
      </c>
      <c r="E133" s="253">
        <f>IF(E$5=0,0,E$5/PPA_fec!E$5)</f>
        <v>0</v>
      </c>
      <c r="F133" s="253">
        <f>IF(F$5=0,0,F$5/PPA_fec!F$5)</f>
        <v>0</v>
      </c>
      <c r="G133" s="253">
        <f>IF(G$5=0,0,G$5/PPA_fec!G$5)</f>
        <v>0</v>
      </c>
      <c r="H133" s="253">
        <f>IF(H$5=0,0,H$5/PPA_fec!H$5)</f>
        <v>0</v>
      </c>
      <c r="I133" s="253">
        <f>IF(I$5=0,0,I$5/PPA_fec!I$5)</f>
        <v>0</v>
      </c>
      <c r="J133" s="253">
        <f>IF(J$5=0,0,J$5/PPA_fec!J$5)</f>
        <v>0</v>
      </c>
      <c r="K133" s="253">
        <f>IF(K$5=0,0,K$5/PPA_fec!K$5)</f>
        <v>0</v>
      </c>
      <c r="L133" s="253">
        <f>IF(L$5=0,0,L$5/PPA_fec!L$5)</f>
        <v>0</v>
      </c>
      <c r="M133" s="253">
        <f>IF(M$5=0,0,M$5/PPA_fec!M$5)</f>
        <v>0</v>
      </c>
      <c r="N133" s="253">
        <f>IF(N$5=0,0,N$5/PPA_fec!N$5)</f>
        <v>0</v>
      </c>
      <c r="O133" s="253">
        <f>IF(O$5=0,0,O$5/PPA_fec!O$5)</f>
        <v>0</v>
      </c>
      <c r="P133" s="253">
        <f>IF(P$5=0,0,P$5/PPA_fec!P$5)</f>
        <v>0</v>
      </c>
      <c r="Q133" s="253">
        <f>IF(Q$5=0,0,Q$5/PPA_fec!Q$5)</f>
        <v>0</v>
      </c>
    </row>
    <row r="134" spans="1:17" x14ac:dyDescent="0.25">
      <c r="A134" s="132" t="s">
        <v>83</v>
      </c>
      <c r="B134" s="252">
        <f>IF(B$6=0,0,B$6/PPA_fec!B$6)</f>
        <v>0</v>
      </c>
      <c r="C134" s="252">
        <f>IF(C$6=0,0,C$6/PPA_fec!C$6)</f>
        <v>0</v>
      </c>
      <c r="D134" s="252">
        <f>IF(D$6=0,0,D$6/PPA_fec!D$6)</f>
        <v>0</v>
      </c>
      <c r="E134" s="252">
        <f>IF(E$6=0,0,E$6/PPA_fec!E$6)</f>
        <v>0</v>
      </c>
      <c r="F134" s="252">
        <f>IF(F$6=0,0,F$6/PPA_fec!F$6)</f>
        <v>0</v>
      </c>
      <c r="G134" s="252">
        <f>IF(G$6=0,0,G$6/PPA_fec!G$6)</f>
        <v>0</v>
      </c>
      <c r="H134" s="252">
        <f>IF(H$6=0,0,H$6/PPA_fec!H$6)</f>
        <v>0</v>
      </c>
      <c r="I134" s="252">
        <f>IF(I$6=0,0,I$6/PPA_fec!I$6)</f>
        <v>0</v>
      </c>
      <c r="J134" s="252">
        <f>IF(J$6=0,0,J$6/PPA_fec!J$6)</f>
        <v>0</v>
      </c>
      <c r="K134" s="252">
        <f>IF(K$6=0,0,K$6/PPA_fec!K$6)</f>
        <v>0</v>
      </c>
      <c r="L134" s="252">
        <f>IF(L$6=0,0,L$6/PPA_fec!L$6)</f>
        <v>0</v>
      </c>
      <c r="M134" s="252">
        <f>IF(M$6=0,0,M$6/PPA_fec!M$6)</f>
        <v>0</v>
      </c>
      <c r="N134" s="252">
        <f>IF(N$6=0,0,N$6/PPA_fec!N$6)</f>
        <v>0</v>
      </c>
      <c r="O134" s="252">
        <f>IF(O$6=0,0,O$6/PPA_fec!O$6)</f>
        <v>0</v>
      </c>
      <c r="P134" s="252">
        <f>IF(P$6=0,0,P$6/PPA_fec!P$6)</f>
        <v>0</v>
      </c>
      <c r="Q134" s="252">
        <f>IF(Q$6=0,0,Q$6/PPA_fec!Q$6)</f>
        <v>0</v>
      </c>
    </row>
    <row r="135" spans="1:17" x14ac:dyDescent="0.25">
      <c r="A135" s="76" t="s">
        <v>82</v>
      </c>
      <c r="B135" s="251">
        <f>IF(B$7=0,0,B$7/PPA_fec!B$7)</f>
        <v>0</v>
      </c>
      <c r="C135" s="251">
        <f>IF(C$7=0,0,C$7/PPA_fec!C$7)</f>
        <v>0</v>
      </c>
      <c r="D135" s="251">
        <f>IF(D$7=0,0,D$7/PPA_fec!D$7)</f>
        <v>0</v>
      </c>
      <c r="E135" s="251">
        <f>IF(E$7=0,0,E$7/PPA_fec!E$7)</f>
        <v>0</v>
      </c>
      <c r="F135" s="251">
        <f>IF(F$7=0,0,F$7/PPA_fec!F$7)</f>
        <v>0</v>
      </c>
      <c r="G135" s="251">
        <f>IF(G$7=0,0,G$7/PPA_fec!G$7)</f>
        <v>0</v>
      </c>
      <c r="H135" s="251">
        <f>IF(H$7=0,0,H$7/PPA_fec!H$7)</f>
        <v>0</v>
      </c>
      <c r="I135" s="251">
        <f>IF(I$7=0,0,I$7/PPA_fec!I$7)</f>
        <v>0</v>
      </c>
      <c r="J135" s="251">
        <f>IF(J$7=0,0,J$7/PPA_fec!J$7)</f>
        <v>0</v>
      </c>
      <c r="K135" s="251">
        <f>IF(K$7=0,0,K$7/PPA_fec!K$7)</f>
        <v>0</v>
      </c>
      <c r="L135" s="251">
        <f>IF(L$7=0,0,L$7/PPA_fec!L$7)</f>
        <v>0</v>
      </c>
      <c r="M135" s="251">
        <f>IF(M$7=0,0,M$7/PPA_fec!M$7)</f>
        <v>0</v>
      </c>
      <c r="N135" s="251">
        <f>IF(N$7=0,0,N$7/PPA_fec!N$7)</f>
        <v>0</v>
      </c>
      <c r="O135" s="251">
        <f>IF(O$7=0,0,O$7/PPA_fec!O$7)</f>
        <v>0</v>
      </c>
      <c r="P135" s="251">
        <f>IF(P$7=0,0,P$7/PPA_fec!P$7)</f>
        <v>0</v>
      </c>
      <c r="Q135" s="251">
        <f>IF(Q$7=0,0,Q$7/PPA_fec!Q$7)</f>
        <v>0</v>
      </c>
    </row>
    <row r="136" spans="1:17" x14ac:dyDescent="0.25">
      <c r="A136" s="76" t="s">
        <v>81</v>
      </c>
      <c r="B136" s="251">
        <f>IF(B$8=0,0,B$8/PPA_fec!B$8)</f>
        <v>0</v>
      </c>
      <c r="C136" s="251">
        <f>IF(C$8=0,0,C$8/PPA_fec!C$8)</f>
        <v>0</v>
      </c>
      <c r="D136" s="251">
        <f>IF(D$8=0,0,D$8/PPA_fec!D$8)</f>
        <v>0</v>
      </c>
      <c r="E136" s="251">
        <f>IF(E$8=0,0,E$8/PPA_fec!E$8)</f>
        <v>0</v>
      </c>
      <c r="F136" s="251">
        <f>IF(F$8=0,0,F$8/PPA_fec!F$8)</f>
        <v>0</v>
      </c>
      <c r="G136" s="251">
        <f>IF(G$8=0,0,G$8/PPA_fec!G$8)</f>
        <v>0</v>
      </c>
      <c r="H136" s="251">
        <f>IF(H$8=0,0,H$8/PPA_fec!H$8)</f>
        <v>0</v>
      </c>
      <c r="I136" s="251">
        <f>IF(I$8=0,0,I$8/PPA_fec!I$8)</f>
        <v>0</v>
      </c>
      <c r="J136" s="251">
        <f>IF(J$8=0,0,J$8/PPA_fec!J$8)</f>
        <v>0</v>
      </c>
      <c r="K136" s="251">
        <f>IF(K$8=0,0,K$8/PPA_fec!K$8)</f>
        <v>0</v>
      </c>
      <c r="L136" s="251">
        <f>IF(L$8=0,0,L$8/PPA_fec!L$8)</f>
        <v>0</v>
      </c>
      <c r="M136" s="251">
        <f>IF(M$8=0,0,M$8/PPA_fec!M$8)</f>
        <v>0</v>
      </c>
      <c r="N136" s="251">
        <f>IF(N$8=0,0,N$8/PPA_fec!N$8)</f>
        <v>0</v>
      </c>
      <c r="O136" s="251">
        <f>IF(O$8=0,0,O$8/PPA_fec!O$8)</f>
        <v>0</v>
      </c>
      <c r="P136" s="251">
        <f>IF(P$8=0,0,P$8/PPA_fec!P$8)</f>
        <v>0</v>
      </c>
      <c r="Q136" s="251">
        <f>IF(Q$8=0,0,Q$8/PPA_fec!Q$8)</f>
        <v>0</v>
      </c>
    </row>
    <row r="137" spans="1:17" x14ac:dyDescent="0.25">
      <c r="A137" s="76" t="s">
        <v>80</v>
      </c>
      <c r="B137" s="251">
        <f>IF(B$9=0,0,B$9/PPA_fec!B$9)</f>
        <v>0</v>
      </c>
      <c r="C137" s="251">
        <f>IF(C$9=0,0,C$9/PPA_fec!C$9)</f>
        <v>0</v>
      </c>
      <c r="D137" s="251">
        <f>IF(D$9=0,0,D$9/PPA_fec!D$9)</f>
        <v>0</v>
      </c>
      <c r="E137" s="251">
        <f>IF(E$9=0,0,E$9/PPA_fec!E$9)</f>
        <v>0</v>
      </c>
      <c r="F137" s="251">
        <f>IF(F$9=0,0,F$9/PPA_fec!F$9)</f>
        <v>0</v>
      </c>
      <c r="G137" s="251">
        <f>IF(G$9=0,0,G$9/PPA_fec!G$9)</f>
        <v>0</v>
      </c>
      <c r="H137" s="251">
        <f>IF(H$9=0,0,H$9/PPA_fec!H$9)</f>
        <v>0</v>
      </c>
      <c r="I137" s="251">
        <f>IF(I$9=0,0,I$9/PPA_fec!I$9)</f>
        <v>0</v>
      </c>
      <c r="J137" s="251">
        <f>IF(J$9=0,0,J$9/PPA_fec!J$9)</f>
        <v>0</v>
      </c>
      <c r="K137" s="251">
        <f>IF(K$9=0,0,K$9/PPA_fec!K$9)</f>
        <v>0</v>
      </c>
      <c r="L137" s="251">
        <f>IF(L$9=0,0,L$9/PPA_fec!L$9)</f>
        <v>0</v>
      </c>
      <c r="M137" s="251">
        <f>IF(M$9=0,0,M$9/PPA_fec!M$9)</f>
        <v>0</v>
      </c>
      <c r="N137" s="251">
        <f>IF(N$9=0,0,N$9/PPA_fec!N$9)</f>
        <v>0</v>
      </c>
      <c r="O137" s="251">
        <f>IF(O$9=0,0,O$9/PPA_fec!O$9)</f>
        <v>0</v>
      </c>
      <c r="P137" s="251">
        <f>IF(P$9=0,0,P$9/PPA_fec!P$9)</f>
        <v>0</v>
      </c>
      <c r="Q137" s="251">
        <f>IF(Q$9=0,0,Q$9/PPA_fec!Q$9)</f>
        <v>0</v>
      </c>
    </row>
    <row r="138" spans="1:17" x14ac:dyDescent="0.25">
      <c r="A138" s="129" t="s">
        <v>79</v>
      </c>
      <c r="B138" s="250">
        <f>IF(B$10=0,0,B$10/PPA_fec!B$10)</f>
        <v>0</v>
      </c>
      <c r="C138" s="250">
        <f>IF(C$10=0,0,C$10/PPA_fec!C$10)</f>
        <v>0</v>
      </c>
      <c r="D138" s="250">
        <f>IF(D$10=0,0,D$10/PPA_fec!D$10)</f>
        <v>0</v>
      </c>
      <c r="E138" s="250">
        <f>IF(E$10=0,0,E$10/PPA_fec!E$10)</f>
        <v>0</v>
      </c>
      <c r="F138" s="250">
        <f>IF(F$10=0,0,F$10/PPA_fec!F$10)</f>
        <v>0</v>
      </c>
      <c r="G138" s="250">
        <f>IF(G$10=0,0,G$10/PPA_fec!G$10)</f>
        <v>0</v>
      </c>
      <c r="H138" s="250">
        <f>IF(H$10=0,0,H$10/PPA_fec!H$10)</f>
        <v>0</v>
      </c>
      <c r="I138" s="250">
        <f>IF(I$10=0,0,I$10/PPA_fec!I$10)</f>
        <v>0</v>
      </c>
      <c r="J138" s="250">
        <f>IF(J$10=0,0,J$10/PPA_fec!J$10)</f>
        <v>0</v>
      </c>
      <c r="K138" s="250">
        <f>IF(K$10=0,0,K$10/PPA_fec!K$10)</f>
        <v>0</v>
      </c>
      <c r="L138" s="250">
        <f>IF(L$10=0,0,L$10/PPA_fec!L$10)</f>
        <v>0</v>
      </c>
      <c r="M138" s="250">
        <f>IF(M$10=0,0,M$10/PPA_fec!M$10)</f>
        <v>0</v>
      </c>
      <c r="N138" s="250">
        <f>IF(N$10=0,0,N$10/PPA_fec!N$10)</f>
        <v>0</v>
      </c>
      <c r="O138" s="250">
        <f>IF(O$10=0,0,O$10/PPA_fec!O$10)</f>
        <v>0</v>
      </c>
      <c r="P138" s="250">
        <f>IF(P$10=0,0,P$10/PPA_fec!P$10)</f>
        <v>0</v>
      </c>
      <c r="Q138" s="250">
        <f>IF(Q$10=0,0,Q$10/PPA_fec!Q$10)</f>
        <v>0</v>
      </c>
    </row>
    <row r="139" spans="1:17" x14ac:dyDescent="0.25">
      <c r="A139" s="127" t="s">
        <v>241</v>
      </c>
      <c r="B139" s="248">
        <f>IF(B$15=0,0,B$15/PPA_fec!B$15)</f>
        <v>0</v>
      </c>
      <c r="C139" s="248">
        <f>IF(C$15=0,0,C$15/PPA_fec!C$15)</f>
        <v>0</v>
      </c>
      <c r="D139" s="248">
        <f>IF(D$15=0,0,D$15/PPA_fec!D$15)</f>
        <v>0</v>
      </c>
      <c r="E139" s="248">
        <f>IF(E$15=0,0,E$15/PPA_fec!E$15)</f>
        <v>0</v>
      </c>
      <c r="F139" s="248">
        <f>IF(F$15=0,0,F$15/PPA_fec!F$15)</f>
        <v>0</v>
      </c>
      <c r="G139" s="248">
        <f>IF(G$15=0,0,G$15/PPA_fec!G$15)</f>
        <v>0</v>
      </c>
      <c r="H139" s="248">
        <f>IF(H$15=0,0,H$15/PPA_fec!H$15)</f>
        <v>0</v>
      </c>
      <c r="I139" s="248">
        <f>IF(I$15=0,0,I$15/PPA_fec!I$15)</f>
        <v>0</v>
      </c>
      <c r="J139" s="248">
        <f>IF(J$15=0,0,J$15/PPA_fec!J$15)</f>
        <v>0</v>
      </c>
      <c r="K139" s="248">
        <f>IF(K$15=0,0,K$15/PPA_fec!K$15)</f>
        <v>0</v>
      </c>
      <c r="L139" s="248">
        <f>IF(L$15=0,0,L$15/PPA_fec!L$15)</f>
        <v>0</v>
      </c>
      <c r="M139" s="248">
        <f>IF(M$15=0,0,M$15/PPA_fec!M$15)</f>
        <v>0</v>
      </c>
      <c r="N139" s="248">
        <f>IF(N$15=0,0,N$15/PPA_fec!N$15)</f>
        <v>0</v>
      </c>
      <c r="O139" s="248">
        <f>IF(O$15=0,0,O$15/PPA_fec!O$15)</f>
        <v>0</v>
      </c>
      <c r="P139" s="248">
        <f>IF(P$15=0,0,P$15/PPA_fec!P$15)</f>
        <v>0</v>
      </c>
      <c r="Q139" s="248">
        <f>IF(Q$15=0,0,Q$15/PPA_fec!Q$15)</f>
        <v>0</v>
      </c>
    </row>
    <row r="140" spans="1:17" x14ac:dyDescent="0.25">
      <c r="A140" s="127" t="s">
        <v>240</v>
      </c>
      <c r="B140" s="249">
        <f>IF(B$16=0,0,B$16/PPA_fec!B$16)</f>
        <v>0</v>
      </c>
      <c r="C140" s="249">
        <f>IF(C$16=0,0,C$16/PPA_fec!C$16)</f>
        <v>0</v>
      </c>
      <c r="D140" s="249">
        <f>IF(D$16=0,0,D$16/PPA_fec!D$16)</f>
        <v>0</v>
      </c>
      <c r="E140" s="249">
        <f>IF(E$16=0,0,E$16/PPA_fec!E$16)</f>
        <v>0</v>
      </c>
      <c r="F140" s="249">
        <f>IF(F$16=0,0,F$16/PPA_fec!F$16)</f>
        <v>0</v>
      </c>
      <c r="G140" s="249">
        <f>IF(G$16=0,0,G$16/PPA_fec!G$16)</f>
        <v>0</v>
      </c>
      <c r="H140" s="249">
        <f>IF(H$16=0,0,H$16/PPA_fec!H$16)</f>
        <v>0</v>
      </c>
      <c r="I140" s="249">
        <f>IF(I$16=0,0,I$16/PPA_fec!I$16)</f>
        <v>0</v>
      </c>
      <c r="J140" s="249">
        <f>IF(J$16=0,0,J$16/PPA_fec!J$16)</f>
        <v>0</v>
      </c>
      <c r="K140" s="249">
        <f>IF(K$16=0,0,K$16/PPA_fec!K$16)</f>
        <v>0</v>
      </c>
      <c r="L140" s="249">
        <f>IF(L$16=0,0,L$16/PPA_fec!L$16)</f>
        <v>0</v>
      </c>
      <c r="M140" s="249">
        <f>IF(M$16=0,0,M$16/PPA_fec!M$16)</f>
        <v>0</v>
      </c>
      <c r="N140" s="249">
        <f>IF(N$16=0,0,N$16/PPA_fec!N$16)</f>
        <v>0</v>
      </c>
      <c r="O140" s="249">
        <f>IF(O$16=0,0,O$16/PPA_fec!O$16)</f>
        <v>0</v>
      </c>
      <c r="P140" s="249">
        <f>IF(P$16=0,0,P$16/PPA_fec!P$16)</f>
        <v>0</v>
      </c>
      <c r="Q140" s="249">
        <f>IF(Q$16=0,0,Q$16/PPA_fec!Q$16)</f>
        <v>0</v>
      </c>
    </row>
    <row r="141" spans="1:17" x14ac:dyDescent="0.25">
      <c r="A141" s="72" t="s">
        <v>239</v>
      </c>
      <c r="B141" s="265">
        <f>IF(B$29=0,0,B$29/PPA_fec!B$29)</f>
        <v>0</v>
      </c>
      <c r="C141" s="265">
        <f>IF(C$29=0,0,C$29/PPA_fec!C$29)</f>
        <v>0</v>
      </c>
      <c r="D141" s="265">
        <f>IF(D$29=0,0,D$29/PPA_fec!D$29)</f>
        <v>0</v>
      </c>
      <c r="E141" s="265">
        <f>IF(E$29=0,0,E$29/PPA_fec!E$29)</f>
        <v>0</v>
      </c>
      <c r="F141" s="265">
        <f>IF(F$29=0,0,F$29/PPA_fec!F$29)</f>
        <v>0</v>
      </c>
      <c r="G141" s="265">
        <f>IF(G$29=0,0,G$29/PPA_fec!G$29)</f>
        <v>0</v>
      </c>
      <c r="H141" s="265">
        <f>IF(H$29=0,0,H$29/PPA_fec!H$29)</f>
        <v>0</v>
      </c>
      <c r="I141" s="265">
        <f>IF(I$29=0,0,I$29/PPA_fec!I$29)</f>
        <v>0</v>
      </c>
      <c r="J141" s="265">
        <f>IF(J$29=0,0,J$29/PPA_fec!J$29)</f>
        <v>0</v>
      </c>
      <c r="K141" s="265">
        <f>IF(K$29=0,0,K$29/PPA_fec!K$29)</f>
        <v>0</v>
      </c>
      <c r="L141" s="265">
        <f>IF(L$29=0,0,L$29/PPA_fec!L$29)</f>
        <v>0</v>
      </c>
      <c r="M141" s="265">
        <f>IF(M$29=0,0,M$29/PPA_fec!M$29)</f>
        <v>0</v>
      </c>
      <c r="N141" s="265">
        <f>IF(N$29=0,0,N$29/PPA_fec!N$29)</f>
        <v>0</v>
      </c>
      <c r="O141" s="265">
        <f>IF(O$29=0,0,O$29/PPA_fec!O$29)</f>
        <v>0</v>
      </c>
      <c r="P141" s="265">
        <f>IF(P$29=0,0,P$29/PPA_fec!P$29)</f>
        <v>0</v>
      </c>
      <c r="Q141" s="265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53">
        <f>IF(B$31=0,0,B$31/PPA_fec!B$31)</f>
        <v>0.51648601376470482</v>
      </c>
      <c r="C143" s="253">
        <f>IF(C$31=0,0,C$31/PPA_fec!C$31)</f>
        <v>0.51794655411430057</v>
      </c>
      <c r="D143" s="253">
        <f>IF(D$31=0,0,D$31/PPA_fec!D$31)</f>
        <v>0.51264619175719006</v>
      </c>
      <c r="E143" s="253">
        <f>IF(E$31=0,0,E$31/PPA_fec!E$31)</f>
        <v>0.5111216952586134</v>
      </c>
      <c r="F143" s="253">
        <f>IF(F$31=0,0,F$31/PPA_fec!F$31)</f>
        <v>0.51463438614687895</v>
      </c>
      <c r="G143" s="253">
        <f>IF(G$31=0,0,G$31/PPA_fec!G$31)</f>
        <v>0.48804349875304742</v>
      </c>
      <c r="H143" s="253">
        <f>IF(H$31=0,0,H$31/PPA_fec!H$31)</f>
        <v>0.48267258958091291</v>
      </c>
      <c r="I143" s="253">
        <f>IF(I$31=0,0,I$31/PPA_fec!I$31)</f>
        <v>0.48276245529040418</v>
      </c>
      <c r="J143" s="253">
        <f>IF(J$31=0,0,J$31/PPA_fec!J$31)</f>
        <v>0.49506708294252361</v>
      </c>
      <c r="K143" s="253">
        <f>IF(K$31=0,0,K$31/PPA_fec!K$31)</f>
        <v>0.48940639603690317</v>
      </c>
      <c r="L143" s="253">
        <f>IF(L$31=0,0,L$31/PPA_fec!L$31)</f>
        <v>0.48150732350580217</v>
      </c>
      <c r="M143" s="253">
        <f>IF(M$31=0,0,M$31/PPA_fec!M$31)</f>
        <v>0.48458628724435043</v>
      </c>
      <c r="N143" s="253">
        <f>IF(N$31=0,0,N$31/PPA_fec!N$31)</f>
        <v>0.49040577399290192</v>
      </c>
      <c r="O143" s="253">
        <f>IF(O$31=0,0,O$31/PPA_fec!O$31)</f>
        <v>0.50081268217204045</v>
      </c>
      <c r="P143" s="253">
        <f>IF(P$31=0,0,P$31/PPA_fec!P$31)</f>
        <v>0.50023490459013265</v>
      </c>
      <c r="Q143" s="253">
        <f>IF(Q$31=0,0,Q$31/PPA_fec!Q$31)</f>
        <v>0.50083667749360739</v>
      </c>
    </row>
    <row r="144" spans="1:17" x14ac:dyDescent="0.25">
      <c r="A144" s="132" t="s">
        <v>83</v>
      </c>
      <c r="B144" s="252">
        <f>IF(B$32=0,0,B$32/PPA_fec!B$32)</f>
        <v>0.31862544394108561</v>
      </c>
      <c r="C144" s="252">
        <f>IF(C$32=0,0,C$32/PPA_fec!C$32)</f>
        <v>0.31862544394108561</v>
      </c>
      <c r="D144" s="252">
        <f>IF(D$32=0,0,D$32/PPA_fec!D$32)</f>
        <v>0.31862544394108561</v>
      </c>
      <c r="E144" s="252">
        <f>IF(E$32=0,0,E$32/PPA_fec!E$32)</f>
        <v>0.32007679141167011</v>
      </c>
      <c r="F144" s="252">
        <f>IF(F$32=0,0,F$32/PPA_fec!F$32)</f>
        <v>0.32007679141167011</v>
      </c>
      <c r="G144" s="252">
        <f>IF(G$32=0,0,G$32/PPA_fec!G$32)</f>
        <v>0.32007679141167011</v>
      </c>
      <c r="H144" s="252">
        <f>IF(H$32=0,0,H$32/PPA_fec!H$32)</f>
        <v>0.32292814075864107</v>
      </c>
      <c r="I144" s="252">
        <f>IF(I$32=0,0,I$32/PPA_fec!I$32)</f>
        <v>0.32580495842402529</v>
      </c>
      <c r="J144" s="252">
        <f>IF(J$32=0,0,J$32/PPA_fec!J$32)</f>
        <v>0.32580495842402535</v>
      </c>
      <c r="K144" s="252">
        <f>IF(K$32=0,0,K$32/PPA_fec!K$32)</f>
        <v>0.32580495842402529</v>
      </c>
      <c r="L144" s="252">
        <f>IF(L$32=0,0,L$32/PPA_fec!L$32)</f>
        <v>0.32580495842402529</v>
      </c>
      <c r="M144" s="252">
        <f>IF(M$32=0,0,M$32/PPA_fec!M$32)</f>
        <v>0.33087897794512244</v>
      </c>
      <c r="N144" s="252">
        <f>IF(N$32=0,0,N$32/PPA_fec!N$32)</f>
        <v>0.33973607483623558</v>
      </c>
      <c r="O144" s="252">
        <f>IF(O$32=0,0,O$32/PPA_fec!O$32)</f>
        <v>0.34767547558134776</v>
      </c>
      <c r="P144" s="252">
        <f>IF(P$32=0,0,P$32/PPA_fec!P$32)</f>
        <v>0.34767547558134776</v>
      </c>
      <c r="Q144" s="252">
        <f>IF(Q$32=0,0,Q$32/PPA_fec!Q$32)</f>
        <v>0.34767547558134781</v>
      </c>
    </row>
    <row r="145" spans="1:17" x14ac:dyDescent="0.25">
      <c r="A145" s="76" t="s">
        <v>82</v>
      </c>
      <c r="B145" s="251">
        <f>IF(B$33=0,0,B$33/PPA_fec!B$33)</f>
        <v>8.3148985559978975E-2</v>
      </c>
      <c r="C145" s="251">
        <f>IF(C$33=0,0,C$33/PPA_fec!C$33)</f>
        <v>8.3148985559978975E-2</v>
      </c>
      <c r="D145" s="251">
        <f>IF(D$33=0,0,D$33/PPA_fec!D$33)</f>
        <v>8.3148985559978975E-2</v>
      </c>
      <c r="E145" s="251">
        <f>IF(E$33=0,0,E$33/PPA_fec!E$33)</f>
        <v>8.3527731426540894E-2</v>
      </c>
      <c r="F145" s="251">
        <f>IF(F$33=0,0,F$33/PPA_fec!F$33)</f>
        <v>8.3527731426540894E-2</v>
      </c>
      <c r="G145" s="251">
        <f>IF(G$33=0,0,G$33/PPA_fec!G$33)</f>
        <v>8.352773142654088E-2</v>
      </c>
      <c r="H145" s="251">
        <f>IF(H$33=0,0,H$33/PPA_fec!H$33)</f>
        <v>8.4271823934487566E-2</v>
      </c>
      <c r="I145" s="251">
        <f>IF(I$33=0,0,I$33/PPA_fec!I$33)</f>
        <v>8.5022562693950712E-2</v>
      </c>
      <c r="J145" s="251">
        <f>IF(J$33=0,0,J$33/PPA_fec!J$33)</f>
        <v>8.5022562693950712E-2</v>
      </c>
      <c r="K145" s="251">
        <f>IF(K$33=0,0,K$33/PPA_fec!K$33)</f>
        <v>8.5022562693950726E-2</v>
      </c>
      <c r="L145" s="251">
        <f>IF(L$33=0,0,L$33/PPA_fec!L$33)</f>
        <v>8.5022562693950726E-2</v>
      </c>
      <c r="M145" s="251">
        <f>IF(M$33=0,0,M$33/PPA_fec!M$33)</f>
        <v>8.6346686626654498E-2</v>
      </c>
      <c r="N145" s="251">
        <f>IF(N$33=0,0,N$33/PPA_fec!N$33)</f>
        <v>8.8658048244211557E-2</v>
      </c>
      <c r="O145" s="251">
        <f>IF(O$33=0,0,O$33/PPA_fec!O$33)</f>
        <v>9.0729926465061631E-2</v>
      </c>
      <c r="P145" s="251">
        <f>IF(P$33=0,0,P$33/PPA_fec!P$33)</f>
        <v>9.0729926465061617E-2</v>
      </c>
      <c r="Q145" s="251">
        <f>IF(Q$33=0,0,Q$33/PPA_fec!Q$33)</f>
        <v>9.0729926465061617E-2</v>
      </c>
    </row>
    <row r="146" spans="1:17" x14ac:dyDescent="0.25">
      <c r="A146" s="76" t="s">
        <v>81</v>
      </c>
      <c r="B146" s="251">
        <f>IF(B$34=0,0,B$34/PPA_fec!B$34)</f>
        <v>0.45681286003182847</v>
      </c>
      <c r="C146" s="251">
        <f>IF(C$34=0,0,C$34/PPA_fec!C$34)</f>
        <v>0.45681286003182853</v>
      </c>
      <c r="D146" s="251">
        <f>IF(D$34=0,0,D$34/PPA_fec!D$34)</f>
        <v>0.45681286003182842</v>
      </c>
      <c r="E146" s="251">
        <f>IF(E$34=0,0,E$34/PPA_fec!E$34)</f>
        <v>0.45889365490099232</v>
      </c>
      <c r="F146" s="251">
        <f>IF(F$34=0,0,F$34/PPA_fec!F$34)</f>
        <v>0.45889365490099226</v>
      </c>
      <c r="G146" s="251">
        <f>IF(G$34=0,0,G$34/PPA_fec!G$34)</f>
        <v>0.45889365490099232</v>
      </c>
      <c r="H146" s="251">
        <f>IF(H$34=0,0,H$34/PPA_fec!H$34)</f>
        <v>0.46298163053165331</v>
      </c>
      <c r="I146" s="251">
        <f>IF(I$34=0,0,I$34/PPA_fec!I$34)</f>
        <v>0.46710612005533753</v>
      </c>
      <c r="J146" s="251">
        <f>IF(J$34=0,0,J$34/PPA_fec!J$34)</f>
        <v>0.46710612005533758</v>
      </c>
      <c r="K146" s="251">
        <f>IF(K$34=0,0,K$34/PPA_fec!K$34)</f>
        <v>0.46710612005533769</v>
      </c>
      <c r="L146" s="251">
        <f>IF(L$34=0,0,L$34/PPA_fec!L$34)</f>
        <v>0.46710612005533764</v>
      </c>
      <c r="M146" s="251">
        <f>IF(M$34=0,0,M$34/PPA_fec!M$34)</f>
        <v>0.47438073485263638</v>
      </c>
      <c r="N146" s="251">
        <f>IF(N$34=0,0,N$34/PPA_fec!N$34)</f>
        <v>0.48707914246366363</v>
      </c>
      <c r="O146" s="251">
        <f>IF(O$34=0,0,O$34/PPA_fec!O$34)</f>
        <v>0.49846185037441076</v>
      </c>
      <c r="P146" s="251">
        <f>IF(P$34=0,0,P$34/PPA_fec!P$34)</f>
        <v>0.49846185037441076</v>
      </c>
      <c r="Q146" s="251">
        <f>IF(Q$34=0,0,Q$34/PPA_fec!Q$34)</f>
        <v>0.49846185037441076</v>
      </c>
    </row>
    <row r="147" spans="1:17" x14ac:dyDescent="0.25">
      <c r="A147" s="76" t="s">
        <v>80</v>
      </c>
      <c r="B147" s="251">
        <f>IF(B$35=0,0,B$35/PPA_fec!B$35)</f>
        <v>0.32122913256765884</v>
      </c>
      <c r="C147" s="251">
        <f>IF(C$35=0,0,C$35/PPA_fec!C$35)</f>
        <v>0.32122913256765878</v>
      </c>
      <c r="D147" s="251">
        <f>IF(D$35=0,0,D$35/PPA_fec!D$35)</f>
        <v>0.32122913256765884</v>
      </c>
      <c r="E147" s="251">
        <f>IF(E$35=0,0,E$35/PPA_fec!E$35)</f>
        <v>0.3226923399099963</v>
      </c>
      <c r="F147" s="251">
        <f>IF(F$35=0,0,F$35/PPA_fec!F$35)</f>
        <v>0.3226923399099963</v>
      </c>
      <c r="G147" s="251">
        <f>IF(G$35=0,0,G$35/PPA_fec!G$35)</f>
        <v>0.3226923399099963</v>
      </c>
      <c r="H147" s="251">
        <f>IF(H$35=0,0,H$35/PPA_fec!H$35)</f>
        <v>0.32556698942337353</v>
      </c>
      <c r="I147" s="251">
        <f>IF(I$35=0,0,I$35/PPA_fec!I$35)</f>
        <v>0.32846731537279006</v>
      </c>
      <c r="J147" s="251">
        <f>IF(J$35=0,0,J$35/PPA_fec!J$35)</f>
        <v>0.32846731537279011</v>
      </c>
      <c r="K147" s="251">
        <f>IF(K$35=0,0,K$35/PPA_fec!K$35)</f>
        <v>0.32846731537279006</v>
      </c>
      <c r="L147" s="251">
        <f>IF(L$35=0,0,L$35/PPA_fec!L$35)</f>
        <v>0.32846731537279011</v>
      </c>
      <c r="M147" s="251">
        <f>IF(M$35=0,0,M$35/PPA_fec!M$35)</f>
        <v>0.33358279789431389</v>
      </c>
      <c r="N147" s="251">
        <f>IF(N$35=0,0,N$35/PPA_fec!N$35)</f>
        <v>0.3425122716871416</v>
      </c>
      <c r="O147" s="251">
        <f>IF(O$35=0,0,O$35/PPA_fec!O$35)</f>
        <v>0.35051655026236722</v>
      </c>
      <c r="P147" s="251">
        <f>IF(P$35=0,0,P$35/PPA_fec!P$35)</f>
        <v>0.35051655026236722</v>
      </c>
      <c r="Q147" s="251">
        <f>IF(Q$35=0,0,Q$35/PPA_fec!Q$35)</f>
        <v>0.35051655026236722</v>
      </c>
    </row>
    <row r="148" spans="1:17" x14ac:dyDescent="0.25">
      <c r="A148" s="129" t="s">
        <v>79</v>
      </c>
      <c r="B148" s="250">
        <f>IF(B$36=0,0,B$36/PPA_fec!B$36)</f>
        <v>0.50020672739235739</v>
      </c>
      <c r="C148" s="250">
        <f>IF(C$36=0,0,C$36/PPA_fec!C$36)</f>
        <v>0.50121348186726256</v>
      </c>
      <c r="D148" s="250">
        <f>IF(D$36=0,0,D$36/PPA_fec!D$36)</f>
        <v>0.50440641980140666</v>
      </c>
      <c r="E148" s="250">
        <f>IF(E$36=0,0,E$36/PPA_fec!E$36)</f>
        <v>0.50708536286086237</v>
      </c>
      <c r="F148" s="250">
        <f>IF(F$36=0,0,F$36/PPA_fec!F$36)</f>
        <v>0.50670164552148933</v>
      </c>
      <c r="G148" s="250">
        <f>IF(G$36=0,0,G$36/PPA_fec!G$36)</f>
        <v>0.52667016375768849</v>
      </c>
      <c r="H148" s="250">
        <f>IF(H$36=0,0,H$36/PPA_fec!H$36)</f>
        <v>0.5424293333117074</v>
      </c>
      <c r="I148" s="250">
        <f>IF(I$36=0,0,I$36/PPA_fec!I$36)</f>
        <v>0.54422048647776911</v>
      </c>
      <c r="J148" s="250">
        <f>IF(J$36=0,0,J$36/PPA_fec!J$36)</f>
        <v>0.52627856190204436</v>
      </c>
      <c r="K148" s="250">
        <f>IF(K$36=0,0,K$36/PPA_fec!K$36)</f>
        <v>0.53182561673512585</v>
      </c>
      <c r="L148" s="250">
        <f>IF(L$36=0,0,L$36/PPA_fec!L$36)</f>
        <v>0.54524928683292295</v>
      </c>
      <c r="M148" s="250">
        <f>IF(M$36=0,0,M$36/PPA_fec!M$36)</f>
        <v>0.55880310732738425</v>
      </c>
      <c r="N148" s="250">
        <f>IF(N$36=0,0,N$36/PPA_fec!N$36)</f>
        <v>0.57345244107164495</v>
      </c>
      <c r="O148" s="250">
        <f>IF(O$36=0,0,O$36/PPA_fec!O$36)</f>
        <v>0.58709096551115847</v>
      </c>
      <c r="P148" s="250">
        <f>IF(P$36=0,0,P$36/PPA_fec!P$36)</f>
        <v>0.58742607191583418</v>
      </c>
      <c r="Q148" s="250">
        <f>IF(Q$36=0,0,Q$36/PPA_fec!Q$36)</f>
        <v>0.58686307114861869</v>
      </c>
    </row>
    <row r="149" spans="1:17" x14ac:dyDescent="0.25">
      <c r="A149" s="127" t="s">
        <v>238</v>
      </c>
      <c r="B149" s="248">
        <f>IF(B$41=0,0,B$41/PPA_fec!B$41)</f>
        <v>0.46020851920772443</v>
      </c>
      <c r="C149" s="248">
        <f>IF(C$41=0,0,C$41/PPA_fec!C$41)</f>
        <v>0.4730831821361911</v>
      </c>
      <c r="D149" s="248">
        <f>IF(D$41=0,0,D$41/PPA_fec!D$41)</f>
        <v>0.45864307118515052</v>
      </c>
      <c r="E149" s="248">
        <f>IF(E$41=0,0,E$41/PPA_fec!E$41)</f>
        <v>0.45775217488783437</v>
      </c>
      <c r="F149" s="248">
        <f>IF(F$41=0,0,F$41/PPA_fec!F$41)</f>
        <v>0.47215135566686017</v>
      </c>
      <c r="G149" s="248">
        <f>IF(G$41=0,0,G$41/PPA_fec!G$41)</f>
        <v>0.43490929146922924</v>
      </c>
      <c r="H149" s="248">
        <f>IF(H$41=0,0,H$41/PPA_fec!H$41)</f>
        <v>0.44428315186130463</v>
      </c>
      <c r="I149" s="248">
        <f>IF(I$41=0,0,I$41/PPA_fec!I$41)</f>
        <v>0.43750890709859297</v>
      </c>
      <c r="J149" s="248">
        <f>IF(J$41=0,0,J$41/PPA_fec!J$41)</f>
        <v>0.44106379180179039</v>
      </c>
      <c r="K149" s="248">
        <f>IF(K$41=0,0,K$41/PPA_fec!K$41)</f>
        <v>0.43859465971088829</v>
      </c>
      <c r="L149" s="248">
        <f>IF(L$41=0,0,L$41/PPA_fec!L$41)</f>
        <v>0.43573233912212933</v>
      </c>
      <c r="M149" s="248">
        <f>IF(M$41=0,0,M$41/PPA_fec!M$41)</f>
        <v>0.4412765889428123</v>
      </c>
      <c r="N149" s="248">
        <f>IF(N$41=0,0,N$41/PPA_fec!N$41)</f>
        <v>0.45148456633988671</v>
      </c>
      <c r="O149" s="248">
        <f>IF(O$41=0,0,O$41/PPA_fec!O$41)</f>
        <v>0.46185882805924289</v>
      </c>
      <c r="P149" s="248">
        <f>IF(P$41=0,0,P$41/PPA_fec!P$41)</f>
        <v>0.46176382914980657</v>
      </c>
      <c r="Q149" s="248">
        <f>IF(Q$41=0,0,Q$41/PPA_fec!Q$41)</f>
        <v>0.46185396975765858</v>
      </c>
    </row>
    <row r="150" spans="1:17" x14ac:dyDescent="0.25">
      <c r="A150" s="127" t="s">
        <v>237</v>
      </c>
      <c r="B150" s="249">
        <f>IF(B$54=0,0,B$54/PPA_fec!B$54)</f>
        <v>0.53213264506608882</v>
      </c>
      <c r="C150" s="249">
        <f>IF(C$54=0,0,C$54/PPA_fec!C$54)</f>
        <v>0.53203403244789949</v>
      </c>
      <c r="D150" s="249">
        <f>IF(D$54=0,0,D$54/PPA_fec!D$54)</f>
        <v>0.52772032062397212</v>
      </c>
      <c r="E150" s="249">
        <f>IF(E$54=0,0,E$54/PPA_fec!E$54)</f>
        <v>0.52600808879699457</v>
      </c>
      <c r="F150" s="249">
        <f>IF(F$54=0,0,F$54/PPA_fec!F$54)</f>
        <v>0.52812794099661609</v>
      </c>
      <c r="G150" s="249">
        <f>IF(G$54=0,0,G$54/PPA_fec!G$54)</f>
        <v>0.50480864916651735</v>
      </c>
      <c r="H150" s="249">
        <f>IF(H$54=0,0,H$54/PPA_fec!H$54)</f>
        <v>0.49364806870298411</v>
      </c>
      <c r="I150" s="249">
        <f>IF(I$54=0,0,I$54/PPA_fec!I$54)</f>
        <v>0.49866717880841177</v>
      </c>
      <c r="J150" s="249">
        <f>IF(J$54=0,0,J$54/PPA_fec!J$54)</f>
        <v>0.51314258503885046</v>
      </c>
      <c r="K150" s="249">
        <f>IF(K$54=0,0,K$54/PPA_fec!K$54)</f>
        <v>0.50767042993145595</v>
      </c>
      <c r="L150" s="249">
        <f>IF(L$54=0,0,L$54/PPA_fec!L$54)</f>
        <v>0.50009992147680693</v>
      </c>
      <c r="M150" s="249">
        <f>IF(M$54=0,0,M$54/PPA_fec!M$54)</f>
        <v>0.50353559962619421</v>
      </c>
      <c r="N150" s="249">
        <f>IF(N$54=0,0,N$54/PPA_fec!N$54)</f>
        <v>0.50982600580880755</v>
      </c>
      <c r="O150" s="249">
        <f>IF(O$54=0,0,O$54/PPA_fec!O$54)</f>
        <v>0.52047280660577755</v>
      </c>
      <c r="P150" s="249">
        <f>IF(P$54=0,0,P$54/PPA_fec!P$54)</f>
        <v>0.51976767244306377</v>
      </c>
      <c r="Q150" s="249">
        <f>IF(Q$54=0,0,Q$54/PPA_fec!Q$54)</f>
        <v>0.5205645239777924</v>
      </c>
    </row>
    <row r="151" spans="1:17" x14ac:dyDescent="0.25">
      <c r="A151" s="72" t="s">
        <v>236</v>
      </c>
      <c r="B151" s="265">
        <f>IF(B$67=0,0,B$67/PPA_fec!B$67)</f>
        <v>0.51540591905271771</v>
      </c>
      <c r="C151" s="265">
        <f>IF(C$67=0,0,C$67/PPA_fec!C$67)</f>
        <v>0.51620768367467529</v>
      </c>
      <c r="D151" s="265">
        <f>IF(D$67=0,0,D$67/PPA_fec!D$67)</f>
        <v>0.511415002228088</v>
      </c>
      <c r="E151" s="265">
        <f>IF(E$67=0,0,E$67/PPA_fec!E$67)</f>
        <v>0.50990364039386826</v>
      </c>
      <c r="F151" s="265">
        <f>IF(F$67=0,0,F$67/PPA_fec!F$67)</f>
        <v>0.51264324834157904</v>
      </c>
      <c r="G151" s="265">
        <f>IF(G$67=0,0,G$67/PPA_fec!G$67)</f>
        <v>0.49027547639722519</v>
      </c>
      <c r="H151" s="265">
        <f>IF(H$67=0,0,H$67/PPA_fec!H$67)</f>
        <v>0.48077047005465701</v>
      </c>
      <c r="I151" s="265">
        <f>IF(I$67=0,0,I$67/PPA_fec!I$67)</f>
        <v>0.48727326062736764</v>
      </c>
      <c r="J151" s="265">
        <f>IF(J$67=0,0,J$67/PPA_fec!J$67)</f>
        <v>0.49842768519535852</v>
      </c>
      <c r="K151" s="265">
        <f>IF(K$67=0,0,K$67/PPA_fec!K$67)</f>
        <v>0.49421687701659167</v>
      </c>
      <c r="L151" s="265">
        <f>IF(L$67=0,0,L$67/PPA_fec!L$67)</f>
        <v>0.48903543795337601</v>
      </c>
      <c r="M151" s="265">
        <f>IF(M$67=0,0,M$67/PPA_fec!M$67)</f>
        <v>0.49404115786145358</v>
      </c>
      <c r="N151" s="265">
        <f>IF(N$67=0,0,N$67/PPA_fec!N$67)</f>
        <v>0.50358239950772576</v>
      </c>
      <c r="O151" s="265">
        <f>IF(O$67=0,0,O$67/PPA_fec!O$67)</f>
        <v>0.51467188020236898</v>
      </c>
      <c r="P151" s="265">
        <f>IF(P$67=0,0,P$67/PPA_fec!P$67)</f>
        <v>0.51429737416539489</v>
      </c>
      <c r="Q151" s="265">
        <f>IF(Q$67=0,0,Q$67/PPA_fec!Q$67)</f>
        <v>0.5147538868283118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53">
        <f>IF(B$81=0,0,B$81/PPA_fec!B$81)</f>
        <v>0.59827836001990131</v>
      </c>
      <c r="C153" s="253">
        <f>IF(C$81=0,0,C$81/PPA_fec!C$81)</f>
        <v>0.59912350560177718</v>
      </c>
      <c r="D153" s="253">
        <f>IF(D$81=0,0,D$81/PPA_fec!D$81)</f>
        <v>0.60180389834450643</v>
      </c>
      <c r="E153" s="253">
        <f>IF(E$81=0,0,E$81/PPA_fec!E$81)</f>
        <v>0.60212258755900705</v>
      </c>
      <c r="F153" s="253">
        <f>IF(F$81=0,0,F$81/PPA_fec!F$81)</f>
        <v>0.62563392111602534</v>
      </c>
      <c r="G153" s="253">
        <f>IF(G$81=0,0,G$81/PPA_fec!G$81)</f>
        <v>0.64863829175092114</v>
      </c>
      <c r="H153" s="253">
        <f>IF(H$81=0,0,H$81/PPA_fec!H$81)</f>
        <v>0.66524083525151634</v>
      </c>
      <c r="I153" s="253">
        <f>IF(I$81=0,0,I$81/PPA_fec!I$81)</f>
        <v>0.66259466057255267</v>
      </c>
      <c r="J153" s="253">
        <f>IF(J$81=0,0,J$81/PPA_fec!J$81)</f>
        <v>0.64698271811159325</v>
      </c>
      <c r="K153" s="253">
        <f>IF(K$81=0,0,K$81/PPA_fec!K$81)</f>
        <v>0.65180941886581578</v>
      </c>
      <c r="L153" s="253">
        <f>IF(L$81=0,0,L$81/PPA_fec!L$81)</f>
        <v>0.66348985840267893</v>
      </c>
      <c r="M153" s="253">
        <f>IF(M$81=0,0,M$81/PPA_fec!M$81)</f>
        <v>0.66782713830747109</v>
      </c>
      <c r="N153" s="253">
        <f>IF(N$81=0,0,N$81/PPA_fec!N$81)</f>
        <v>0.66756935394529726</v>
      </c>
      <c r="O153" s="253">
        <f>IF(O$81=0,0,O$81/PPA_fec!O$81)</f>
        <v>0.66776287430356873</v>
      </c>
      <c r="P153" s="253">
        <f>IF(P$81=0,0,P$81/PPA_fec!P$81)</f>
        <v>0.66803612059467854</v>
      </c>
      <c r="Q153" s="253">
        <f>IF(Q$81=0,0,Q$81/PPA_fec!Q$81)</f>
        <v>0.66757704888077773</v>
      </c>
    </row>
    <row r="154" spans="1:17" x14ac:dyDescent="0.25">
      <c r="A154" s="132" t="s">
        <v>83</v>
      </c>
      <c r="B154" s="282">
        <f>IF(B$82=0,0,B$82/PPA_fec!B$82)</f>
        <v>0.39950888915724259</v>
      </c>
      <c r="C154" s="282">
        <f>IF(C$82=0,0,C$82/PPA_fec!C$82)</f>
        <v>0.39950888915724259</v>
      </c>
      <c r="D154" s="282">
        <f>IF(D$82=0,0,D$82/PPA_fec!D$82)</f>
        <v>0.3995088891572427</v>
      </c>
      <c r="E154" s="282">
        <f>IF(E$82=0,0,E$82/PPA_fec!E$82)</f>
        <v>0.39950888915724259</v>
      </c>
      <c r="F154" s="282">
        <f>IF(F$82=0,0,F$82/PPA_fec!F$82)</f>
        <v>0.41532986463211818</v>
      </c>
      <c r="G154" s="282">
        <f>IF(G$82=0,0,G$82/PPA_fec!G$82)</f>
        <v>0.41898362794057725</v>
      </c>
      <c r="H154" s="282">
        <f>IF(H$82=0,0,H$82/PPA_fec!H$82)</f>
        <v>0.42343196642858</v>
      </c>
      <c r="I154" s="282">
        <f>IF(I$82=0,0,I$82/PPA_fec!I$82)</f>
        <v>0.42343196642858</v>
      </c>
      <c r="J154" s="282">
        <f>IF(J$82=0,0,J$82/PPA_fec!J$82)</f>
        <v>0.42343196642858</v>
      </c>
      <c r="K154" s="282">
        <f>IF(K$82=0,0,K$82/PPA_fec!K$82)</f>
        <v>0.42343196642858</v>
      </c>
      <c r="L154" s="282">
        <f>IF(L$82=0,0,L$82/PPA_fec!L$82)</f>
        <v>0.42343196642858</v>
      </c>
      <c r="M154" s="282">
        <f>IF(M$82=0,0,M$82/PPA_fec!M$82)</f>
        <v>0.42343196642858</v>
      </c>
      <c r="N154" s="282">
        <f>IF(N$82=0,0,N$82/PPA_fec!N$82)</f>
        <v>0.42343196642857994</v>
      </c>
      <c r="O154" s="282">
        <f>IF(O$82=0,0,O$82/PPA_fec!O$82)</f>
        <v>0.42343196642858</v>
      </c>
      <c r="P154" s="282">
        <f>IF(P$82=0,0,P$82/PPA_fec!P$82)</f>
        <v>0.42343196642858</v>
      </c>
      <c r="Q154" s="282">
        <f>IF(Q$82=0,0,Q$82/PPA_fec!Q$82)</f>
        <v>0.42343196642858</v>
      </c>
    </row>
    <row r="155" spans="1:17" x14ac:dyDescent="0.25">
      <c r="A155" s="76" t="s">
        <v>82</v>
      </c>
      <c r="B155" s="281">
        <f>IF(B$83=0,0,B$83/PPA_fec!B$83)</f>
        <v>0.10470357024696027</v>
      </c>
      <c r="C155" s="281">
        <f>IF(C$83=0,0,C$83/PPA_fec!C$83)</f>
        <v>0.10470357024696028</v>
      </c>
      <c r="D155" s="281">
        <f>IF(D$83=0,0,D$83/PPA_fec!D$83)</f>
        <v>0.10470357024696027</v>
      </c>
      <c r="E155" s="281">
        <f>IF(E$83=0,0,E$83/PPA_fec!E$83)</f>
        <v>0.10470357024696028</v>
      </c>
      <c r="F155" s="281">
        <f>IF(F$83=0,0,F$83/PPA_fec!F$83)</f>
        <v>0.10884994261054762</v>
      </c>
      <c r="G155" s="281">
        <f>IF(G$83=0,0,G$83/PPA_fec!G$83)</f>
        <v>0.10980752346448062</v>
      </c>
      <c r="H155" s="281">
        <f>IF(H$83=0,0,H$83/PPA_fec!H$83)</f>
        <v>0.1109733471395016</v>
      </c>
      <c r="I155" s="281">
        <f>IF(I$83=0,0,I$83/PPA_fec!I$83)</f>
        <v>0.11097334713950159</v>
      </c>
      <c r="J155" s="281">
        <f>IF(J$83=0,0,J$83/PPA_fec!J$83)</f>
        <v>0.11097334713950159</v>
      </c>
      <c r="K155" s="281">
        <f>IF(K$83=0,0,K$83/PPA_fec!K$83)</f>
        <v>0.1109733471395016</v>
      </c>
      <c r="L155" s="281">
        <f>IF(L$83=0,0,L$83/PPA_fec!L$83)</f>
        <v>0.1109733471395016</v>
      </c>
      <c r="M155" s="281">
        <f>IF(M$83=0,0,M$83/PPA_fec!M$83)</f>
        <v>0.1109733471395016</v>
      </c>
      <c r="N155" s="281">
        <f>IF(N$83=0,0,N$83/PPA_fec!N$83)</f>
        <v>0.1109733471395016</v>
      </c>
      <c r="O155" s="281">
        <f>IF(O$83=0,0,O$83/PPA_fec!O$83)</f>
        <v>0.1109733471395016</v>
      </c>
      <c r="P155" s="281">
        <f>IF(P$83=0,0,P$83/PPA_fec!P$83)</f>
        <v>0.11097334713950159</v>
      </c>
      <c r="Q155" s="281">
        <f>IF(Q$83=0,0,Q$83/PPA_fec!Q$83)</f>
        <v>0.1109733471395016</v>
      </c>
    </row>
    <row r="156" spans="1:17" x14ac:dyDescent="0.25">
      <c r="A156" s="76" t="s">
        <v>81</v>
      </c>
      <c r="B156" s="281">
        <f>IF(B$84=0,0,B$84/PPA_fec!B$84)</f>
        <v>0.58848973411906369</v>
      </c>
      <c r="C156" s="281">
        <f>IF(C$84=0,0,C$84/PPA_fec!C$84)</f>
        <v>0.58848973411906369</v>
      </c>
      <c r="D156" s="281">
        <f>IF(D$84=0,0,D$84/PPA_fec!D$84)</f>
        <v>0.5884897341190638</v>
      </c>
      <c r="E156" s="281">
        <f>IF(E$84=0,0,E$84/PPA_fec!E$84)</f>
        <v>0.5884897341190638</v>
      </c>
      <c r="F156" s="281">
        <f>IF(F$84=0,0,F$84/PPA_fec!F$84)</f>
        <v>0.61179455136694538</v>
      </c>
      <c r="G156" s="281">
        <f>IF(G$84=0,0,G$84/PPA_fec!G$84)</f>
        <v>0.61717666489754774</v>
      </c>
      <c r="H156" s="281">
        <f>IF(H$84=0,0,H$84/PPA_fec!H$84)</f>
        <v>0.62372921380227564</v>
      </c>
      <c r="I156" s="281">
        <f>IF(I$84=0,0,I$84/PPA_fec!I$84)</f>
        <v>0.62372921380227542</v>
      </c>
      <c r="J156" s="281">
        <f>IF(J$84=0,0,J$84/PPA_fec!J$84)</f>
        <v>0.62372921380227553</v>
      </c>
      <c r="K156" s="281">
        <f>IF(K$84=0,0,K$84/PPA_fec!K$84)</f>
        <v>0.62372921380227553</v>
      </c>
      <c r="L156" s="281">
        <f>IF(L$84=0,0,L$84/PPA_fec!L$84)</f>
        <v>0.62372921380227553</v>
      </c>
      <c r="M156" s="281">
        <f>IF(M$84=0,0,M$84/PPA_fec!M$84)</f>
        <v>0.62372921380227553</v>
      </c>
      <c r="N156" s="281">
        <f>IF(N$84=0,0,N$84/PPA_fec!N$84)</f>
        <v>0.62372921380227553</v>
      </c>
      <c r="O156" s="281">
        <f>IF(O$84=0,0,O$84/PPA_fec!O$84)</f>
        <v>0.62372921380227553</v>
      </c>
      <c r="P156" s="281">
        <f>IF(P$84=0,0,P$84/PPA_fec!P$84)</f>
        <v>0.62372921380227553</v>
      </c>
      <c r="Q156" s="281">
        <f>IF(Q$84=0,0,Q$84/PPA_fec!Q$84)</f>
        <v>0.62372921380227553</v>
      </c>
    </row>
    <row r="157" spans="1:17" x14ac:dyDescent="0.25">
      <c r="A157" s="76" t="s">
        <v>80</v>
      </c>
      <c r="B157" s="281">
        <f>IF(B$85=0,0,B$85/PPA_fec!B$85)</f>
        <v>0.41349084033796546</v>
      </c>
      <c r="C157" s="281">
        <f>IF(C$85=0,0,C$85/PPA_fec!C$85)</f>
        <v>0.4134908403379654</v>
      </c>
      <c r="D157" s="281">
        <f>IF(D$85=0,0,D$85/PPA_fec!D$85)</f>
        <v>0.4134908403379654</v>
      </c>
      <c r="E157" s="281">
        <f>IF(E$85=0,0,E$85/PPA_fec!E$85)</f>
        <v>0.41349084033796546</v>
      </c>
      <c r="F157" s="281">
        <f>IF(F$85=0,0,F$85/PPA_fec!F$85)</f>
        <v>0.42986551589993488</v>
      </c>
      <c r="G157" s="281">
        <f>IF(G$85=0,0,G$85/PPA_fec!G$85)</f>
        <v>0.43364715305949286</v>
      </c>
      <c r="H157" s="281">
        <f>IF(H$85=0,0,H$85/PPA_fec!H$85)</f>
        <v>0.43825117381956158</v>
      </c>
      <c r="I157" s="281">
        <f>IF(I$85=0,0,I$85/PPA_fec!I$85)</f>
        <v>0.43825117381956163</v>
      </c>
      <c r="J157" s="281">
        <f>IF(J$85=0,0,J$85/PPA_fec!J$85)</f>
        <v>0.43825117381956163</v>
      </c>
      <c r="K157" s="281">
        <f>IF(K$85=0,0,K$85/PPA_fec!K$85)</f>
        <v>0.43825117381956163</v>
      </c>
      <c r="L157" s="281">
        <f>IF(L$85=0,0,L$85/PPA_fec!L$85)</f>
        <v>0.43825117381956163</v>
      </c>
      <c r="M157" s="281">
        <f>IF(M$85=0,0,M$85/PPA_fec!M$85)</f>
        <v>0.43825117381956158</v>
      </c>
      <c r="N157" s="281">
        <f>IF(N$85=0,0,N$85/PPA_fec!N$85)</f>
        <v>0.43825117381956163</v>
      </c>
      <c r="O157" s="281">
        <f>IF(O$85=0,0,O$85/PPA_fec!O$85)</f>
        <v>0.43825117381956163</v>
      </c>
      <c r="P157" s="281">
        <f>IF(P$85=0,0,P$85/PPA_fec!P$85)</f>
        <v>0.43825117381956163</v>
      </c>
      <c r="Q157" s="281">
        <f>IF(Q$85=0,0,Q$85/PPA_fec!Q$85)</f>
        <v>0.43825117381956163</v>
      </c>
    </row>
    <row r="158" spans="1:17" x14ac:dyDescent="0.25">
      <c r="A158" s="129" t="s">
        <v>79</v>
      </c>
      <c r="B158" s="280">
        <f>IF(B$86=0,0,B$86/PPA_fec!B$86)</f>
        <v>0.65390347632508006</v>
      </c>
      <c r="C158" s="280">
        <f>IF(C$86=0,0,C$86/PPA_fec!C$86)</f>
        <v>0.65521957268063713</v>
      </c>
      <c r="D158" s="280">
        <f>IF(D$86=0,0,D$86/PPA_fec!D$86)</f>
        <v>0.65939359334147751</v>
      </c>
      <c r="E158" s="280">
        <f>IF(E$86=0,0,E$86/PPA_fec!E$86)</f>
        <v>0.65988986963133123</v>
      </c>
      <c r="F158" s="280">
        <f>IF(F$86=0,0,F$86/PPA_fec!F$86)</f>
        <v>0.68550308701424756</v>
      </c>
      <c r="G158" s="280">
        <f>IF(G$86=0,0,G$86/PPA_fec!G$86)</f>
        <v>0.71878616377596316</v>
      </c>
      <c r="H158" s="280">
        <f>IF(H$86=0,0,H$86/PPA_fec!H$86)</f>
        <v>0.74154761232966349</v>
      </c>
      <c r="I158" s="280">
        <f>IF(I$86=0,0,I$86/PPA_fec!I$86)</f>
        <v>0.73742687748132896</v>
      </c>
      <c r="J158" s="280">
        <f>IF(J$86=0,0,J$86/PPA_fec!J$86)</f>
        <v>0.71311530203602891</v>
      </c>
      <c r="K158" s="280">
        <f>IF(K$86=0,0,K$86/PPA_fec!K$86)</f>
        <v>0.72063164408197289</v>
      </c>
      <c r="L158" s="280">
        <f>IF(L$86=0,0,L$86/PPA_fec!L$86)</f>
        <v>0.73882091730949284</v>
      </c>
      <c r="M158" s="280">
        <f>IF(M$86=0,0,M$86/PPA_fec!M$86)</f>
        <v>0.74557511256075137</v>
      </c>
      <c r="N158" s="280">
        <f>IF(N$86=0,0,N$86/PPA_fec!N$86)</f>
        <v>0.74517367987642791</v>
      </c>
      <c r="O158" s="280">
        <f>IF(O$86=0,0,O$86/PPA_fec!O$86)</f>
        <v>0.74547503794267023</v>
      </c>
      <c r="P158" s="280">
        <f>IF(P$86=0,0,P$86/PPA_fec!P$86)</f>
        <v>0.74590054859504917</v>
      </c>
      <c r="Q158" s="280">
        <f>IF(Q$86=0,0,Q$86/PPA_fec!Q$86)</f>
        <v>0.74518566275459641</v>
      </c>
    </row>
    <row r="159" spans="1:17" x14ac:dyDescent="0.25">
      <c r="A159" s="72" t="s">
        <v>235</v>
      </c>
      <c r="B159" s="279">
        <f>IF(B$91=0,0,B$91/PPA_fec!B$91)</f>
        <v>0.54610062076947119</v>
      </c>
      <c r="C159" s="279">
        <f>IF(C$91=0,0,C$91/PPA_fec!C$91)</f>
        <v>0.54610062076947119</v>
      </c>
      <c r="D159" s="279">
        <f>IF(D$91=0,0,D$91/PPA_fec!D$91)</f>
        <v>0.54610062076947108</v>
      </c>
      <c r="E159" s="279">
        <f>IF(E$91=0,0,E$91/PPA_fec!E$91)</f>
        <v>0.5461006207694713</v>
      </c>
      <c r="F159" s="279">
        <f>IF(F$91=0,0,F$91/PPA_fec!F$91)</f>
        <v>0.56772678419785882</v>
      </c>
      <c r="G159" s="279">
        <f>IF(G$91=0,0,G$91/PPA_fec!G$91)</f>
        <v>0.57272122228183564</v>
      </c>
      <c r="H159" s="279">
        <f>IF(H$91=0,0,H$91/PPA_fec!H$91)</f>
        <v>0.57880178888653744</v>
      </c>
      <c r="I159" s="279">
        <f>IF(I$91=0,0,I$91/PPA_fec!I$91)</f>
        <v>0.57880178888653744</v>
      </c>
      <c r="J159" s="279">
        <f>IF(J$91=0,0,J$91/PPA_fec!J$91)</f>
        <v>0.57880178888653744</v>
      </c>
      <c r="K159" s="279">
        <f>IF(K$91=0,0,K$91/PPA_fec!K$91)</f>
        <v>0.57880178888653744</v>
      </c>
      <c r="L159" s="279">
        <f>IF(L$91=0,0,L$91/PPA_fec!L$91)</f>
        <v>0.57880178888653744</v>
      </c>
      <c r="M159" s="279">
        <f>IF(M$91=0,0,M$91/PPA_fec!M$91)</f>
        <v>0.57880178888653744</v>
      </c>
      <c r="N159" s="279">
        <f>IF(N$91=0,0,N$91/PPA_fec!N$91)</f>
        <v>0.57880178888653744</v>
      </c>
      <c r="O159" s="279">
        <f>IF(O$91=0,0,O$91/PPA_fec!O$91)</f>
        <v>0.57880178888653744</v>
      </c>
      <c r="P159" s="279">
        <f>IF(P$91=0,0,P$91/PPA_fec!P$91)</f>
        <v>0.57880178888653744</v>
      </c>
      <c r="Q159" s="279">
        <f>IF(Q$91=0,0,Q$91/PPA_fec!Q$91)</f>
        <v>0.57880178888653744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59.024612943853057</v>
      </c>
      <c r="C31" s="96">
        <v>58.500365490044736</v>
      </c>
      <c r="D31" s="96">
        <v>53.541187116340666</v>
      </c>
      <c r="E31" s="96">
        <v>52.555412395881319</v>
      </c>
      <c r="F31" s="96">
        <v>49.173636767148793</v>
      </c>
      <c r="G31" s="96">
        <v>28.786498297975562</v>
      </c>
      <c r="H31" s="96">
        <v>37.823238433412399</v>
      </c>
      <c r="I31" s="96">
        <v>21.463967652641433</v>
      </c>
      <c r="J31" s="96">
        <v>22.097852204851204</v>
      </c>
      <c r="K31" s="96">
        <v>19.814157298044716</v>
      </c>
      <c r="L31" s="96">
        <v>15.725107075542098</v>
      </c>
      <c r="M31" s="96">
        <v>14.934504909660411</v>
      </c>
      <c r="N31" s="96">
        <v>10.007005339539669</v>
      </c>
      <c r="O31" s="96">
        <v>10.441270426106962</v>
      </c>
      <c r="P31" s="96">
        <v>10.601330571279085</v>
      </c>
      <c r="Q31" s="96">
        <v>11.647620202509778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0.43214988799564763</v>
      </c>
      <c r="C36" s="158">
        <v>0.39356617812578215</v>
      </c>
      <c r="D36" s="158">
        <v>0.35743506871244424</v>
      </c>
      <c r="E36" s="158">
        <v>0.34189493234785362</v>
      </c>
      <c r="F36" s="158">
        <v>0.30076472526894049</v>
      </c>
      <c r="G36" s="158">
        <v>0.15446189016638762</v>
      </c>
      <c r="H36" s="158">
        <v>0.10762165825790099</v>
      </c>
      <c r="I36" s="158">
        <v>9.8745655581808367E-2</v>
      </c>
      <c r="J36" s="158">
        <v>0.15043642883494562</v>
      </c>
      <c r="K36" s="158">
        <v>0.12827690596855235</v>
      </c>
      <c r="L36" s="158">
        <v>9.2158139326668845E-2</v>
      </c>
      <c r="M36" s="158">
        <v>9.0019647601538799E-2</v>
      </c>
      <c r="N36" s="158">
        <v>9.2906407676724617E-2</v>
      </c>
      <c r="O36" s="158">
        <v>0.10027544221090337</v>
      </c>
      <c r="P36" s="158">
        <v>0.10302888825336334</v>
      </c>
      <c r="Q36" s="158">
        <v>0.11508767978842191</v>
      </c>
    </row>
    <row r="37" spans="1:17" x14ac:dyDescent="0.25">
      <c r="A37" s="92" t="s">
        <v>125</v>
      </c>
      <c r="B37" s="91">
        <v>6.6124965425026994E-2</v>
      </c>
      <c r="C37" s="91">
        <v>6.1235489882969577E-2</v>
      </c>
      <c r="D37" s="91">
        <v>6.1995929844584172E-2</v>
      </c>
      <c r="E37" s="91">
        <v>6.4949193562007373E-2</v>
      </c>
      <c r="F37" s="91">
        <v>5.9846895185835927E-2</v>
      </c>
      <c r="G37" s="91">
        <v>5.7626284514221818E-2</v>
      </c>
      <c r="H37" s="91">
        <v>3.4007121690115327E-2</v>
      </c>
      <c r="I37" s="91">
        <v>6.5274074784665223E-2</v>
      </c>
      <c r="J37" s="91">
        <v>9.8739684413988976E-2</v>
      </c>
      <c r="K37" s="91">
        <v>9.3075134362183273E-2</v>
      </c>
      <c r="L37" s="91">
        <v>5.6371547734889928E-2</v>
      </c>
      <c r="M37" s="91">
        <v>4.2761641117821478E-2</v>
      </c>
      <c r="N37" s="91">
        <v>4.5252314351041018E-2</v>
      </c>
      <c r="O37" s="91">
        <v>4.8640702801367799E-2</v>
      </c>
      <c r="P37" s="91">
        <v>4.9967015763544807E-2</v>
      </c>
      <c r="Q37" s="91">
        <v>5.1879314973014692E-2</v>
      </c>
    </row>
    <row r="38" spans="1:17" x14ac:dyDescent="0.25">
      <c r="A38" s="92" t="s">
        <v>26</v>
      </c>
      <c r="B38" s="91">
        <v>0.36602492257062064</v>
      </c>
      <c r="C38" s="91">
        <v>0.33233068824281259</v>
      </c>
      <c r="D38" s="91">
        <v>0.29543913886786005</v>
      </c>
      <c r="E38" s="91">
        <v>0.27694573878584622</v>
      </c>
      <c r="F38" s="91">
        <v>0.24091783008310455</v>
      </c>
      <c r="G38" s="91">
        <v>9.6835605652165813E-2</v>
      </c>
      <c r="H38" s="91">
        <v>7.361453656778566E-2</v>
      </c>
      <c r="I38" s="91">
        <v>3.3471580797143137E-2</v>
      </c>
      <c r="J38" s="91">
        <v>5.1696744420956647E-2</v>
      </c>
      <c r="K38" s="91">
        <v>3.520177160636908E-2</v>
      </c>
      <c r="L38" s="91">
        <v>3.5786591591778917E-2</v>
      </c>
      <c r="M38" s="91">
        <v>4.7258006483717321E-2</v>
      </c>
      <c r="N38" s="91">
        <v>4.7654093325683607E-2</v>
      </c>
      <c r="O38" s="91">
        <v>5.1634739409535571E-2</v>
      </c>
      <c r="P38" s="91">
        <v>5.3061872489818529E-2</v>
      </c>
      <c r="Q38" s="91">
        <v>6.3208364815407217E-2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1.6983322624886199</v>
      </c>
      <c r="C41" s="204">
        <v>1.6842550525193898</v>
      </c>
      <c r="D41" s="204">
        <v>1.5415580303660354</v>
      </c>
      <c r="E41" s="204">
        <v>1.5134352887980715</v>
      </c>
      <c r="F41" s="204">
        <v>1.416604986721155</v>
      </c>
      <c r="G41" s="204">
        <v>0.82991409877707756</v>
      </c>
      <c r="H41" s="204">
        <v>1.0932062833378113</v>
      </c>
      <c r="I41" s="204">
        <v>0.61928179701622088</v>
      </c>
      <c r="J41" s="204">
        <v>0.63615697901496393</v>
      </c>
      <c r="K41" s="204">
        <v>0.57060522875583064</v>
      </c>
      <c r="L41" s="204">
        <v>0.45312895467291092</v>
      </c>
      <c r="M41" s="204">
        <v>0.43027493513214132</v>
      </c>
      <c r="N41" s="204">
        <v>0.28736518643080994</v>
      </c>
      <c r="O41" s="204">
        <v>0.29973898504046553</v>
      </c>
      <c r="P41" s="204">
        <v>0.30429859950799182</v>
      </c>
      <c r="Q41" s="204">
        <v>0.33427630500641603</v>
      </c>
    </row>
    <row r="42" spans="1:17" x14ac:dyDescent="0.25">
      <c r="A42" s="152" t="s">
        <v>247</v>
      </c>
      <c r="B42" s="151">
        <v>1.6983322624886199</v>
      </c>
      <c r="C42" s="151">
        <v>1.6842550525193898</v>
      </c>
      <c r="D42" s="151">
        <v>1.5415580303660354</v>
      </c>
      <c r="E42" s="151">
        <v>1.5134352887980715</v>
      </c>
      <c r="F42" s="151">
        <v>1.416604986721155</v>
      </c>
      <c r="G42" s="151">
        <v>0.82991409877707756</v>
      </c>
      <c r="H42" s="151">
        <v>1.0932062833378113</v>
      </c>
      <c r="I42" s="151">
        <v>0.61928179701622088</v>
      </c>
      <c r="J42" s="151">
        <v>0.63615697901496393</v>
      </c>
      <c r="K42" s="151">
        <v>0.57060522875583064</v>
      </c>
      <c r="L42" s="151">
        <v>0.45312895467291092</v>
      </c>
      <c r="M42" s="151">
        <v>0.43027493513214132</v>
      </c>
      <c r="N42" s="151">
        <v>0.28736518643080994</v>
      </c>
      <c r="O42" s="151">
        <v>0.29973898504046553</v>
      </c>
      <c r="P42" s="151">
        <v>0.30429859950799182</v>
      </c>
      <c r="Q42" s="151">
        <v>0.33427630500641603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8.0249781491478253E-2</v>
      </c>
      <c r="F43" s="87">
        <v>8.0389841480347807E-2</v>
      </c>
      <c r="G43" s="87">
        <v>0</v>
      </c>
      <c r="H43" s="87">
        <v>0</v>
      </c>
      <c r="I43" s="87">
        <v>0</v>
      </c>
      <c r="J43" s="87">
        <v>0</v>
      </c>
      <c r="K43" s="87">
        <v>8.0004102494608681E-2</v>
      </c>
      <c r="L43" s="87">
        <v>7.6764195851844227E-2</v>
      </c>
      <c r="M43" s="87">
        <v>7.6774917816510066E-2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8.4397434304695651E-2</v>
      </c>
      <c r="J45" s="87">
        <v>8.4366803918608707E-2</v>
      </c>
      <c r="K45" s="87">
        <v>8.3967077380173907E-2</v>
      </c>
      <c r="L45" s="87">
        <v>8.5988008763004595E-2</v>
      </c>
      <c r="M45" s="87">
        <v>8.5984621000971984E-2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125</v>
      </c>
      <c r="B46" s="87">
        <v>0.23240575297044941</v>
      </c>
      <c r="C46" s="87">
        <v>0.21968065865502334</v>
      </c>
      <c r="D46" s="87">
        <v>0.22014174507602011</v>
      </c>
      <c r="E46" s="87">
        <v>0.22060492452381306</v>
      </c>
      <c r="F46" s="87">
        <v>0.2116927352798435</v>
      </c>
      <c r="G46" s="87">
        <v>0.20918168522540714</v>
      </c>
      <c r="H46" s="87">
        <v>9.0691115060988148E-2</v>
      </c>
      <c r="I46" s="87">
        <v>0.17156914152887395</v>
      </c>
      <c r="J46" s="87">
        <v>0.30057489794705006</v>
      </c>
      <c r="K46" s="87">
        <v>0.29504546005436577</v>
      </c>
      <c r="L46" s="87">
        <v>0.17761846047019064</v>
      </c>
      <c r="M46" s="87">
        <v>0.12707667354280661</v>
      </c>
      <c r="N46" s="87">
        <v>0.13996816877433019</v>
      </c>
      <c r="O46" s="87">
        <v>0.14539467059813796</v>
      </c>
      <c r="P46" s="87">
        <v>0.14757892835890207</v>
      </c>
      <c r="Q46" s="87">
        <v>0.15068533614827498</v>
      </c>
    </row>
    <row r="47" spans="1:17" x14ac:dyDescent="0.25">
      <c r="A47" s="150" t="s">
        <v>29</v>
      </c>
      <c r="B47" s="87">
        <v>0.17947899020075947</v>
      </c>
      <c r="C47" s="87">
        <v>0.27234706582330437</v>
      </c>
      <c r="D47" s="87">
        <v>0.27233955142747823</v>
      </c>
      <c r="E47" s="87">
        <v>0.27191310946434788</v>
      </c>
      <c r="F47" s="87">
        <v>0.27233861212800003</v>
      </c>
      <c r="G47" s="87">
        <v>0.26922206804008547</v>
      </c>
      <c r="H47" s="87">
        <v>0.80619792429286963</v>
      </c>
      <c r="I47" s="87">
        <v>0.17915728598608699</v>
      </c>
      <c r="J47" s="87">
        <v>9.3844471573565222E-2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9.6179815216695719E-2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1.286447519317411</v>
      </c>
      <c r="C49" s="87">
        <v>1.192227328041062</v>
      </c>
      <c r="D49" s="87">
        <v>1.0490767338625371</v>
      </c>
      <c r="E49" s="87">
        <v>0.94066747331843237</v>
      </c>
      <c r="F49" s="87">
        <v>0.8521837978329635</v>
      </c>
      <c r="G49" s="87">
        <v>0.35151034551158494</v>
      </c>
      <c r="H49" s="87">
        <v>0.19631724398395353</v>
      </c>
      <c r="I49" s="87">
        <v>8.7978119979868527E-2</v>
      </c>
      <c r="J49" s="87">
        <v>0.15737080557573993</v>
      </c>
      <c r="K49" s="87">
        <v>0.11158858882668229</v>
      </c>
      <c r="L49" s="87">
        <v>0.11275828958787147</v>
      </c>
      <c r="M49" s="87">
        <v>0.14043872277185263</v>
      </c>
      <c r="N49" s="87">
        <v>0.14739701765647975</v>
      </c>
      <c r="O49" s="87">
        <v>0.15434431444232757</v>
      </c>
      <c r="P49" s="87">
        <v>0.15671967114908975</v>
      </c>
      <c r="Q49" s="87">
        <v>0.18359096885814105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50.949967874658611</v>
      </c>
      <c r="C54" s="204">
        <v>50.5276515755817</v>
      </c>
      <c r="D54" s="204">
        <v>46.246740910981067</v>
      </c>
      <c r="E54" s="204">
        <v>45.403058663942147</v>
      </c>
      <c r="F54" s="204">
        <v>42.498149601634651</v>
      </c>
      <c r="G54" s="204">
        <v>24.897422963312327</v>
      </c>
      <c r="H54" s="204">
        <v>32.796188500134349</v>
      </c>
      <c r="I54" s="204">
        <v>18.57845391048663</v>
      </c>
      <c r="J54" s="204">
        <v>19.08470937044892</v>
      </c>
      <c r="K54" s="204">
        <v>17.118156862674926</v>
      </c>
      <c r="L54" s="204">
        <v>13.593868640187329</v>
      </c>
      <c r="M54" s="204">
        <v>12.908248053964238</v>
      </c>
      <c r="N54" s="204">
        <v>8.6209555929243002</v>
      </c>
      <c r="O54" s="204">
        <v>8.9921695512139657</v>
      </c>
      <c r="P54" s="204">
        <v>9.128957985239758</v>
      </c>
      <c r="Q54" s="204">
        <v>10.028289150192483</v>
      </c>
    </row>
    <row r="55" spans="1:17" x14ac:dyDescent="0.25">
      <c r="A55" s="152" t="s">
        <v>245</v>
      </c>
      <c r="B55" s="151">
        <v>50.949967874658611</v>
      </c>
      <c r="C55" s="151">
        <v>50.5276515755817</v>
      </c>
      <c r="D55" s="151">
        <v>46.246740910981067</v>
      </c>
      <c r="E55" s="151">
        <v>45.403058663942147</v>
      </c>
      <c r="F55" s="151">
        <v>42.498149601634651</v>
      </c>
      <c r="G55" s="151">
        <v>24.897422963312327</v>
      </c>
      <c r="H55" s="151">
        <v>32.796188500134349</v>
      </c>
      <c r="I55" s="151">
        <v>18.57845391048663</v>
      </c>
      <c r="J55" s="151">
        <v>19.08470937044892</v>
      </c>
      <c r="K55" s="151">
        <v>17.118156862674926</v>
      </c>
      <c r="L55" s="151">
        <v>13.593868640187329</v>
      </c>
      <c r="M55" s="151">
        <v>12.908248053964238</v>
      </c>
      <c r="N55" s="151">
        <v>8.6209555929243002</v>
      </c>
      <c r="O55" s="151">
        <v>8.9921695512139657</v>
      </c>
      <c r="P55" s="151">
        <v>9.128957985239758</v>
      </c>
      <c r="Q55" s="151">
        <v>10.028289150192483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2.4074934447443477</v>
      </c>
      <c r="F56" s="87">
        <v>2.4116952444104349</v>
      </c>
      <c r="G56" s="87">
        <v>0</v>
      </c>
      <c r="H56" s="87">
        <v>0</v>
      </c>
      <c r="I56" s="87">
        <v>0</v>
      </c>
      <c r="J56" s="87">
        <v>0</v>
      </c>
      <c r="K56" s="87">
        <v>2.4001230748382612</v>
      </c>
      <c r="L56" s="87">
        <v>2.302925875555327</v>
      </c>
      <c r="M56" s="87">
        <v>2.3032475344953021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2.5319230291408696</v>
      </c>
      <c r="J58" s="87">
        <v>2.5310041175582612</v>
      </c>
      <c r="K58" s="87">
        <v>2.519012321405218</v>
      </c>
      <c r="L58" s="87">
        <v>2.5796402628901376</v>
      </c>
      <c r="M58" s="87">
        <v>2.5795386300291598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6.9721725891134847</v>
      </c>
      <c r="C59" s="87">
        <v>6.5904197596507021</v>
      </c>
      <c r="D59" s="87">
        <v>6.6042523522806036</v>
      </c>
      <c r="E59" s="87">
        <v>6.618147735714393</v>
      </c>
      <c r="F59" s="87">
        <v>6.3507820583953052</v>
      </c>
      <c r="G59" s="87">
        <v>6.2754505567622143</v>
      </c>
      <c r="H59" s="87">
        <v>2.7207334518296444</v>
      </c>
      <c r="I59" s="87">
        <v>5.1470742458662198</v>
      </c>
      <c r="J59" s="87">
        <v>9.017246938411505</v>
      </c>
      <c r="K59" s="87">
        <v>8.8513638016309759</v>
      </c>
      <c r="L59" s="87">
        <v>5.32855381410572</v>
      </c>
      <c r="M59" s="87">
        <v>3.8123002062841982</v>
      </c>
      <c r="N59" s="87">
        <v>4.1990450632299066</v>
      </c>
      <c r="O59" s="87">
        <v>4.361840117944138</v>
      </c>
      <c r="P59" s="87">
        <v>4.4273678507670633</v>
      </c>
      <c r="Q59" s="87">
        <v>4.5205600844482507</v>
      </c>
    </row>
    <row r="60" spans="1:17" x14ac:dyDescent="0.25">
      <c r="A60" s="150" t="s">
        <v>29</v>
      </c>
      <c r="B60" s="87">
        <v>5.3843697060227846</v>
      </c>
      <c r="C60" s="87">
        <v>8.1704119746991317</v>
      </c>
      <c r="D60" s="87">
        <v>8.1701865428243483</v>
      </c>
      <c r="E60" s="87">
        <v>8.1573932839304373</v>
      </c>
      <c r="F60" s="87">
        <v>8.1701583638400006</v>
      </c>
      <c r="G60" s="87">
        <v>8.0766620412025638</v>
      </c>
      <c r="H60" s="87">
        <v>24.185937728786094</v>
      </c>
      <c r="I60" s="87">
        <v>5.37471857958261</v>
      </c>
      <c r="J60" s="87">
        <v>2.8153341472069573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2.8853944565008716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38.593425579522339</v>
      </c>
      <c r="C62" s="87">
        <v>35.766819841231865</v>
      </c>
      <c r="D62" s="87">
        <v>31.472302015876114</v>
      </c>
      <c r="E62" s="87">
        <v>28.22002419955297</v>
      </c>
      <c r="F62" s="87">
        <v>25.56551393498891</v>
      </c>
      <c r="G62" s="87">
        <v>10.545310365347548</v>
      </c>
      <c r="H62" s="87">
        <v>5.8895173195186077</v>
      </c>
      <c r="I62" s="87">
        <v>2.6393435993960561</v>
      </c>
      <c r="J62" s="87">
        <v>4.7211241672721975</v>
      </c>
      <c r="K62" s="87">
        <v>3.3476576648004692</v>
      </c>
      <c r="L62" s="87">
        <v>3.3827486876361448</v>
      </c>
      <c r="M62" s="87">
        <v>4.2131616831555778</v>
      </c>
      <c r="N62" s="87">
        <v>4.4219105296943937</v>
      </c>
      <c r="O62" s="87">
        <v>4.6303294332698268</v>
      </c>
      <c r="P62" s="87">
        <v>4.7015901344726947</v>
      </c>
      <c r="Q62" s="87">
        <v>5.5077290657442326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5.9441629187101706</v>
      </c>
      <c r="C67" s="204">
        <v>5.8948926838178632</v>
      </c>
      <c r="D67" s="204">
        <v>5.3954531062811242</v>
      </c>
      <c r="E67" s="204">
        <v>5.2970235107932497</v>
      </c>
      <c r="F67" s="204">
        <v>4.9581174535240429</v>
      </c>
      <c r="G67" s="204">
        <v>2.904699345719771</v>
      </c>
      <c r="H67" s="204">
        <v>3.8262219916823392</v>
      </c>
      <c r="I67" s="204">
        <v>2.167486289556773</v>
      </c>
      <c r="J67" s="204">
        <v>2.2265494265523742</v>
      </c>
      <c r="K67" s="204">
        <v>1.9971183006454079</v>
      </c>
      <c r="L67" s="204">
        <v>1.5859513413551882</v>
      </c>
      <c r="M67" s="204">
        <v>1.5059622729624944</v>
      </c>
      <c r="N67" s="204">
        <v>1.0057781525078351</v>
      </c>
      <c r="O67" s="204">
        <v>1.0490864476416295</v>
      </c>
      <c r="P67" s="204">
        <v>1.0650450982779716</v>
      </c>
      <c r="Q67" s="204">
        <v>1.1699670675224563</v>
      </c>
    </row>
    <row r="68" spans="1:17" x14ac:dyDescent="0.25">
      <c r="A68" s="152" t="s">
        <v>243</v>
      </c>
      <c r="B68" s="151">
        <v>5.9441629187101706</v>
      </c>
      <c r="C68" s="151">
        <v>5.8948926838178632</v>
      </c>
      <c r="D68" s="151">
        <v>5.3954531062811242</v>
      </c>
      <c r="E68" s="151">
        <v>5.2970235107932497</v>
      </c>
      <c r="F68" s="151">
        <v>4.9581174535240429</v>
      </c>
      <c r="G68" s="151">
        <v>2.904699345719771</v>
      </c>
      <c r="H68" s="151">
        <v>3.8262219916823392</v>
      </c>
      <c r="I68" s="151">
        <v>2.167486289556773</v>
      </c>
      <c r="J68" s="151">
        <v>2.2265494265523742</v>
      </c>
      <c r="K68" s="151">
        <v>1.9971183006454079</v>
      </c>
      <c r="L68" s="151">
        <v>1.5859513413551882</v>
      </c>
      <c r="M68" s="151">
        <v>1.5059622729624944</v>
      </c>
      <c r="N68" s="151">
        <v>1.0057781525078351</v>
      </c>
      <c r="O68" s="151">
        <v>1.0490864476416295</v>
      </c>
      <c r="P68" s="151">
        <v>1.0650450982779716</v>
      </c>
      <c r="Q68" s="151">
        <v>1.1699670675224563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0.28087423522017385</v>
      </c>
      <c r="F69" s="87">
        <v>0.28136444518121734</v>
      </c>
      <c r="G69" s="87">
        <v>0</v>
      </c>
      <c r="H69" s="87">
        <v>0</v>
      </c>
      <c r="I69" s="87">
        <v>0</v>
      </c>
      <c r="J69" s="87">
        <v>0</v>
      </c>
      <c r="K69" s="87">
        <v>0.28001435873113045</v>
      </c>
      <c r="L69" s="87">
        <v>0.26867468548145479</v>
      </c>
      <c r="M69" s="87">
        <v>0.26871221235778525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0.29539102006643475</v>
      </c>
      <c r="J71" s="87">
        <v>0.29528381371513046</v>
      </c>
      <c r="K71" s="87">
        <v>0.29388477083060871</v>
      </c>
      <c r="L71" s="87">
        <v>0.30095803067051607</v>
      </c>
      <c r="M71" s="87">
        <v>0.30094617350340191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125</v>
      </c>
      <c r="B72" s="87">
        <v>0.8134201353965731</v>
      </c>
      <c r="C72" s="87">
        <v>0.76888230529258184</v>
      </c>
      <c r="D72" s="87">
        <v>0.77049610776607047</v>
      </c>
      <c r="E72" s="87">
        <v>0.77211723583334568</v>
      </c>
      <c r="F72" s="87">
        <v>0.7409245734794524</v>
      </c>
      <c r="G72" s="87">
        <v>0.732135898288925</v>
      </c>
      <c r="H72" s="87">
        <v>0.31741890271345841</v>
      </c>
      <c r="I72" s="87">
        <v>0.60049199535105879</v>
      </c>
      <c r="J72" s="87">
        <v>1.0520121428146754</v>
      </c>
      <c r="K72" s="87">
        <v>1.0326591101902804</v>
      </c>
      <c r="L72" s="87">
        <v>0.62166461164566722</v>
      </c>
      <c r="M72" s="87">
        <v>0.44476835739982312</v>
      </c>
      <c r="N72" s="87">
        <v>0.48988859071015578</v>
      </c>
      <c r="O72" s="87">
        <v>0.50888134709348287</v>
      </c>
      <c r="P72" s="87">
        <v>0.51652624925615731</v>
      </c>
      <c r="Q72" s="87">
        <v>0.52739867651896255</v>
      </c>
    </row>
    <row r="73" spans="1:17" x14ac:dyDescent="0.25">
      <c r="A73" s="150" t="s">
        <v>29</v>
      </c>
      <c r="B73" s="87">
        <v>0.62817646570265817</v>
      </c>
      <c r="C73" s="87">
        <v>0.95321473038156512</v>
      </c>
      <c r="D73" s="87">
        <v>0.95318842999617404</v>
      </c>
      <c r="E73" s="87">
        <v>0.95169588312521747</v>
      </c>
      <c r="F73" s="87">
        <v>0.95318514244800001</v>
      </c>
      <c r="G73" s="87">
        <v>0.94227723814029907</v>
      </c>
      <c r="H73" s="87">
        <v>2.8216927350250436</v>
      </c>
      <c r="I73" s="87">
        <v>0.62705050095130443</v>
      </c>
      <c r="J73" s="87">
        <v>0.32845565050747838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0.33662935325843496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4.5025663176109392</v>
      </c>
      <c r="C75" s="87">
        <v>4.1727956481437163</v>
      </c>
      <c r="D75" s="87">
        <v>3.6717685685188801</v>
      </c>
      <c r="E75" s="87">
        <v>3.2923361566145126</v>
      </c>
      <c r="F75" s="87">
        <v>2.9826432924153727</v>
      </c>
      <c r="G75" s="87">
        <v>1.2302862092905471</v>
      </c>
      <c r="H75" s="87">
        <v>0.68711035394383724</v>
      </c>
      <c r="I75" s="87">
        <v>0.30792341992953987</v>
      </c>
      <c r="J75" s="87">
        <v>0.55079781951508977</v>
      </c>
      <c r="K75" s="87">
        <v>0.39056006089338813</v>
      </c>
      <c r="L75" s="87">
        <v>0.3946540135575502</v>
      </c>
      <c r="M75" s="87">
        <v>0.49153552970148406</v>
      </c>
      <c r="N75" s="87">
        <v>0.5158895617976792</v>
      </c>
      <c r="O75" s="87">
        <v>0.54020510054814663</v>
      </c>
      <c r="P75" s="87">
        <v>0.54851884902181436</v>
      </c>
      <c r="Q75" s="87">
        <v>0.64256839100349361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30.954963848098366</v>
      </c>
      <c r="C81" s="96">
        <v>32.688572220567288</v>
      </c>
      <c r="D81" s="96">
        <v>29.165304261271338</v>
      </c>
      <c r="E81" s="96">
        <v>26.445510108674686</v>
      </c>
      <c r="F81" s="96">
        <v>26.923595157863218</v>
      </c>
      <c r="G81" s="96">
        <v>14.863753519072723</v>
      </c>
      <c r="H81" s="96">
        <v>10.543342793715611</v>
      </c>
      <c r="I81" s="96">
        <v>5.5604750576585742</v>
      </c>
      <c r="J81" s="96">
        <v>8.6472095009928012</v>
      </c>
      <c r="K81" s="96">
        <v>8.0116496923312859</v>
      </c>
      <c r="L81" s="96">
        <v>5.6368976996597642</v>
      </c>
      <c r="M81" s="96">
        <v>4.2533255978056586</v>
      </c>
      <c r="N81" s="96">
        <v>3.226061440889362</v>
      </c>
      <c r="O81" s="96">
        <v>2.8368759983723866</v>
      </c>
      <c r="P81" s="96">
        <v>2.6875024549132789</v>
      </c>
      <c r="Q81" s="96">
        <v>2.652979118858882</v>
      </c>
    </row>
    <row r="82" spans="1:17" x14ac:dyDescent="0.25">
      <c r="A82" s="132" t="s">
        <v>83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60">
        <v>0</v>
      </c>
      <c r="Q82" s="160">
        <v>0</v>
      </c>
    </row>
    <row r="83" spans="1:17" x14ac:dyDescent="0.25">
      <c r="A83" s="76" t="s">
        <v>82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  <c r="Q83" s="159">
        <v>0</v>
      </c>
    </row>
    <row r="84" spans="1:17" x14ac:dyDescent="0.25">
      <c r="A84" s="76" t="s">
        <v>81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  <c r="Q84" s="159">
        <v>0</v>
      </c>
    </row>
    <row r="85" spans="1:17" x14ac:dyDescent="0.25">
      <c r="A85" s="76" t="s">
        <v>80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  <c r="Q85" s="159">
        <v>0</v>
      </c>
    </row>
    <row r="86" spans="1:17" x14ac:dyDescent="0.25">
      <c r="A86" s="129" t="s">
        <v>79</v>
      </c>
      <c r="B86" s="158">
        <v>30.954963848098366</v>
      </c>
      <c r="C86" s="158">
        <v>32.688572220567288</v>
      </c>
      <c r="D86" s="158">
        <v>29.165304261271338</v>
      </c>
      <c r="E86" s="158">
        <v>26.445510108674686</v>
      </c>
      <c r="F86" s="158">
        <v>26.923595157863218</v>
      </c>
      <c r="G86" s="158">
        <v>14.863753519072723</v>
      </c>
      <c r="H86" s="158">
        <v>10.543342793715611</v>
      </c>
      <c r="I86" s="158">
        <v>5.5604750576585742</v>
      </c>
      <c r="J86" s="158">
        <v>8.6472095009928012</v>
      </c>
      <c r="K86" s="158">
        <v>8.0116496923312859</v>
      </c>
      <c r="L86" s="158">
        <v>5.6368976996597642</v>
      </c>
      <c r="M86" s="158">
        <v>4.2533255978056586</v>
      </c>
      <c r="N86" s="158">
        <v>3.226061440889362</v>
      </c>
      <c r="O86" s="158">
        <v>2.8368759983723866</v>
      </c>
      <c r="P86" s="158">
        <v>2.6875024549132789</v>
      </c>
      <c r="Q86" s="158">
        <v>2.652979118858882</v>
      </c>
    </row>
    <row r="87" spans="1:17" x14ac:dyDescent="0.25">
      <c r="A87" s="92" t="s">
        <v>125</v>
      </c>
      <c r="B87" s="91">
        <v>4.7365415820935723</v>
      </c>
      <c r="C87" s="91">
        <v>5.0860588250587249</v>
      </c>
      <c r="D87" s="91">
        <v>5.0586255103367233</v>
      </c>
      <c r="E87" s="91">
        <v>5.0238081714144434</v>
      </c>
      <c r="F87" s="91">
        <v>5.3573223256075613</v>
      </c>
      <c r="G87" s="91">
        <v>5.5453347639128046</v>
      </c>
      <c r="H87" s="91">
        <v>3.3315667794977935</v>
      </c>
      <c r="I87" s="91">
        <v>3.6756540084051825</v>
      </c>
      <c r="J87" s="91">
        <v>5.6756381669127842</v>
      </c>
      <c r="K87" s="91">
        <v>5.813091342874193</v>
      </c>
      <c r="L87" s="91">
        <v>3.4479933088352581</v>
      </c>
      <c r="M87" s="91">
        <v>2.020438733282711</v>
      </c>
      <c r="N87" s="91">
        <v>1.5713313009245871</v>
      </c>
      <c r="O87" s="91">
        <v>1.3760861012304848</v>
      </c>
      <c r="P87" s="91">
        <v>1.3033866501498761</v>
      </c>
      <c r="Q87" s="91">
        <v>1.195912017490836</v>
      </c>
    </row>
    <row r="88" spans="1:17" x14ac:dyDescent="0.25">
      <c r="A88" s="92" t="s">
        <v>26</v>
      </c>
      <c r="B88" s="91">
        <v>26.218422266004794</v>
      </c>
      <c r="C88" s="91">
        <v>27.602513395508563</v>
      </c>
      <c r="D88" s="91">
        <v>24.106678750934616</v>
      </c>
      <c r="E88" s="91">
        <v>21.421701937260242</v>
      </c>
      <c r="F88" s="91">
        <v>21.566272832255656</v>
      </c>
      <c r="G88" s="91">
        <v>9.3184187551599198</v>
      </c>
      <c r="H88" s="91">
        <v>7.2117760142178184</v>
      </c>
      <c r="I88" s="91">
        <v>1.8848210492533917</v>
      </c>
      <c r="J88" s="91">
        <v>2.9715713340800174</v>
      </c>
      <c r="K88" s="91">
        <v>2.1985583494570919</v>
      </c>
      <c r="L88" s="91">
        <v>2.1889043908245061</v>
      </c>
      <c r="M88" s="91">
        <v>2.2328868645229476</v>
      </c>
      <c r="N88" s="91">
        <v>1.6547301399647747</v>
      </c>
      <c r="O88" s="91">
        <v>1.4607898971419015</v>
      </c>
      <c r="P88" s="91">
        <v>1.3841158047634026</v>
      </c>
      <c r="Q88" s="91">
        <v>1.4570671013680461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7">
        <v>0</v>
      </c>
      <c r="Q90" s="157">
        <v>0</v>
      </c>
    </row>
    <row r="91" spans="1:17" x14ac:dyDescent="0.25">
      <c r="A91" s="243" t="s">
        <v>235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134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0</v>
      </c>
      <c r="C95" s="77">
        <f t="shared" si="0"/>
        <v>0</v>
      </c>
      <c r="D95" s="77">
        <f t="shared" si="0"/>
        <v>0</v>
      </c>
      <c r="E95" s="77">
        <f t="shared" si="0"/>
        <v>0</v>
      </c>
      <c r="F95" s="77">
        <f t="shared" si="0"/>
        <v>0</v>
      </c>
      <c r="G95" s="77">
        <f t="shared" si="0"/>
        <v>0</v>
      </c>
      <c r="H95" s="77">
        <f t="shared" si="0"/>
        <v>0</v>
      </c>
      <c r="I95" s="77">
        <f t="shared" si="0"/>
        <v>0</v>
      </c>
      <c r="J95" s="77">
        <f t="shared" si="0"/>
        <v>0</v>
      </c>
      <c r="K95" s="77">
        <f t="shared" si="0"/>
        <v>0</v>
      </c>
      <c r="L95" s="77">
        <f t="shared" si="0"/>
        <v>0</v>
      </c>
      <c r="M95" s="77">
        <f t="shared" si="0"/>
        <v>0</v>
      </c>
      <c r="N95" s="77">
        <f t="shared" si="0"/>
        <v>0</v>
      </c>
      <c r="O95" s="77">
        <f t="shared" si="0"/>
        <v>0</v>
      </c>
      <c r="P95" s="77">
        <f t="shared" si="0"/>
        <v>0</v>
      </c>
      <c r="Q95" s="77">
        <f t="shared" si="0"/>
        <v>0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0</v>
      </c>
      <c r="C100" s="238">
        <f t="shared" si="5"/>
        <v>0</v>
      </c>
      <c r="D100" s="238">
        <f t="shared" si="5"/>
        <v>0</v>
      </c>
      <c r="E100" s="238">
        <f t="shared" si="5"/>
        <v>0</v>
      </c>
      <c r="F100" s="238">
        <f t="shared" si="5"/>
        <v>0</v>
      </c>
      <c r="G100" s="238">
        <f t="shared" si="5"/>
        <v>0</v>
      </c>
      <c r="H100" s="238">
        <f t="shared" si="5"/>
        <v>0</v>
      </c>
      <c r="I100" s="238">
        <f t="shared" si="5"/>
        <v>0</v>
      </c>
      <c r="J100" s="238">
        <f t="shared" si="5"/>
        <v>0</v>
      </c>
      <c r="K100" s="238">
        <f t="shared" si="5"/>
        <v>0</v>
      </c>
      <c r="L100" s="238">
        <f t="shared" si="5"/>
        <v>0</v>
      </c>
      <c r="M100" s="238">
        <f t="shared" si="5"/>
        <v>0</v>
      </c>
      <c r="N100" s="238">
        <f t="shared" si="5"/>
        <v>0</v>
      </c>
      <c r="O100" s="238">
        <f t="shared" si="5"/>
        <v>0</v>
      </c>
      <c r="P100" s="238">
        <f t="shared" si="5"/>
        <v>0</v>
      </c>
      <c r="Q100" s="238">
        <f t="shared" si="5"/>
        <v>0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0.99999999999999989</v>
      </c>
      <c r="C107" s="77">
        <f t="shared" si="11"/>
        <v>1</v>
      </c>
      <c r="D107" s="77">
        <f t="shared" si="11"/>
        <v>1.0000000000000002</v>
      </c>
      <c r="E107" s="77">
        <f t="shared" si="11"/>
        <v>1</v>
      </c>
      <c r="F107" s="77">
        <f t="shared" si="11"/>
        <v>0.99999999999999989</v>
      </c>
      <c r="G107" s="77">
        <f t="shared" si="11"/>
        <v>1</v>
      </c>
      <c r="H107" s="77">
        <f t="shared" si="11"/>
        <v>1</v>
      </c>
      <c r="I107" s="77">
        <f t="shared" si="11"/>
        <v>1</v>
      </c>
      <c r="J107" s="77">
        <f t="shared" si="11"/>
        <v>0.99999999999999989</v>
      </c>
      <c r="K107" s="77">
        <f t="shared" si="11"/>
        <v>1</v>
      </c>
      <c r="L107" s="77">
        <f t="shared" si="11"/>
        <v>0.99999999999999989</v>
      </c>
      <c r="M107" s="77">
        <f t="shared" si="11"/>
        <v>1</v>
      </c>
      <c r="N107" s="77">
        <f t="shared" si="11"/>
        <v>1</v>
      </c>
      <c r="O107" s="77">
        <f t="shared" si="11"/>
        <v>1.0000000000000002</v>
      </c>
      <c r="P107" s="77">
        <f t="shared" si="11"/>
        <v>1</v>
      </c>
      <c r="Q107" s="77">
        <f t="shared" si="11"/>
        <v>1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7.3215200649723632E-3</v>
      </c>
      <c r="C112" s="201">
        <f t="shared" si="16"/>
        <v>6.7275849446232442E-3</v>
      </c>
      <c r="D112" s="201">
        <f t="shared" si="16"/>
        <v>6.6758898702743881E-3</v>
      </c>
      <c r="E112" s="201">
        <f t="shared" si="16"/>
        <v>6.5054181246353869E-3</v>
      </c>
      <c r="F112" s="201">
        <f t="shared" si="16"/>
        <v>6.1163815622006425E-3</v>
      </c>
      <c r="G112" s="201">
        <f t="shared" si="16"/>
        <v>5.3657755996411099E-3</v>
      </c>
      <c r="H112" s="201">
        <f t="shared" si="16"/>
        <v>2.8453845496960372E-3</v>
      </c>
      <c r="I112" s="201">
        <f t="shared" si="16"/>
        <v>4.6005313267259039E-3</v>
      </c>
      <c r="J112" s="201">
        <f t="shared" si="16"/>
        <v>6.8077398400700631E-3</v>
      </c>
      <c r="K112" s="201">
        <f t="shared" si="16"/>
        <v>6.4740026052589614E-3</v>
      </c>
      <c r="L112" s="201">
        <f t="shared" si="16"/>
        <v>5.8605730876075349E-3</v>
      </c>
      <c r="M112" s="201">
        <f t="shared" si="16"/>
        <v>6.0276285116963885E-3</v>
      </c>
      <c r="N112" s="201">
        <f t="shared" si="16"/>
        <v>9.2841369145305556E-3</v>
      </c>
      <c r="O112" s="201">
        <f t="shared" si="16"/>
        <v>9.6037587495271075E-3</v>
      </c>
      <c r="P112" s="201">
        <f t="shared" si="16"/>
        <v>9.7184865202191856E-3</v>
      </c>
      <c r="Q112" s="201">
        <f t="shared" si="16"/>
        <v>9.8807891901921147E-3</v>
      </c>
    </row>
    <row r="113" spans="1:17" x14ac:dyDescent="0.25">
      <c r="A113" s="127" t="s">
        <v>238</v>
      </c>
      <c r="B113" s="200">
        <f t="shared" ref="B113:Q113" si="17">IF(B$41=0,0,B$41/B$31)</f>
        <v>2.8773289273479049E-2</v>
      </c>
      <c r="C113" s="200">
        <f t="shared" si="17"/>
        <v>2.8790504784213817E-2</v>
      </c>
      <c r="D113" s="200">
        <f t="shared" si="17"/>
        <v>2.879200319216596E-2</v>
      </c>
      <c r="E113" s="200">
        <f t="shared" si="17"/>
        <v>2.8796944402184482E-2</v>
      </c>
      <c r="F113" s="200">
        <f t="shared" si="17"/>
        <v>2.8808220824284036E-2</v>
      </c>
      <c r="G113" s="200">
        <f t="shared" si="17"/>
        <v>2.8829977518850983E-2</v>
      </c>
      <c r="H113" s="200">
        <f t="shared" si="17"/>
        <v>2.8903032331892863E-2</v>
      </c>
      <c r="I113" s="200">
        <f t="shared" si="17"/>
        <v>2.885215851226881E-2</v>
      </c>
      <c r="J113" s="200">
        <f t="shared" si="17"/>
        <v>2.8788181453911009E-2</v>
      </c>
      <c r="K113" s="200">
        <f t="shared" si="17"/>
        <v>2.8797854996949007E-2</v>
      </c>
      <c r="L113" s="200">
        <f t="shared" si="17"/>
        <v>2.8815635562678039E-2</v>
      </c>
      <c r="M113" s="200">
        <f t="shared" si="17"/>
        <v>2.8810793376472573E-2</v>
      </c>
      <c r="N113" s="200">
        <f t="shared" si="17"/>
        <v>2.8716401828564327E-2</v>
      </c>
      <c r="O113" s="200">
        <f t="shared" si="17"/>
        <v>2.8707137427549944E-2</v>
      </c>
      <c r="P113" s="200">
        <f t="shared" si="17"/>
        <v>2.8703811984921172E-2</v>
      </c>
      <c r="Q113" s="200">
        <f t="shared" si="17"/>
        <v>2.8699107559704569E-2</v>
      </c>
    </row>
    <row r="114" spans="1:17" x14ac:dyDescent="0.25">
      <c r="A114" s="142" t="s">
        <v>247</v>
      </c>
      <c r="B114" s="199">
        <f t="shared" ref="B114:Q114" si="18">IF(B$42=0,0,B$42/B$31)</f>
        <v>2.8773289273479049E-2</v>
      </c>
      <c r="C114" s="199">
        <f t="shared" si="18"/>
        <v>2.8790504784213817E-2</v>
      </c>
      <c r="D114" s="199">
        <f t="shared" si="18"/>
        <v>2.879200319216596E-2</v>
      </c>
      <c r="E114" s="199">
        <f t="shared" si="18"/>
        <v>2.8796944402184482E-2</v>
      </c>
      <c r="F114" s="199">
        <f t="shared" si="18"/>
        <v>2.8808220824284036E-2</v>
      </c>
      <c r="G114" s="199">
        <f t="shared" si="18"/>
        <v>2.8829977518850983E-2</v>
      </c>
      <c r="H114" s="199">
        <f t="shared" si="18"/>
        <v>2.8903032331892863E-2</v>
      </c>
      <c r="I114" s="199">
        <f t="shared" si="18"/>
        <v>2.885215851226881E-2</v>
      </c>
      <c r="J114" s="199">
        <f t="shared" si="18"/>
        <v>2.8788181453911009E-2</v>
      </c>
      <c r="K114" s="199">
        <f t="shared" si="18"/>
        <v>2.8797854996949007E-2</v>
      </c>
      <c r="L114" s="199">
        <f t="shared" si="18"/>
        <v>2.8815635562678039E-2</v>
      </c>
      <c r="M114" s="199">
        <f t="shared" si="18"/>
        <v>2.8810793376472573E-2</v>
      </c>
      <c r="N114" s="199">
        <f t="shared" si="18"/>
        <v>2.8716401828564327E-2</v>
      </c>
      <c r="O114" s="199">
        <f t="shared" si="18"/>
        <v>2.8707137427549944E-2</v>
      </c>
      <c r="P114" s="199">
        <f t="shared" si="18"/>
        <v>2.8703811984921172E-2</v>
      </c>
      <c r="Q114" s="199">
        <f t="shared" si="18"/>
        <v>2.8699107559704569E-2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0.86319867820437179</v>
      </c>
      <c r="C116" s="200">
        <f t="shared" si="20"/>
        <v>0.86371514352641454</v>
      </c>
      <c r="D116" s="200">
        <f t="shared" si="20"/>
        <v>0.86376009576497892</v>
      </c>
      <c r="E116" s="200">
        <f t="shared" si="20"/>
        <v>0.86390833206553452</v>
      </c>
      <c r="F116" s="200">
        <f t="shared" si="20"/>
        <v>0.8642466247285211</v>
      </c>
      <c r="G116" s="200">
        <f t="shared" si="20"/>
        <v>0.86489932556552951</v>
      </c>
      <c r="H116" s="200">
        <f t="shared" si="20"/>
        <v>0.86709096995678614</v>
      </c>
      <c r="I116" s="200">
        <f t="shared" si="20"/>
        <v>0.86556475536806443</v>
      </c>
      <c r="J116" s="200">
        <f t="shared" si="20"/>
        <v>0.86364544361733031</v>
      </c>
      <c r="K116" s="200">
        <f t="shared" si="20"/>
        <v>0.86393564990847049</v>
      </c>
      <c r="L116" s="200">
        <f t="shared" si="20"/>
        <v>0.8644690668803412</v>
      </c>
      <c r="M116" s="200">
        <f t="shared" si="20"/>
        <v>0.86432380129417707</v>
      </c>
      <c r="N116" s="200">
        <f t="shared" si="20"/>
        <v>0.86149205485693003</v>
      </c>
      <c r="O116" s="200">
        <f t="shared" si="20"/>
        <v>0.86121412282649834</v>
      </c>
      <c r="P116" s="200">
        <f t="shared" si="20"/>
        <v>0.86111435954763549</v>
      </c>
      <c r="Q116" s="200">
        <f t="shared" si="20"/>
        <v>0.8609732267911373</v>
      </c>
    </row>
    <row r="117" spans="1:17" x14ac:dyDescent="0.25">
      <c r="A117" s="142" t="s">
        <v>245</v>
      </c>
      <c r="B117" s="199">
        <f t="shared" ref="B117:Q117" si="21">IF(B$55=0,0,B$55/B$31)</f>
        <v>0.86319867820437179</v>
      </c>
      <c r="C117" s="199">
        <f t="shared" si="21"/>
        <v>0.86371514352641454</v>
      </c>
      <c r="D117" s="199">
        <f t="shared" si="21"/>
        <v>0.86376009576497892</v>
      </c>
      <c r="E117" s="199">
        <f t="shared" si="21"/>
        <v>0.86390833206553452</v>
      </c>
      <c r="F117" s="199">
        <f t="shared" si="21"/>
        <v>0.8642466247285211</v>
      </c>
      <c r="G117" s="199">
        <f t="shared" si="21"/>
        <v>0.86489932556552951</v>
      </c>
      <c r="H117" s="199">
        <f t="shared" si="21"/>
        <v>0.86709096995678614</v>
      </c>
      <c r="I117" s="199">
        <f t="shared" si="21"/>
        <v>0.86556475536806443</v>
      </c>
      <c r="J117" s="199">
        <f t="shared" si="21"/>
        <v>0.86364544361733031</v>
      </c>
      <c r="K117" s="199">
        <f t="shared" si="21"/>
        <v>0.86393564990847049</v>
      </c>
      <c r="L117" s="199">
        <f t="shared" si="21"/>
        <v>0.8644690668803412</v>
      </c>
      <c r="M117" s="199">
        <f t="shared" si="21"/>
        <v>0.86432380129417707</v>
      </c>
      <c r="N117" s="199">
        <f t="shared" si="21"/>
        <v>0.86149205485693003</v>
      </c>
      <c r="O117" s="199">
        <f t="shared" si="21"/>
        <v>0.86121412282649834</v>
      </c>
      <c r="P117" s="199">
        <f t="shared" si="21"/>
        <v>0.86111435954763549</v>
      </c>
      <c r="Q117" s="199">
        <f t="shared" si="21"/>
        <v>0.8609732267911373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0.1007065124571767</v>
      </c>
      <c r="C119" s="200">
        <f t="shared" si="23"/>
        <v>0.10076676674474834</v>
      </c>
      <c r="D119" s="200">
        <f t="shared" si="23"/>
        <v>0.10077201117258086</v>
      </c>
      <c r="E119" s="200">
        <f t="shared" si="23"/>
        <v>0.10078930540764568</v>
      </c>
      <c r="F119" s="200">
        <f t="shared" si="23"/>
        <v>0.10082877288499413</v>
      </c>
      <c r="G119" s="200">
        <f t="shared" si="23"/>
        <v>0.10090492131597842</v>
      </c>
      <c r="H119" s="200">
        <f t="shared" si="23"/>
        <v>0.10116061316162502</v>
      </c>
      <c r="I119" s="200">
        <f t="shared" si="23"/>
        <v>0.10098255479294083</v>
      </c>
      <c r="J119" s="200">
        <f t="shared" si="23"/>
        <v>0.10075863508868856</v>
      </c>
      <c r="K119" s="200">
        <f t="shared" si="23"/>
        <v>0.10079249248932155</v>
      </c>
      <c r="L119" s="200">
        <f t="shared" si="23"/>
        <v>0.10085472446937313</v>
      </c>
      <c r="M119" s="200">
        <f t="shared" si="23"/>
        <v>0.10083777681765399</v>
      </c>
      <c r="N119" s="200">
        <f t="shared" si="23"/>
        <v>0.10050740639997519</v>
      </c>
      <c r="O119" s="200">
        <f t="shared" si="23"/>
        <v>0.10047498099642482</v>
      </c>
      <c r="P119" s="200">
        <f t="shared" si="23"/>
        <v>0.10046334194722412</v>
      </c>
      <c r="Q119" s="200">
        <f t="shared" si="23"/>
        <v>0.10044687645896601</v>
      </c>
    </row>
    <row r="120" spans="1:17" x14ac:dyDescent="0.25">
      <c r="A120" s="142" t="s">
        <v>243</v>
      </c>
      <c r="B120" s="199">
        <f t="shared" ref="B120:Q120" si="24">IF(B$68=0,0,B$68/B$31)</f>
        <v>0.1007065124571767</v>
      </c>
      <c r="C120" s="199">
        <f t="shared" si="24"/>
        <v>0.10076676674474834</v>
      </c>
      <c r="D120" s="199">
        <f t="shared" si="24"/>
        <v>0.10077201117258086</v>
      </c>
      <c r="E120" s="199">
        <f t="shared" si="24"/>
        <v>0.10078930540764568</v>
      </c>
      <c r="F120" s="199">
        <f t="shared" si="24"/>
        <v>0.10082877288499413</v>
      </c>
      <c r="G120" s="199">
        <f t="shared" si="24"/>
        <v>0.10090492131597842</v>
      </c>
      <c r="H120" s="199">
        <f t="shared" si="24"/>
        <v>0.10116061316162502</v>
      </c>
      <c r="I120" s="199">
        <f t="shared" si="24"/>
        <v>0.10098255479294083</v>
      </c>
      <c r="J120" s="199">
        <f t="shared" si="24"/>
        <v>0.10075863508868856</v>
      </c>
      <c r="K120" s="199">
        <f t="shared" si="24"/>
        <v>0.10079249248932155</v>
      </c>
      <c r="L120" s="199">
        <f t="shared" si="24"/>
        <v>0.10085472446937313</v>
      </c>
      <c r="M120" s="199">
        <f t="shared" si="24"/>
        <v>0.10083777681765399</v>
      </c>
      <c r="N120" s="199">
        <f t="shared" si="24"/>
        <v>0.10050740639997519</v>
      </c>
      <c r="O120" s="199">
        <f t="shared" si="24"/>
        <v>0.10047498099642482</v>
      </c>
      <c r="P120" s="199">
        <f t="shared" si="24"/>
        <v>0.10046334194722412</v>
      </c>
      <c r="Q120" s="199">
        <f t="shared" si="24"/>
        <v>0.10044687645896601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0</v>
      </c>
      <c r="M124" s="203">
        <f t="shared" si="27"/>
        <v>0</v>
      </c>
      <c r="N124" s="203">
        <f t="shared" si="27"/>
        <v>0</v>
      </c>
      <c r="O124" s="203">
        <f t="shared" si="27"/>
        <v>0</v>
      </c>
      <c r="P124" s="203">
        <f t="shared" si="27"/>
        <v>0</v>
      </c>
      <c r="Q124" s="203">
        <f t="shared" si="27"/>
        <v>0</v>
      </c>
    </row>
    <row r="125" spans="1:17" x14ac:dyDescent="0.25">
      <c r="A125" s="76" t="s">
        <v>82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0</v>
      </c>
      <c r="M125" s="202">
        <f t="shared" si="28"/>
        <v>0</v>
      </c>
      <c r="N125" s="202">
        <f t="shared" si="28"/>
        <v>0</v>
      </c>
      <c r="O125" s="202">
        <f t="shared" si="28"/>
        <v>0</v>
      </c>
      <c r="P125" s="202">
        <f t="shared" si="28"/>
        <v>0</v>
      </c>
      <c r="Q125" s="202">
        <f t="shared" si="28"/>
        <v>0</v>
      </c>
    </row>
    <row r="126" spans="1:17" x14ac:dyDescent="0.25">
      <c r="A126" s="76" t="s">
        <v>81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</v>
      </c>
      <c r="M126" s="202">
        <f t="shared" si="29"/>
        <v>0</v>
      </c>
      <c r="N126" s="202">
        <f t="shared" si="29"/>
        <v>0</v>
      </c>
      <c r="O126" s="202">
        <f t="shared" si="29"/>
        <v>0</v>
      </c>
      <c r="P126" s="202">
        <f t="shared" si="29"/>
        <v>0</v>
      </c>
      <c r="Q126" s="202">
        <f t="shared" si="29"/>
        <v>0</v>
      </c>
    </row>
    <row r="127" spans="1:17" x14ac:dyDescent="0.25">
      <c r="A127" s="76" t="s">
        <v>80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0</v>
      </c>
      <c r="M127" s="202">
        <f t="shared" si="30"/>
        <v>0</v>
      </c>
      <c r="N127" s="202">
        <f t="shared" si="30"/>
        <v>0</v>
      </c>
      <c r="O127" s="202">
        <f t="shared" si="30"/>
        <v>0</v>
      </c>
      <c r="P127" s="202">
        <f t="shared" si="30"/>
        <v>0</v>
      </c>
      <c r="Q127" s="202">
        <f t="shared" si="30"/>
        <v>0</v>
      </c>
    </row>
    <row r="128" spans="1:17" x14ac:dyDescent="0.25">
      <c r="A128" s="129" t="s">
        <v>79</v>
      </c>
      <c r="B128" s="201">
        <f t="shared" ref="B128:Q128" si="31">IF(B$86=0,0,B$86/B$81)</f>
        <v>1</v>
      </c>
      <c r="C128" s="201">
        <f t="shared" si="31"/>
        <v>1</v>
      </c>
      <c r="D128" s="201">
        <f t="shared" si="31"/>
        <v>1</v>
      </c>
      <c r="E128" s="201">
        <f t="shared" si="31"/>
        <v>1</v>
      </c>
      <c r="F128" s="201">
        <f t="shared" si="31"/>
        <v>1</v>
      </c>
      <c r="G128" s="201">
        <f t="shared" si="31"/>
        <v>1</v>
      </c>
      <c r="H128" s="201">
        <f t="shared" si="31"/>
        <v>1</v>
      </c>
      <c r="I128" s="201">
        <f t="shared" si="31"/>
        <v>1</v>
      </c>
      <c r="J128" s="201">
        <f t="shared" si="31"/>
        <v>1</v>
      </c>
      <c r="K128" s="201">
        <f t="shared" si="31"/>
        <v>1</v>
      </c>
      <c r="L128" s="201">
        <f t="shared" si="31"/>
        <v>1</v>
      </c>
      <c r="M128" s="201">
        <f t="shared" si="31"/>
        <v>1</v>
      </c>
      <c r="N128" s="201">
        <f t="shared" si="31"/>
        <v>1</v>
      </c>
      <c r="O128" s="201">
        <f t="shared" si="31"/>
        <v>1</v>
      </c>
      <c r="P128" s="201">
        <f t="shared" si="31"/>
        <v>1</v>
      </c>
      <c r="Q128" s="201">
        <f t="shared" si="31"/>
        <v>1</v>
      </c>
    </row>
    <row r="129" spans="1:17" x14ac:dyDescent="0.25">
      <c r="A129" s="72" t="s">
        <v>235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</v>
      </c>
      <c r="M129" s="276">
        <f t="shared" si="32"/>
        <v>0</v>
      </c>
      <c r="N129" s="276">
        <f t="shared" si="32"/>
        <v>0</v>
      </c>
      <c r="O129" s="276">
        <f t="shared" si="32"/>
        <v>0</v>
      </c>
      <c r="P129" s="276">
        <f t="shared" si="32"/>
        <v>0</v>
      </c>
      <c r="Q129" s="276">
        <f t="shared" si="32"/>
        <v>0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266" t="s">
        <v>133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>IF(B$5=0,0,B$5/PPA_fec!B$5)</f>
        <v>0</v>
      </c>
      <c r="C133" s="230">
        <f>IF(C$5=0,0,C$5/PPA_fec!C$5)</f>
        <v>0</v>
      </c>
      <c r="D133" s="230">
        <f>IF(D$5=0,0,D$5/PPA_fec!D$5)</f>
        <v>0</v>
      </c>
      <c r="E133" s="230">
        <f>IF(E$5=0,0,E$5/PPA_fec!E$5)</f>
        <v>0</v>
      </c>
      <c r="F133" s="230">
        <f>IF(F$5=0,0,F$5/PPA_fec!F$5)</f>
        <v>0</v>
      </c>
      <c r="G133" s="230">
        <f>IF(G$5=0,0,G$5/PPA_fec!G$5)</f>
        <v>0</v>
      </c>
      <c r="H133" s="230">
        <f>IF(H$5=0,0,H$5/PPA_fec!H$5)</f>
        <v>0</v>
      </c>
      <c r="I133" s="230">
        <f>IF(I$5=0,0,I$5/PPA_fec!I$5)</f>
        <v>0</v>
      </c>
      <c r="J133" s="230">
        <f>IF(J$5=0,0,J$5/PPA_fec!J$5)</f>
        <v>0</v>
      </c>
      <c r="K133" s="230">
        <f>IF(K$5=0,0,K$5/PPA_fec!K$5)</f>
        <v>0</v>
      </c>
      <c r="L133" s="230">
        <f>IF(L$5=0,0,L$5/PPA_fec!L$5)</f>
        <v>0</v>
      </c>
      <c r="M133" s="230">
        <f>IF(M$5=0,0,M$5/PPA_fec!M$5)</f>
        <v>0</v>
      </c>
      <c r="N133" s="230">
        <f>IF(N$5=0,0,N$5/PPA_fec!N$5)</f>
        <v>0</v>
      </c>
      <c r="O133" s="230">
        <f>IF(O$5=0,0,O$5/PPA_fec!O$5)</f>
        <v>0</v>
      </c>
      <c r="P133" s="230">
        <f>IF(P$5=0,0,P$5/PPA_fec!P$5)</f>
        <v>0</v>
      </c>
      <c r="Q133" s="230">
        <f>IF(Q$5=0,0,Q$5/PPA_fec!Q$5)</f>
        <v>0</v>
      </c>
    </row>
    <row r="134" spans="1:17" x14ac:dyDescent="0.25">
      <c r="A134" s="132" t="s">
        <v>83</v>
      </c>
      <c r="B134" s="229">
        <f>IF(B$6=0,0,B$6/PPA_fec!B$6)</f>
        <v>0</v>
      </c>
      <c r="C134" s="229">
        <f>IF(C$6=0,0,C$6/PPA_fec!C$6)</f>
        <v>0</v>
      </c>
      <c r="D134" s="229">
        <f>IF(D$6=0,0,D$6/PPA_fec!D$6)</f>
        <v>0</v>
      </c>
      <c r="E134" s="229">
        <f>IF(E$6=0,0,E$6/PPA_fec!E$6)</f>
        <v>0</v>
      </c>
      <c r="F134" s="229">
        <f>IF(F$6=0,0,F$6/PPA_fec!F$6)</f>
        <v>0</v>
      </c>
      <c r="G134" s="229">
        <f>IF(G$6=0,0,G$6/PPA_fec!G$6)</f>
        <v>0</v>
      </c>
      <c r="H134" s="229">
        <f>IF(H$6=0,0,H$6/PPA_fec!H$6)</f>
        <v>0</v>
      </c>
      <c r="I134" s="229">
        <f>IF(I$6=0,0,I$6/PPA_fec!I$6)</f>
        <v>0</v>
      </c>
      <c r="J134" s="229">
        <f>IF(J$6=0,0,J$6/PPA_fec!J$6)</f>
        <v>0</v>
      </c>
      <c r="K134" s="229">
        <f>IF(K$6=0,0,K$6/PPA_fec!K$6)</f>
        <v>0</v>
      </c>
      <c r="L134" s="229">
        <f>IF(L$6=0,0,L$6/PPA_fec!L$6)</f>
        <v>0</v>
      </c>
      <c r="M134" s="229">
        <f>IF(M$6=0,0,M$6/PPA_fec!M$6)</f>
        <v>0</v>
      </c>
      <c r="N134" s="229">
        <f>IF(N$6=0,0,N$6/PPA_fec!N$6)</f>
        <v>0</v>
      </c>
      <c r="O134" s="229">
        <f>IF(O$6=0,0,O$6/PPA_fec!O$6)</f>
        <v>0</v>
      </c>
      <c r="P134" s="229">
        <f>IF(P$6=0,0,P$6/PPA_fec!P$6)</f>
        <v>0</v>
      </c>
      <c r="Q134" s="229">
        <f>IF(Q$6=0,0,Q$6/PPA_fec!Q$6)</f>
        <v>0</v>
      </c>
    </row>
    <row r="135" spans="1:17" x14ac:dyDescent="0.25">
      <c r="A135" s="76" t="s">
        <v>82</v>
      </c>
      <c r="B135" s="228">
        <f>IF(B$7=0,0,B$7/PPA_fec!B$7)</f>
        <v>0</v>
      </c>
      <c r="C135" s="228">
        <f>IF(C$7=0,0,C$7/PPA_fec!C$7)</f>
        <v>0</v>
      </c>
      <c r="D135" s="228">
        <f>IF(D$7=0,0,D$7/PPA_fec!D$7)</f>
        <v>0</v>
      </c>
      <c r="E135" s="228">
        <f>IF(E$7=0,0,E$7/PPA_fec!E$7)</f>
        <v>0</v>
      </c>
      <c r="F135" s="228">
        <f>IF(F$7=0,0,F$7/PPA_fec!F$7)</f>
        <v>0</v>
      </c>
      <c r="G135" s="228">
        <f>IF(G$7=0,0,G$7/PPA_fec!G$7)</f>
        <v>0</v>
      </c>
      <c r="H135" s="228">
        <f>IF(H$7=0,0,H$7/PPA_fec!H$7)</f>
        <v>0</v>
      </c>
      <c r="I135" s="228">
        <f>IF(I$7=0,0,I$7/PPA_fec!I$7)</f>
        <v>0</v>
      </c>
      <c r="J135" s="228">
        <f>IF(J$7=0,0,J$7/PPA_fec!J$7)</f>
        <v>0</v>
      </c>
      <c r="K135" s="228">
        <f>IF(K$7=0,0,K$7/PPA_fec!K$7)</f>
        <v>0</v>
      </c>
      <c r="L135" s="228">
        <f>IF(L$7=0,0,L$7/PPA_fec!L$7)</f>
        <v>0</v>
      </c>
      <c r="M135" s="228">
        <f>IF(M$7=0,0,M$7/PPA_fec!M$7)</f>
        <v>0</v>
      </c>
      <c r="N135" s="228">
        <f>IF(N$7=0,0,N$7/PPA_fec!N$7)</f>
        <v>0</v>
      </c>
      <c r="O135" s="228">
        <f>IF(O$7=0,0,O$7/PPA_fec!O$7)</f>
        <v>0</v>
      </c>
      <c r="P135" s="228">
        <f>IF(P$7=0,0,P$7/PPA_fec!P$7)</f>
        <v>0</v>
      </c>
      <c r="Q135" s="228">
        <f>IF(Q$7=0,0,Q$7/PPA_fec!Q$7)</f>
        <v>0</v>
      </c>
    </row>
    <row r="136" spans="1:17" x14ac:dyDescent="0.25">
      <c r="A136" s="76" t="s">
        <v>81</v>
      </c>
      <c r="B136" s="228">
        <f>IF(B$8=0,0,B$8/PPA_fec!B$8)</f>
        <v>0</v>
      </c>
      <c r="C136" s="228">
        <f>IF(C$8=0,0,C$8/PPA_fec!C$8)</f>
        <v>0</v>
      </c>
      <c r="D136" s="228">
        <f>IF(D$8=0,0,D$8/PPA_fec!D$8)</f>
        <v>0</v>
      </c>
      <c r="E136" s="228">
        <f>IF(E$8=0,0,E$8/PPA_fec!E$8)</f>
        <v>0</v>
      </c>
      <c r="F136" s="228">
        <f>IF(F$8=0,0,F$8/PPA_fec!F$8)</f>
        <v>0</v>
      </c>
      <c r="G136" s="228">
        <f>IF(G$8=0,0,G$8/PPA_fec!G$8)</f>
        <v>0</v>
      </c>
      <c r="H136" s="228">
        <f>IF(H$8=0,0,H$8/PPA_fec!H$8)</f>
        <v>0</v>
      </c>
      <c r="I136" s="228">
        <f>IF(I$8=0,0,I$8/PPA_fec!I$8)</f>
        <v>0</v>
      </c>
      <c r="J136" s="228">
        <f>IF(J$8=0,0,J$8/PPA_fec!J$8)</f>
        <v>0</v>
      </c>
      <c r="K136" s="228">
        <f>IF(K$8=0,0,K$8/PPA_fec!K$8)</f>
        <v>0</v>
      </c>
      <c r="L136" s="228">
        <f>IF(L$8=0,0,L$8/PPA_fec!L$8)</f>
        <v>0</v>
      </c>
      <c r="M136" s="228">
        <f>IF(M$8=0,0,M$8/PPA_fec!M$8)</f>
        <v>0</v>
      </c>
      <c r="N136" s="228">
        <f>IF(N$8=0,0,N$8/PPA_fec!N$8)</f>
        <v>0</v>
      </c>
      <c r="O136" s="228">
        <f>IF(O$8=0,0,O$8/PPA_fec!O$8)</f>
        <v>0</v>
      </c>
      <c r="P136" s="228">
        <f>IF(P$8=0,0,P$8/PPA_fec!P$8)</f>
        <v>0</v>
      </c>
      <c r="Q136" s="228">
        <f>IF(Q$8=0,0,Q$8/PPA_fec!Q$8)</f>
        <v>0</v>
      </c>
    </row>
    <row r="137" spans="1:17" x14ac:dyDescent="0.25">
      <c r="A137" s="76" t="s">
        <v>80</v>
      </c>
      <c r="B137" s="228">
        <f>IF(B$9=0,0,B$9/PPA_fec!B$9)</f>
        <v>0</v>
      </c>
      <c r="C137" s="228">
        <f>IF(C$9=0,0,C$9/PPA_fec!C$9)</f>
        <v>0</v>
      </c>
      <c r="D137" s="228">
        <f>IF(D$9=0,0,D$9/PPA_fec!D$9)</f>
        <v>0</v>
      </c>
      <c r="E137" s="228">
        <f>IF(E$9=0,0,E$9/PPA_fec!E$9)</f>
        <v>0</v>
      </c>
      <c r="F137" s="228">
        <f>IF(F$9=0,0,F$9/PPA_fec!F$9)</f>
        <v>0</v>
      </c>
      <c r="G137" s="228">
        <f>IF(G$9=0,0,G$9/PPA_fec!G$9)</f>
        <v>0</v>
      </c>
      <c r="H137" s="228">
        <f>IF(H$9=0,0,H$9/PPA_fec!H$9)</f>
        <v>0</v>
      </c>
      <c r="I137" s="228">
        <f>IF(I$9=0,0,I$9/PPA_fec!I$9)</f>
        <v>0</v>
      </c>
      <c r="J137" s="228">
        <f>IF(J$9=0,0,J$9/PPA_fec!J$9)</f>
        <v>0</v>
      </c>
      <c r="K137" s="228">
        <f>IF(K$9=0,0,K$9/PPA_fec!K$9)</f>
        <v>0</v>
      </c>
      <c r="L137" s="228">
        <f>IF(L$9=0,0,L$9/PPA_fec!L$9)</f>
        <v>0</v>
      </c>
      <c r="M137" s="228">
        <f>IF(M$9=0,0,M$9/PPA_fec!M$9)</f>
        <v>0</v>
      </c>
      <c r="N137" s="228">
        <f>IF(N$9=0,0,N$9/PPA_fec!N$9)</f>
        <v>0</v>
      </c>
      <c r="O137" s="228">
        <f>IF(O$9=0,0,O$9/PPA_fec!O$9)</f>
        <v>0</v>
      </c>
      <c r="P137" s="228">
        <f>IF(P$9=0,0,P$9/PPA_fec!P$9)</f>
        <v>0</v>
      </c>
      <c r="Q137" s="228">
        <f>IF(Q$9=0,0,Q$9/PPA_fec!Q$9)</f>
        <v>0</v>
      </c>
    </row>
    <row r="138" spans="1:17" x14ac:dyDescent="0.25">
      <c r="A138" s="129" t="s">
        <v>79</v>
      </c>
      <c r="B138" s="227">
        <f>IF(B$10=0,0,B$10/PPA_fec!B$10)</f>
        <v>0</v>
      </c>
      <c r="C138" s="227">
        <f>IF(C$10=0,0,C$10/PPA_fec!C$10)</f>
        <v>0</v>
      </c>
      <c r="D138" s="227">
        <f>IF(D$10=0,0,D$10/PPA_fec!D$10)</f>
        <v>0</v>
      </c>
      <c r="E138" s="227">
        <f>IF(E$10=0,0,E$10/PPA_fec!E$10)</f>
        <v>0</v>
      </c>
      <c r="F138" s="227">
        <f>IF(F$10=0,0,F$10/PPA_fec!F$10)</f>
        <v>0</v>
      </c>
      <c r="G138" s="227">
        <f>IF(G$10=0,0,G$10/PPA_fec!G$10)</f>
        <v>0</v>
      </c>
      <c r="H138" s="227">
        <f>IF(H$10=0,0,H$10/PPA_fec!H$10)</f>
        <v>0</v>
      </c>
      <c r="I138" s="227">
        <f>IF(I$10=0,0,I$10/PPA_fec!I$10)</f>
        <v>0</v>
      </c>
      <c r="J138" s="227">
        <f>IF(J$10=0,0,J$10/PPA_fec!J$10)</f>
        <v>0</v>
      </c>
      <c r="K138" s="227">
        <f>IF(K$10=0,0,K$10/PPA_fec!K$10)</f>
        <v>0</v>
      </c>
      <c r="L138" s="227">
        <f>IF(L$10=0,0,L$10/PPA_fec!L$10)</f>
        <v>0</v>
      </c>
      <c r="M138" s="227">
        <f>IF(M$10=0,0,M$10/PPA_fec!M$10)</f>
        <v>0</v>
      </c>
      <c r="N138" s="227">
        <f>IF(N$10=0,0,N$10/PPA_fec!N$10)</f>
        <v>0</v>
      </c>
      <c r="O138" s="227">
        <f>IF(O$10=0,0,O$10/PPA_fec!O$10)</f>
        <v>0</v>
      </c>
      <c r="P138" s="227">
        <f>IF(P$10=0,0,P$10/PPA_fec!P$10)</f>
        <v>0</v>
      </c>
      <c r="Q138" s="227">
        <f>IF(Q$10=0,0,Q$10/PPA_fec!Q$10)</f>
        <v>0</v>
      </c>
    </row>
    <row r="139" spans="1:17" x14ac:dyDescent="0.25">
      <c r="A139" s="127" t="s">
        <v>241</v>
      </c>
      <c r="B139" s="225">
        <f>IF(B$15=0,0,B$15/PPA_fec!B$15)</f>
        <v>0</v>
      </c>
      <c r="C139" s="225">
        <f>IF(C$15=0,0,C$15/PPA_fec!C$15)</f>
        <v>0</v>
      </c>
      <c r="D139" s="225">
        <f>IF(D$15=0,0,D$15/PPA_fec!D$15)</f>
        <v>0</v>
      </c>
      <c r="E139" s="225">
        <f>IF(E$15=0,0,E$15/PPA_fec!E$15)</f>
        <v>0</v>
      </c>
      <c r="F139" s="225">
        <f>IF(F$15=0,0,F$15/PPA_fec!F$15)</f>
        <v>0</v>
      </c>
      <c r="G139" s="225">
        <f>IF(G$15=0,0,G$15/PPA_fec!G$15)</f>
        <v>0</v>
      </c>
      <c r="H139" s="225">
        <f>IF(H$15=0,0,H$15/PPA_fec!H$15)</f>
        <v>0</v>
      </c>
      <c r="I139" s="225">
        <f>IF(I$15=0,0,I$15/PPA_fec!I$15)</f>
        <v>0</v>
      </c>
      <c r="J139" s="225">
        <f>IF(J$15=0,0,J$15/PPA_fec!J$15)</f>
        <v>0</v>
      </c>
      <c r="K139" s="225">
        <f>IF(K$15=0,0,K$15/PPA_fec!K$15)</f>
        <v>0</v>
      </c>
      <c r="L139" s="225">
        <f>IF(L$15=0,0,L$15/PPA_fec!L$15)</f>
        <v>0</v>
      </c>
      <c r="M139" s="225">
        <f>IF(M$15=0,0,M$15/PPA_fec!M$15)</f>
        <v>0</v>
      </c>
      <c r="N139" s="225">
        <f>IF(N$15=0,0,N$15/PPA_fec!N$15)</f>
        <v>0</v>
      </c>
      <c r="O139" s="225">
        <f>IF(O$15=0,0,O$15/PPA_fec!O$15)</f>
        <v>0</v>
      </c>
      <c r="P139" s="225">
        <f>IF(P$15=0,0,P$15/PPA_fec!P$15)</f>
        <v>0</v>
      </c>
      <c r="Q139" s="225">
        <f>IF(Q$15=0,0,Q$15/PPA_fec!Q$15)</f>
        <v>0</v>
      </c>
    </row>
    <row r="140" spans="1:17" x14ac:dyDescent="0.25">
      <c r="A140" s="127" t="s">
        <v>240</v>
      </c>
      <c r="B140" s="226">
        <f>IF(B$16=0,0,B$16/PPA_fec!B$16)</f>
        <v>0</v>
      </c>
      <c r="C140" s="226">
        <f>IF(C$16=0,0,C$16/PPA_fec!C$16)</f>
        <v>0</v>
      </c>
      <c r="D140" s="226">
        <f>IF(D$16=0,0,D$16/PPA_fec!D$16)</f>
        <v>0</v>
      </c>
      <c r="E140" s="226">
        <f>IF(E$16=0,0,E$16/PPA_fec!E$16)</f>
        <v>0</v>
      </c>
      <c r="F140" s="226">
        <f>IF(F$16=0,0,F$16/PPA_fec!F$16)</f>
        <v>0</v>
      </c>
      <c r="G140" s="226">
        <f>IF(G$16=0,0,G$16/PPA_fec!G$16)</f>
        <v>0</v>
      </c>
      <c r="H140" s="226">
        <f>IF(H$16=0,0,H$16/PPA_fec!H$16)</f>
        <v>0</v>
      </c>
      <c r="I140" s="226">
        <f>IF(I$16=0,0,I$16/PPA_fec!I$16)</f>
        <v>0</v>
      </c>
      <c r="J140" s="226">
        <f>IF(J$16=0,0,J$16/PPA_fec!J$16)</f>
        <v>0</v>
      </c>
      <c r="K140" s="226">
        <f>IF(K$16=0,0,K$16/PPA_fec!K$16)</f>
        <v>0</v>
      </c>
      <c r="L140" s="226">
        <f>IF(L$16=0,0,L$16/PPA_fec!L$16)</f>
        <v>0</v>
      </c>
      <c r="M140" s="226">
        <f>IF(M$16=0,0,M$16/PPA_fec!M$16)</f>
        <v>0</v>
      </c>
      <c r="N140" s="226">
        <f>IF(N$16=0,0,N$16/PPA_fec!N$16)</f>
        <v>0</v>
      </c>
      <c r="O140" s="226">
        <f>IF(O$16=0,0,O$16/PPA_fec!O$16)</f>
        <v>0</v>
      </c>
      <c r="P140" s="226">
        <f>IF(P$16=0,0,P$16/PPA_fec!P$16)</f>
        <v>0</v>
      </c>
      <c r="Q140" s="226">
        <f>IF(Q$16=0,0,Q$16/PPA_fec!Q$16)</f>
        <v>0</v>
      </c>
    </row>
    <row r="141" spans="1:17" x14ac:dyDescent="0.25">
      <c r="A141" s="72" t="s">
        <v>239</v>
      </c>
      <c r="B141" s="258">
        <f>IF(B$29=0,0,B$29/PPA_fec!B$29)</f>
        <v>0</v>
      </c>
      <c r="C141" s="258">
        <f>IF(C$29=0,0,C$29/PPA_fec!C$29)</f>
        <v>0</v>
      </c>
      <c r="D141" s="258">
        <f>IF(D$29=0,0,D$29/PPA_fec!D$29)</f>
        <v>0</v>
      </c>
      <c r="E141" s="258">
        <f>IF(E$29=0,0,E$29/PPA_fec!E$29)</f>
        <v>0</v>
      </c>
      <c r="F141" s="258">
        <f>IF(F$29=0,0,F$29/PPA_fec!F$29)</f>
        <v>0</v>
      </c>
      <c r="G141" s="258">
        <f>IF(G$29=0,0,G$29/PPA_fec!G$29)</f>
        <v>0</v>
      </c>
      <c r="H141" s="258">
        <f>IF(H$29=0,0,H$29/PPA_fec!H$29)</f>
        <v>0</v>
      </c>
      <c r="I141" s="258">
        <f>IF(I$29=0,0,I$29/PPA_fec!I$29)</f>
        <v>0</v>
      </c>
      <c r="J141" s="258">
        <f>IF(J$29=0,0,J$29/PPA_fec!J$29)</f>
        <v>0</v>
      </c>
      <c r="K141" s="258">
        <f>IF(K$29=0,0,K$29/PPA_fec!K$29)</f>
        <v>0</v>
      </c>
      <c r="L141" s="258">
        <f>IF(L$29=0,0,L$29/PPA_fec!L$29)</f>
        <v>0</v>
      </c>
      <c r="M141" s="258">
        <f>IF(M$29=0,0,M$29/PPA_fec!M$29)</f>
        <v>0</v>
      </c>
      <c r="N141" s="258">
        <f>IF(N$29=0,0,N$29/PPA_fec!N$29)</f>
        <v>0</v>
      </c>
      <c r="O141" s="258">
        <f>IF(O$29=0,0,O$29/PPA_fec!O$29)</f>
        <v>0</v>
      </c>
      <c r="P141" s="258">
        <f>IF(P$29=0,0,P$29/PPA_fec!P$29)</f>
        <v>0</v>
      </c>
      <c r="Q141" s="258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>IF(B$31=0,0,B$31/PPA_fec!B$31)</f>
        <v>2.1049542933969412</v>
      </c>
      <c r="C143" s="230">
        <f>IF(C$31=0,0,C$31/PPA_fec!C$31)</f>
        <v>2.2551410908447083</v>
      </c>
      <c r="D143" s="230">
        <f>IF(D$31=0,0,D$31/PPA_fec!D$31)</f>
        <v>2.1574966033114809</v>
      </c>
      <c r="E143" s="230">
        <f>IF(E$31=0,0,E$31/PPA_fec!E$31)</f>
        <v>2.1981074266931735</v>
      </c>
      <c r="F143" s="230">
        <f>IF(F$31=0,0,F$31/PPA_fec!F$31)</f>
        <v>2.3513475658417273</v>
      </c>
      <c r="G143" s="230">
        <f>IF(G$31=0,0,G$31/PPA_fec!G$31)</f>
        <v>1.7902117450792177</v>
      </c>
      <c r="H143" s="230">
        <f>IF(H$31=0,0,H$31/PPA_fec!H$31)</f>
        <v>2.4909623568351629</v>
      </c>
      <c r="I143" s="230">
        <f>IF(I$31=0,0,I$31/PPA_fec!I$31)</f>
        <v>1.6576311824296741</v>
      </c>
      <c r="J143" s="230">
        <f>IF(J$31=0,0,J$31/PPA_fec!J$31)</f>
        <v>1.7106070834745681</v>
      </c>
      <c r="K143" s="230">
        <f>IF(K$31=0,0,K$31/PPA_fec!K$31)</f>
        <v>1.6004850301328217</v>
      </c>
      <c r="L143" s="230">
        <f>IF(L$31=0,0,L$31/PPA_fec!L$31)</f>
        <v>1.2655792273778468</v>
      </c>
      <c r="M143" s="230">
        <f>IF(M$31=0,0,M$31/PPA_fec!M$31)</f>
        <v>1.0532706370543541</v>
      </c>
      <c r="N143" s="230">
        <f>IF(N$31=0,0,N$31/PPA_fec!N$31)</f>
        <v>0.69055597254980372</v>
      </c>
      <c r="O143" s="230">
        <f>IF(O$31=0,0,O$31/PPA_fec!O$31)</f>
        <v>0.66241491181386647</v>
      </c>
      <c r="P143" s="230">
        <f>IF(P$31=0,0,P$31/PPA_fec!P$31)</f>
        <v>0.64729060471025834</v>
      </c>
      <c r="Q143" s="230">
        <f>IF(Q$31=0,0,Q$31/PPA_fec!Q$31)</f>
        <v>0.65004301998428682</v>
      </c>
    </row>
    <row r="144" spans="1:17" x14ac:dyDescent="0.25">
      <c r="A144" s="132" t="s">
        <v>83</v>
      </c>
      <c r="B144" s="229">
        <f>IF(B$32=0,0,B$32/PPA_fec!B$32)</f>
        <v>0</v>
      </c>
      <c r="C144" s="229">
        <f>IF(C$32=0,0,C$32/PPA_fec!C$32)</f>
        <v>0</v>
      </c>
      <c r="D144" s="229">
        <f>IF(D$32=0,0,D$32/PPA_fec!D$32)</f>
        <v>0</v>
      </c>
      <c r="E144" s="229">
        <f>IF(E$32=0,0,E$32/PPA_fec!E$32)</f>
        <v>0</v>
      </c>
      <c r="F144" s="229">
        <f>IF(F$32=0,0,F$32/PPA_fec!F$32)</f>
        <v>0</v>
      </c>
      <c r="G144" s="229">
        <f>IF(G$32=0,0,G$32/PPA_fec!G$32)</f>
        <v>0</v>
      </c>
      <c r="H144" s="229">
        <f>IF(H$32=0,0,H$32/PPA_fec!H$32)</f>
        <v>0</v>
      </c>
      <c r="I144" s="229">
        <f>IF(I$32=0,0,I$32/PPA_fec!I$32)</f>
        <v>0</v>
      </c>
      <c r="J144" s="229">
        <f>IF(J$32=0,0,J$32/PPA_fec!J$32)</f>
        <v>0</v>
      </c>
      <c r="K144" s="229">
        <f>IF(K$32=0,0,K$32/PPA_fec!K$32)</f>
        <v>0</v>
      </c>
      <c r="L144" s="229">
        <f>IF(L$32=0,0,L$32/PPA_fec!L$32)</f>
        <v>0</v>
      </c>
      <c r="M144" s="229">
        <f>IF(M$32=0,0,M$32/PPA_fec!M$32)</f>
        <v>0</v>
      </c>
      <c r="N144" s="229">
        <f>IF(N$32=0,0,N$32/PPA_fec!N$32)</f>
        <v>0</v>
      </c>
      <c r="O144" s="229">
        <f>IF(O$32=0,0,O$32/PPA_fec!O$32)</f>
        <v>0</v>
      </c>
      <c r="P144" s="229">
        <f>IF(P$32=0,0,P$32/PPA_fec!P$32)</f>
        <v>0</v>
      </c>
      <c r="Q144" s="229">
        <f>IF(Q$32=0,0,Q$32/PPA_fec!Q$32)</f>
        <v>0</v>
      </c>
    </row>
    <row r="145" spans="1:17" x14ac:dyDescent="0.25">
      <c r="A145" s="76" t="s">
        <v>82</v>
      </c>
      <c r="B145" s="228">
        <f>IF(B$33=0,0,B$33/PPA_fec!B$33)</f>
        <v>0</v>
      </c>
      <c r="C145" s="228">
        <f>IF(C$33=0,0,C$33/PPA_fec!C$33)</f>
        <v>0</v>
      </c>
      <c r="D145" s="228">
        <f>IF(D$33=0,0,D$33/PPA_fec!D$33)</f>
        <v>0</v>
      </c>
      <c r="E145" s="228">
        <f>IF(E$33=0,0,E$33/PPA_fec!E$33)</f>
        <v>0</v>
      </c>
      <c r="F145" s="228">
        <f>IF(F$33=0,0,F$33/PPA_fec!F$33)</f>
        <v>0</v>
      </c>
      <c r="G145" s="228">
        <f>IF(G$33=0,0,G$33/PPA_fec!G$33)</f>
        <v>0</v>
      </c>
      <c r="H145" s="228">
        <f>IF(H$33=0,0,H$33/PPA_fec!H$33)</f>
        <v>0</v>
      </c>
      <c r="I145" s="228">
        <f>IF(I$33=0,0,I$33/PPA_fec!I$33)</f>
        <v>0</v>
      </c>
      <c r="J145" s="228">
        <f>IF(J$33=0,0,J$33/PPA_fec!J$33)</f>
        <v>0</v>
      </c>
      <c r="K145" s="228">
        <f>IF(K$33=0,0,K$33/PPA_fec!K$33)</f>
        <v>0</v>
      </c>
      <c r="L145" s="228">
        <f>IF(L$33=0,0,L$33/PPA_fec!L$33)</f>
        <v>0</v>
      </c>
      <c r="M145" s="228">
        <f>IF(M$33=0,0,M$33/PPA_fec!M$33)</f>
        <v>0</v>
      </c>
      <c r="N145" s="228">
        <f>IF(N$33=0,0,N$33/PPA_fec!N$33)</f>
        <v>0</v>
      </c>
      <c r="O145" s="228">
        <f>IF(O$33=0,0,O$33/PPA_fec!O$33)</f>
        <v>0</v>
      </c>
      <c r="P145" s="228">
        <f>IF(P$33=0,0,P$33/PPA_fec!P$33)</f>
        <v>0</v>
      </c>
      <c r="Q145" s="228">
        <f>IF(Q$33=0,0,Q$33/PPA_fec!Q$33)</f>
        <v>0</v>
      </c>
    </row>
    <row r="146" spans="1:17" x14ac:dyDescent="0.25">
      <c r="A146" s="76" t="s">
        <v>81</v>
      </c>
      <c r="B146" s="228">
        <f>IF(B$34=0,0,B$34/PPA_fec!B$34)</f>
        <v>0</v>
      </c>
      <c r="C146" s="228">
        <f>IF(C$34=0,0,C$34/PPA_fec!C$34)</f>
        <v>0</v>
      </c>
      <c r="D146" s="228">
        <f>IF(D$34=0,0,D$34/PPA_fec!D$34)</f>
        <v>0</v>
      </c>
      <c r="E146" s="228">
        <f>IF(E$34=0,0,E$34/PPA_fec!E$34)</f>
        <v>0</v>
      </c>
      <c r="F146" s="228">
        <f>IF(F$34=0,0,F$34/PPA_fec!F$34)</f>
        <v>0</v>
      </c>
      <c r="G146" s="228">
        <f>IF(G$34=0,0,G$34/PPA_fec!G$34)</f>
        <v>0</v>
      </c>
      <c r="H146" s="228">
        <f>IF(H$34=0,0,H$34/PPA_fec!H$34)</f>
        <v>0</v>
      </c>
      <c r="I146" s="228">
        <f>IF(I$34=0,0,I$34/PPA_fec!I$34)</f>
        <v>0</v>
      </c>
      <c r="J146" s="228">
        <f>IF(J$34=0,0,J$34/PPA_fec!J$34)</f>
        <v>0</v>
      </c>
      <c r="K146" s="228">
        <f>IF(K$34=0,0,K$34/PPA_fec!K$34)</f>
        <v>0</v>
      </c>
      <c r="L146" s="228">
        <f>IF(L$34=0,0,L$34/PPA_fec!L$34)</f>
        <v>0</v>
      </c>
      <c r="M146" s="228">
        <f>IF(M$34=0,0,M$34/PPA_fec!M$34)</f>
        <v>0</v>
      </c>
      <c r="N146" s="228">
        <f>IF(N$34=0,0,N$34/PPA_fec!N$34)</f>
        <v>0</v>
      </c>
      <c r="O146" s="228">
        <f>IF(O$34=0,0,O$34/PPA_fec!O$34)</f>
        <v>0</v>
      </c>
      <c r="P146" s="228">
        <f>IF(P$34=0,0,P$34/PPA_fec!P$34)</f>
        <v>0</v>
      </c>
      <c r="Q146" s="228">
        <f>IF(Q$34=0,0,Q$34/PPA_fec!Q$34)</f>
        <v>0</v>
      </c>
    </row>
    <row r="147" spans="1:17" x14ac:dyDescent="0.25">
      <c r="A147" s="76" t="s">
        <v>80</v>
      </c>
      <c r="B147" s="228">
        <f>IF(B$35=0,0,B$35/PPA_fec!B$35)</f>
        <v>0</v>
      </c>
      <c r="C147" s="228">
        <f>IF(C$35=0,0,C$35/PPA_fec!C$35)</f>
        <v>0</v>
      </c>
      <c r="D147" s="228">
        <f>IF(D$35=0,0,D$35/PPA_fec!D$35)</f>
        <v>0</v>
      </c>
      <c r="E147" s="228">
        <f>IF(E$35=0,0,E$35/PPA_fec!E$35)</f>
        <v>0</v>
      </c>
      <c r="F147" s="228">
        <f>IF(F$35=0,0,F$35/PPA_fec!F$35)</f>
        <v>0</v>
      </c>
      <c r="G147" s="228">
        <f>IF(G$35=0,0,G$35/PPA_fec!G$35)</f>
        <v>0</v>
      </c>
      <c r="H147" s="228">
        <f>IF(H$35=0,0,H$35/PPA_fec!H$35)</f>
        <v>0</v>
      </c>
      <c r="I147" s="228">
        <f>IF(I$35=0,0,I$35/PPA_fec!I$35)</f>
        <v>0</v>
      </c>
      <c r="J147" s="228">
        <f>IF(J$35=0,0,J$35/PPA_fec!J$35)</f>
        <v>0</v>
      </c>
      <c r="K147" s="228">
        <f>IF(K$35=0,0,K$35/PPA_fec!K$35)</f>
        <v>0</v>
      </c>
      <c r="L147" s="228">
        <f>IF(L$35=0,0,L$35/PPA_fec!L$35)</f>
        <v>0</v>
      </c>
      <c r="M147" s="228">
        <f>IF(M$35=0,0,M$35/PPA_fec!M$35)</f>
        <v>0</v>
      </c>
      <c r="N147" s="228">
        <f>IF(N$35=0,0,N$35/PPA_fec!N$35)</f>
        <v>0</v>
      </c>
      <c r="O147" s="228">
        <f>IF(O$35=0,0,O$35/PPA_fec!O$35)</f>
        <v>0</v>
      </c>
      <c r="P147" s="228">
        <f>IF(P$35=0,0,P$35/PPA_fec!P$35)</f>
        <v>0</v>
      </c>
      <c r="Q147" s="228">
        <f>IF(Q$35=0,0,Q$35/PPA_fec!Q$35)</f>
        <v>0</v>
      </c>
    </row>
    <row r="148" spans="1:17" x14ac:dyDescent="0.25">
      <c r="A148" s="129" t="s">
        <v>79</v>
      </c>
      <c r="B148" s="227">
        <f>IF(B$36=0,0,B$36/PPA_fec!B$36)</f>
        <v>1.3617732490759353</v>
      </c>
      <c r="C148" s="227">
        <f>IF(C$36=0,0,C$36/PPA_fec!C$36)</f>
        <v>1.3405832225460919</v>
      </c>
      <c r="D148" s="227">
        <f>IF(D$36=0,0,D$36/PPA_fec!D$36)</f>
        <v>1.2726827446700835</v>
      </c>
      <c r="E148" s="227">
        <f>IF(E$36=0,0,E$36/PPA_fec!E$36)</f>
        <v>1.2635283784943161</v>
      </c>
      <c r="F148" s="227">
        <f>IF(F$36=0,0,F$36/PPA_fec!F$36)</f>
        <v>1.2707855603524594</v>
      </c>
      <c r="G148" s="227">
        <f>IF(G$36=0,0,G$36/PPA_fec!G$36)</f>
        <v>0.84878516399304849</v>
      </c>
      <c r="H148" s="227">
        <f>IF(H$36=0,0,H$36/PPA_fec!H$36)</f>
        <v>0.62628066654835468</v>
      </c>
      <c r="I148" s="227">
        <f>IF(I$36=0,0,I$36/PPA_fec!I$36)</f>
        <v>0.67383997525214367</v>
      </c>
      <c r="J148" s="227">
        <f>IF(J$36=0,0,J$36/PPA_fec!J$36)</f>
        <v>1.0289969519857227</v>
      </c>
      <c r="K148" s="227">
        <f>IF(K$36=0,0,K$36/PPA_fec!K$36)</f>
        <v>0.91555693753375178</v>
      </c>
      <c r="L148" s="227">
        <f>IF(L$36=0,0,L$36/PPA_fec!L$36)</f>
        <v>0.65537564162327666</v>
      </c>
      <c r="M148" s="227">
        <f>IF(M$36=0,0,M$36/PPA_fec!M$36)</f>
        <v>0.56097993425256887</v>
      </c>
      <c r="N148" s="227">
        <f>IF(N$36=0,0,N$36/PPA_fec!N$36)</f>
        <v>0.56650179956092306</v>
      </c>
      <c r="O148" s="227">
        <f>IF(O$36=0,0,O$36/PPA_fec!O$36)</f>
        <v>0.56212411113444272</v>
      </c>
      <c r="P148" s="227">
        <f>IF(P$36=0,0,P$36/PPA_fec!P$36)</f>
        <v>0.55585153787180253</v>
      </c>
      <c r="Q148" s="227">
        <f>IF(Q$36=0,0,Q$36/PPA_fec!Q$36)</f>
        <v>0.56753755443044152</v>
      </c>
    </row>
    <row r="149" spans="1:17" x14ac:dyDescent="0.25">
      <c r="A149" s="127" t="s">
        <v>238</v>
      </c>
      <c r="B149" s="225">
        <f>IF(B$41=0,0,B$41/PPA_fec!B$41)</f>
        <v>1.1244094290187825</v>
      </c>
      <c r="C149" s="225">
        <f>IF(C$41=0,0,C$41/PPA_fec!C$41)</f>
        <v>1.5691207655349528</v>
      </c>
      <c r="D149" s="225">
        <f>IF(D$41=0,0,D$41/PPA_fec!D$41)</f>
        <v>1.1661147581259925</v>
      </c>
      <c r="E149" s="225">
        <f>IF(E$41=0,0,E$41/PPA_fec!E$41)</f>
        <v>1.1558132109271815</v>
      </c>
      <c r="F149" s="225">
        <f>IF(F$41=0,0,F$41/PPA_fec!F$41)</f>
        <v>1.6607642741386879</v>
      </c>
      <c r="G149" s="225">
        <f>IF(G$41=0,0,G$41/PPA_fec!G$41)</f>
        <v>0.49355686995208237</v>
      </c>
      <c r="H149" s="225">
        <f>IF(H$41=0,0,H$41/PPA_fec!H$41)</f>
        <v>1.2581618645380395</v>
      </c>
      <c r="I149" s="225">
        <f>IF(I$41=0,0,I$41/PPA_fec!I$41)</f>
        <v>0.38042744210263818</v>
      </c>
      <c r="J149" s="225">
        <f>IF(J$41=0,0,J$41/PPA_fec!J$41)</f>
        <v>0.42372191295114392</v>
      </c>
      <c r="K149" s="225">
        <f>IF(K$41=0,0,K$41/PPA_fec!K$41)</f>
        <v>0.34998613546159546</v>
      </c>
      <c r="L149" s="225">
        <f>IF(L$41=0,0,L$41/PPA_fec!L$41)</f>
        <v>0.22805760523980501</v>
      </c>
      <c r="M149" s="225">
        <f>IF(M$41=0,0,M$41/PPA_fec!M$41)</f>
        <v>0.17122528735931417</v>
      </c>
      <c r="N149" s="225">
        <f>IF(N$41=0,0,N$41/PPA_fec!N$41)</f>
        <v>9.5427485478800297E-2</v>
      </c>
      <c r="O149" s="225">
        <f>IF(O$41=0,0,O$41/PPA_fec!O$41)</f>
        <v>9.0303140333439225E-2</v>
      </c>
      <c r="P149" s="225">
        <f>IF(P$41=0,0,P$41/PPA_fec!P$41)</f>
        <v>8.7604658880821307E-2</v>
      </c>
      <c r="Q149" s="225">
        <f>IF(Q$41=0,0,Q$41/PPA_fec!Q$41)</f>
        <v>8.8324800776457477E-2</v>
      </c>
    </row>
    <row r="150" spans="1:17" x14ac:dyDescent="0.25">
      <c r="A150" s="127" t="s">
        <v>237</v>
      </c>
      <c r="B150" s="226">
        <f>IF(B$54=0,0,B$54/PPA_fec!B$54)</f>
        <v>2.319406012951172</v>
      </c>
      <c r="C150" s="226">
        <f>IF(C$54=0,0,C$54/PPA_fec!C$54)</f>
        <v>2.4437390575527655</v>
      </c>
      <c r="D150" s="226">
        <f>IF(D$54=0,0,D$54/PPA_fec!D$54)</f>
        <v>2.3768700637708036</v>
      </c>
      <c r="E150" s="226">
        <f>IF(E$54=0,0,E$54/PPA_fec!E$54)</f>
        <v>2.4270946302756586</v>
      </c>
      <c r="F150" s="226">
        <f>IF(F$54=0,0,F$54/PPA_fec!F$54)</f>
        <v>2.5474935743491129</v>
      </c>
      <c r="G150" s="226">
        <f>IF(G$54=0,0,G$54/PPA_fec!G$54)</f>
        <v>2.1272048058720072</v>
      </c>
      <c r="H150" s="226">
        <f>IF(H$54=0,0,H$54/PPA_fec!H$54)</f>
        <v>2.7701163058281106</v>
      </c>
      <c r="I150" s="226">
        <f>IF(I$54=0,0,I$54/PPA_fec!I$54)</f>
        <v>2.0359284121627521</v>
      </c>
      <c r="J150" s="226">
        <f>IF(J$54=0,0,J$54/PPA_fec!J$54)</f>
        <v>2.0658623811996404</v>
      </c>
      <c r="K150" s="226">
        <f>IF(K$54=0,0,K$54/PPA_fec!K$54)</f>
        <v>1.9804222275120564</v>
      </c>
      <c r="L150" s="226">
        <f>IF(L$54=0,0,L$54/PPA_fec!L$54)</f>
        <v>1.6395117089167948</v>
      </c>
      <c r="M150" s="226">
        <f>IF(M$54=0,0,M$54/PPA_fec!M$54)</f>
        <v>1.4041318082309253</v>
      </c>
      <c r="N150" s="226">
        <f>IF(N$54=0,0,N$54/PPA_fec!N$54)</f>
        <v>0.9675274919441097</v>
      </c>
      <c r="O150" s="226">
        <f>IF(O$54=0,0,O$54/PPA_fec!O$54)</f>
        <v>0.93240693787517426</v>
      </c>
      <c r="P150" s="226">
        <f>IF(P$54=0,0,P$54/PPA_fec!P$54)</f>
        <v>0.91347365276054615</v>
      </c>
      <c r="Q150" s="226">
        <f>IF(Q$54=0,0,Q$54/PPA_fec!Q$54)</f>
        <v>0.91577933662888322</v>
      </c>
    </row>
    <row r="151" spans="1:17" x14ac:dyDescent="0.25">
      <c r="A151" s="72" t="s">
        <v>236</v>
      </c>
      <c r="B151" s="258">
        <f>IF(B$67=0,0,B$67/PPA_fec!B$67)</f>
        <v>2.1775436095395526</v>
      </c>
      <c r="C151" s="258">
        <f>IF(C$67=0,0,C$67/PPA_fec!C$67)</f>
        <v>2.362999910264179</v>
      </c>
      <c r="D151" s="258">
        <f>IF(D$67=0,0,D$67/PPA_fec!D$67)</f>
        <v>2.2346432268401872</v>
      </c>
      <c r="E151" s="258">
        <f>IF(E$67=0,0,E$67/PPA_fec!E$67)</f>
        <v>2.2737875552946871</v>
      </c>
      <c r="F151" s="258">
        <f>IF(F$67=0,0,F$67/PPA_fec!F$67)</f>
        <v>2.4667574710544087</v>
      </c>
      <c r="G151" s="258">
        <f>IF(G$67=0,0,G$67/PPA_fec!G$67)</f>
        <v>1.7683987713575013</v>
      </c>
      <c r="H151" s="258">
        <f>IF(H$67=0,0,H$67/PPA_fec!H$67)</f>
        <v>2.5800567486293429</v>
      </c>
      <c r="I151" s="258">
        <f>IF(I$67=0,0,I$67/PPA_fec!I$67)</f>
        <v>1.6071972509040511</v>
      </c>
      <c r="J151" s="258">
        <f>IF(J$67=0,0,J$67/PPA_fec!J$67)</f>
        <v>1.6692922333037847</v>
      </c>
      <c r="K151" s="258">
        <f>IF(K$67=0,0,K$67/PPA_fec!K$67)</f>
        <v>1.5405023605536559</v>
      </c>
      <c r="L151" s="258">
        <f>IF(L$67=0,0,L$67/PPA_fec!L$67)</f>
        <v>1.1885814219585982</v>
      </c>
      <c r="M151" s="258">
        <f>IF(M$67=0,0,M$67/PPA_fec!M$67)</f>
        <v>0.97415256483552692</v>
      </c>
      <c r="N151" s="258">
        <f>IF(N$67=0,0,N$67/PPA_fec!N$67)</f>
        <v>0.62012633962044927</v>
      </c>
      <c r="O151" s="258">
        <f>IF(O$67=0,0,O$67/PPA_fec!O$67)</f>
        <v>0.59327082837086531</v>
      </c>
      <c r="P151" s="258">
        <f>IF(P$67=0,0,P$67/PPA_fec!P$67)</f>
        <v>0.57892243957267986</v>
      </c>
      <c r="Q151" s="258">
        <f>IF(Q$67=0,0,Q$67/PPA_fec!Q$67)</f>
        <v>0.58171505400468893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>IF(B$81=0,0,B$81/PPA_fec!B$81)</f>
        <v>0.87447749559798404</v>
      </c>
      <c r="C153" s="230">
        <f>IF(C$81=0,0,C$81/PPA_fec!C$81)</f>
        <v>0.86087008970713785</v>
      </c>
      <c r="D153" s="230">
        <f>IF(D$81=0,0,D$81/PPA_fec!D$81)</f>
        <v>0.81726705969960167</v>
      </c>
      <c r="E153" s="230">
        <f>IF(E$81=0,0,E$81/PPA_fec!E$81)</f>
        <v>0.81138848394361263</v>
      </c>
      <c r="F153" s="230">
        <f>IF(F$81=0,0,F$81/PPA_fec!F$81)</f>
        <v>0.81604876216593403</v>
      </c>
      <c r="G153" s="230">
        <f>IF(G$81=0,0,G$81/PPA_fec!G$81)</f>
        <v>0.54505662011868183</v>
      </c>
      <c r="H153" s="230">
        <f>IF(H$81=0,0,H$81/PPA_fec!H$81)</f>
        <v>0.4021729382599305</v>
      </c>
      <c r="I153" s="230">
        <f>IF(I$81=0,0,I$81/PPA_fec!I$81)</f>
        <v>0.43271366535666439</v>
      </c>
      <c r="J153" s="230">
        <f>IF(J$81=0,0,J$81/PPA_fec!J$81)</f>
        <v>0.66078157884290833</v>
      </c>
      <c r="K153" s="230">
        <f>IF(K$81=0,0,K$81/PPA_fec!K$81)</f>
        <v>0.5879348403672674</v>
      </c>
      <c r="L153" s="230">
        <f>IF(L$81=0,0,L$81/PPA_fec!L$81)</f>
        <v>0.42085659279292165</v>
      </c>
      <c r="M153" s="230">
        <f>IF(M$81=0,0,M$81/PPA_fec!M$81)</f>
        <v>0.36023936313831439</v>
      </c>
      <c r="N153" s="230">
        <f>IF(N$81=0,0,N$81/PPA_fec!N$81)</f>
        <v>0.36378528897373202</v>
      </c>
      <c r="O153" s="230">
        <f>IF(O$81=0,0,O$81/PPA_fec!O$81)</f>
        <v>0.36097410876124469</v>
      </c>
      <c r="P153" s="230">
        <f>IF(P$81=0,0,P$81/PPA_fec!P$81)</f>
        <v>0.35694610765210949</v>
      </c>
      <c r="Q153" s="230">
        <f>IF(Q$81=0,0,Q$81/PPA_fec!Q$81)</f>
        <v>0.36445041022278324</v>
      </c>
    </row>
    <row r="154" spans="1:17" x14ac:dyDescent="0.25">
      <c r="A154" s="132" t="s">
        <v>83</v>
      </c>
      <c r="B154" s="275">
        <f>IF(B$82=0,0,B$82/PPA_fec!B$82)</f>
        <v>0</v>
      </c>
      <c r="C154" s="275">
        <f>IF(C$82=0,0,C$82/PPA_fec!C$82)</f>
        <v>0</v>
      </c>
      <c r="D154" s="275">
        <f>IF(D$82=0,0,D$82/PPA_fec!D$82)</f>
        <v>0</v>
      </c>
      <c r="E154" s="275">
        <f>IF(E$82=0,0,E$82/PPA_fec!E$82)</f>
        <v>0</v>
      </c>
      <c r="F154" s="275">
        <f>IF(F$82=0,0,F$82/PPA_fec!F$82)</f>
        <v>0</v>
      </c>
      <c r="G154" s="275">
        <f>IF(G$82=0,0,G$82/PPA_fec!G$82)</f>
        <v>0</v>
      </c>
      <c r="H154" s="275">
        <f>IF(H$82=0,0,H$82/PPA_fec!H$82)</f>
        <v>0</v>
      </c>
      <c r="I154" s="275">
        <f>IF(I$82=0,0,I$82/PPA_fec!I$82)</f>
        <v>0</v>
      </c>
      <c r="J154" s="275">
        <f>IF(J$82=0,0,J$82/PPA_fec!J$82)</f>
        <v>0</v>
      </c>
      <c r="K154" s="275">
        <f>IF(K$82=0,0,K$82/PPA_fec!K$82)</f>
        <v>0</v>
      </c>
      <c r="L154" s="275">
        <f>IF(L$82=0,0,L$82/PPA_fec!L$82)</f>
        <v>0</v>
      </c>
      <c r="M154" s="275">
        <f>IF(M$82=0,0,M$82/PPA_fec!M$82)</f>
        <v>0</v>
      </c>
      <c r="N154" s="275">
        <f>IF(N$82=0,0,N$82/PPA_fec!N$82)</f>
        <v>0</v>
      </c>
      <c r="O154" s="275">
        <f>IF(O$82=0,0,O$82/PPA_fec!O$82)</f>
        <v>0</v>
      </c>
      <c r="P154" s="275">
        <f>IF(P$82=0,0,P$82/PPA_fec!P$82)</f>
        <v>0</v>
      </c>
      <c r="Q154" s="275">
        <f>IF(Q$82=0,0,Q$82/PPA_fec!Q$82)</f>
        <v>0</v>
      </c>
    </row>
    <row r="155" spans="1:17" x14ac:dyDescent="0.25">
      <c r="A155" s="76" t="s">
        <v>82</v>
      </c>
      <c r="B155" s="274">
        <f>IF(B$83=0,0,B$83/PPA_fec!B$83)</f>
        <v>0</v>
      </c>
      <c r="C155" s="274">
        <f>IF(C$83=0,0,C$83/PPA_fec!C$83)</f>
        <v>0</v>
      </c>
      <c r="D155" s="274">
        <f>IF(D$83=0,0,D$83/PPA_fec!D$83)</f>
        <v>0</v>
      </c>
      <c r="E155" s="274">
        <f>IF(E$83=0,0,E$83/PPA_fec!E$83)</f>
        <v>0</v>
      </c>
      <c r="F155" s="274">
        <f>IF(F$83=0,0,F$83/PPA_fec!F$83)</f>
        <v>0</v>
      </c>
      <c r="G155" s="274">
        <f>IF(G$83=0,0,G$83/PPA_fec!G$83)</f>
        <v>0</v>
      </c>
      <c r="H155" s="274">
        <f>IF(H$83=0,0,H$83/PPA_fec!H$83)</f>
        <v>0</v>
      </c>
      <c r="I155" s="274">
        <f>IF(I$83=0,0,I$83/PPA_fec!I$83)</f>
        <v>0</v>
      </c>
      <c r="J155" s="274">
        <f>IF(J$83=0,0,J$83/PPA_fec!J$83)</f>
        <v>0</v>
      </c>
      <c r="K155" s="274">
        <f>IF(K$83=0,0,K$83/PPA_fec!K$83)</f>
        <v>0</v>
      </c>
      <c r="L155" s="274">
        <f>IF(L$83=0,0,L$83/PPA_fec!L$83)</f>
        <v>0</v>
      </c>
      <c r="M155" s="274">
        <f>IF(M$83=0,0,M$83/PPA_fec!M$83)</f>
        <v>0</v>
      </c>
      <c r="N155" s="274">
        <f>IF(N$83=0,0,N$83/PPA_fec!N$83)</f>
        <v>0</v>
      </c>
      <c r="O155" s="274">
        <f>IF(O$83=0,0,O$83/PPA_fec!O$83)</f>
        <v>0</v>
      </c>
      <c r="P155" s="274">
        <f>IF(P$83=0,0,P$83/PPA_fec!P$83)</f>
        <v>0</v>
      </c>
      <c r="Q155" s="274">
        <f>IF(Q$83=0,0,Q$83/PPA_fec!Q$83)</f>
        <v>0</v>
      </c>
    </row>
    <row r="156" spans="1:17" x14ac:dyDescent="0.25">
      <c r="A156" s="76" t="s">
        <v>81</v>
      </c>
      <c r="B156" s="274">
        <f>IF(B$84=0,0,B$84/PPA_fec!B$84)</f>
        <v>0</v>
      </c>
      <c r="C156" s="274">
        <f>IF(C$84=0,0,C$84/PPA_fec!C$84)</f>
        <v>0</v>
      </c>
      <c r="D156" s="274">
        <f>IF(D$84=0,0,D$84/PPA_fec!D$84)</f>
        <v>0</v>
      </c>
      <c r="E156" s="274">
        <f>IF(E$84=0,0,E$84/PPA_fec!E$84)</f>
        <v>0</v>
      </c>
      <c r="F156" s="274">
        <f>IF(F$84=0,0,F$84/PPA_fec!F$84)</f>
        <v>0</v>
      </c>
      <c r="G156" s="274">
        <f>IF(G$84=0,0,G$84/PPA_fec!G$84)</f>
        <v>0</v>
      </c>
      <c r="H156" s="274">
        <f>IF(H$84=0,0,H$84/PPA_fec!H$84)</f>
        <v>0</v>
      </c>
      <c r="I156" s="274">
        <f>IF(I$84=0,0,I$84/PPA_fec!I$84)</f>
        <v>0</v>
      </c>
      <c r="J156" s="274">
        <f>IF(J$84=0,0,J$84/PPA_fec!J$84)</f>
        <v>0</v>
      </c>
      <c r="K156" s="274">
        <f>IF(K$84=0,0,K$84/PPA_fec!K$84)</f>
        <v>0</v>
      </c>
      <c r="L156" s="274">
        <f>IF(L$84=0,0,L$84/PPA_fec!L$84)</f>
        <v>0</v>
      </c>
      <c r="M156" s="274">
        <f>IF(M$84=0,0,M$84/PPA_fec!M$84)</f>
        <v>0</v>
      </c>
      <c r="N156" s="274">
        <f>IF(N$84=0,0,N$84/PPA_fec!N$84)</f>
        <v>0</v>
      </c>
      <c r="O156" s="274">
        <f>IF(O$84=0,0,O$84/PPA_fec!O$84)</f>
        <v>0</v>
      </c>
      <c r="P156" s="274">
        <f>IF(P$84=0,0,P$84/PPA_fec!P$84)</f>
        <v>0</v>
      </c>
      <c r="Q156" s="274">
        <f>IF(Q$84=0,0,Q$84/PPA_fec!Q$84)</f>
        <v>0</v>
      </c>
    </row>
    <row r="157" spans="1:17" x14ac:dyDescent="0.25">
      <c r="A157" s="76" t="s">
        <v>80</v>
      </c>
      <c r="B157" s="274">
        <f>IF(B$85=0,0,B$85/PPA_fec!B$85)</f>
        <v>0</v>
      </c>
      <c r="C157" s="274">
        <f>IF(C$85=0,0,C$85/PPA_fec!C$85)</f>
        <v>0</v>
      </c>
      <c r="D157" s="274">
        <f>IF(D$85=0,0,D$85/PPA_fec!D$85)</f>
        <v>0</v>
      </c>
      <c r="E157" s="274">
        <f>IF(E$85=0,0,E$85/PPA_fec!E$85)</f>
        <v>0</v>
      </c>
      <c r="F157" s="274">
        <f>IF(F$85=0,0,F$85/PPA_fec!F$85)</f>
        <v>0</v>
      </c>
      <c r="G157" s="274">
        <f>IF(G$85=0,0,G$85/PPA_fec!G$85)</f>
        <v>0</v>
      </c>
      <c r="H157" s="274">
        <f>IF(H$85=0,0,H$85/PPA_fec!H$85)</f>
        <v>0</v>
      </c>
      <c r="I157" s="274">
        <f>IF(I$85=0,0,I$85/PPA_fec!I$85)</f>
        <v>0</v>
      </c>
      <c r="J157" s="274">
        <f>IF(J$85=0,0,J$85/PPA_fec!J$85)</f>
        <v>0</v>
      </c>
      <c r="K157" s="274">
        <f>IF(K$85=0,0,K$85/PPA_fec!K$85)</f>
        <v>0</v>
      </c>
      <c r="L157" s="274">
        <f>IF(L$85=0,0,L$85/PPA_fec!L$85)</f>
        <v>0</v>
      </c>
      <c r="M157" s="274">
        <f>IF(M$85=0,0,M$85/PPA_fec!M$85)</f>
        <v>0</v>
      </c>
      <c r="N157" s="274">
        <f>IF(N$85=0,0,N$85/PPA_fec!N$85)</f>
        <v>0</v>
      </c>
      <c r="O157" s="274">
        <f>IF(O$85=0,0,O$85/PPA_fec!O$85)</f>
        <v>0</v>
      </c>
      <c r="P157" s="274">
        <f>IF(P$85=0,0,P$85/PPA_fec!P$85)</f>
        <v>0</v>
      </c>
      <c r="Q157" s="274">
        <f>IF(Q$85=0,0,Q$85/PPA_fec!Q$85)</f>
        <v>0</v>
      </c>
    </row>
    <row r="158" spans="1:17" x14ac:dyDescent="0.25">
      <c r="A158" s="129" t="s">
        <v>79</v>
      </c>
      <c r="B158" s="273">
        <f>IF(B$86=0,0,B$86/PPA_fec!B$86)</f>
        <v>1.3617732490759358</v>
      </c>
      <c r="C158" s="273">
        <f>IF(C$86=0,0,C$86/PPA_fec!C$86)</f>
        <v>1.3405832225460921</v>
      </c>
      <c r="D158" s="273">
        <f>IF(D$86=0,0,D$86/PPA_fec!D$86)</f>
        <v>1.2726827446700837</v>
      </c>
      <c r="E158" s="273">
        <f>IF(E$86=0,0,E$86/PPA_fec!E$86)</f>
        <v>1.2635283784943161</v>
      </c>
      <c r="F158" s="273">
        <f>IF(F$86=0,0,F$86/PPA_fec!F$86)</f>
        <v>1.2707855603524592</v>
      </c>
      <c r="G158" s="273">
        <f>IF(G$86=0,0,G$86/PPA_fec!G$86)</f>
        <v>0.84878516399304871</v>
      </c>
      <c r="H158" s="273">
        <f>IF(H$86=0,0,H$86/PPA_fec!H$86)</f>
        <v>0.62628066654835468</v>
      </c>
      <c r="I158" s="273">
        <f>IF(I$86=0,0,I$86/PPA_fec!I$86)</f>
        <v>0.67383997525214356</v>
      </c>
      <c r="J158" s="273">
        <f>IF(J$86=0,0,J$86/PPA_fec!J$86)</f>
        <v>1.0289969519857227</v>
      </c>
      <c r="K158" s="273">
        <f>IF(K$86=0,0,K$86/PPA_fec!K$86)</f>
        <v>0.915556937533752</v>
      </c>
      <c r="L158" s="273">
        <f>IF(L$86=0,0,L$86/PPA_fec!L$86)</f>
        <v>0.65537564162327666</v>
      </c>
      <c r="M158" s="273">
        <f>IF(M$86=0,0,M$86/PPA_fec!M$86)</f>
        <v>0.56097993425256887</v>
      </c>
      <c r="N158" s="273">
        <f>IF(N$86=0,0,N$86/PPA_fec!N$86)</f>
        <v>0.56650179956092306</v>
      </c>
      <c r="O158" s="273">
        <f>IF(O$86=0,0,O$86/PPA_fec!O$86)</f>
        <v>0.56212411113444272</v>
      </c>
      <c r="P158" s="273">
        <f>IF(P$86=0,0,P$86/PPA_fec!P$86)</f>
        <v>0.55585153787180241</v>
      </c>
      <c r="Q158" s="273">
        <f>IF(Q$86=0,0,Q$86/PPA_fec!Q$86)</f>
        <v>0.5675375544304414</v>
      </c>
    </row>
    <row r="159" spans="1:17" x14ac:dyDescent="0.25">
      <c r="A159" s="72" t="s">
        <v>235</v>
      </c>
      <c r="B159" s="272">
        <f>IF(B$91=0,0,B$91/PPA_fec!B$91)</f>
        <v>0</v>
      </c>
      <c r="C159" s="272">
        <f>IF(C$91=0,0,C$91/PPA_fec!C$91)</f>
        <v>0</v>
      </c>
      <c r="D159" s="272">
        <f>IF(D$91=0,0,D$91/PPA_fec!D$91)</f>
        <v>0</v>
      </c>
      <c r="E159" s="272">
        <f>IF(E$91=0,0,E$91/PPA_fec!E$91)</f>
        <v>0</v>
      </c>
      <c r="F159" s="272">
        <f>IF(F$91=0,0,F$91/PPA_fec!F$91)</f>
        <v>0</v>
      </c>
      <c r="G159" s="272">
        <f>IF(G$91=0,0,G$91/PPA_fec!G$91)</f>
        <v>0</v>
      </c>
      <c r="H159" s="272">
        <f>IF(H$91=0,0,H$91/PPA_fec!H$91)</f>
        <v>0</v>
      </c>
      <c r="I159" s="272">
        <f>IF(I$91=0,0,I$91/PPA_fec!I$91)</f>
        <v>0</v>
      </c>
      <c r="J159" s="272">
        <f>IF(J$91=0,0,J$91/PPA_fec!J$91)</f>
        <v>0</v>
      </c>
      <c r="K159" s="272">
        <f>IF(K$91=0,0,K$91/PPA_fec!K$91)</f>
        <v>0</v>
      </c>
      <c r="L159" s="272">
        <f>IF(L$91=0,0,L$91/PPA_fec!L$91)</f>
        <v>0</v>
      </c>
      <c r="M159" s="272">
        <f>IF(M$91=0,0,M$91/PPA_fec!M$91)</f>
        <v>0</v>
      </c>
      <c r="N159" s="272">
        <f>IF(N$91=0,0,N$91/PPA_fec!N$91)</f>
        <v>0</v>
      </c>
      <c r="O159" s="272">
        <f>IF(O$91=0,0,O$91/PPA_fec!O$91)</f>
        <v>0</v>
      </c>
      <c r="P159" s="272">
        <f>IF(P$91=0,0,P$91/PPA_fec!P$91)</f>
        <v>0</v>
      </c>
      <c r="Q159" s="272">
        <f>IF(Q$91=0,0,Q$91/PPA_fec!Q$91)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4087.9525047393095</v>
      </c>
      <c r="C3" s="46">
        <v>4807.6129182500445</v>
      </c>
      <c r="D3" s="46">
        <v>5146.4233785914685</v>
      </c>
      <c r="E3" s="46">
        <v>5762.4543462381298</v>
      </c>
      <c r="F3" s="46">
        <v>5600.3859141341045</v>
      </c>
      <c r="G3" s="46">
        <v>5425.7605741826137</v>
      </c>
      <c r="H3" s="46">
        <v>5631.739086471729</v>
      </c>
      <c r="I3" s="46">
        <v>5790.9970781592401</v>
      </c>
      <c r="J3" s="46">
        <v>5749.234615060529</v>
      </c>
      <c r="K3" s="46">
        <v>5790.2133390588097</v>
      </c>
      <c r="L3" s="46">
        <v>6497.4</v>
      </c>
      <c r="M3" s="46">
        <v>6992.0222348036441</v>
      </c>
      <c r="N3" s="46">
        <v>6991.2209105568054</v>
      </c>
      <c r="O3" s="46">
        <v>7741.5818324197344</v>
      </c>
      <c r="P3" s="46">
        <v>8577.8393459895015</v>
      </c>
      <c r="Q3" s="46">
        <v>8417.7982980264351</v>
      </c>
    </row>
    <row r="5" spans="1:17" x14ac:dyDescent="0.25">
      <c r="A5" s="31" t="s">
        <v>257</v>
      </c>
      <c r="B5" s="46">
        <v>4173.3112604270891</v>
      </c>
      <c r="C5" s="46">
        <v>3880.7452980264516</v>
      </c>
      <c r="D5" s="46">
        <v>3707.0810994859075</v>
      </c>
      <c r="E5" s="46">
        <v>3854.8836106732833</v>
      </c>
      <c r="F5" s="46">
        <v>3776.096498652938</v>
      </c>
      <c r="G5" s="46">
        <v>4336.35613235234</v>
      </c>
      <c r="H5" s="46">
        <v>4019.6020787173402</v>
      </c>
      <c r="I5" s="46">
        <v>3357.628716705749</v>
      </c>
      <c r="J5" s="46">
        <v>3365.15684342025</v>
      </c>
      <c r="K5" s="46">
        <v>3146.5480322033277</v>
      </c>
      <c r="L5" s="46">
        <v>3192.1062254305198</v>
      </c>
      <c r="M5" s="46">
        <v>3684.3006716367495</v>
      </c>
      <c r="N5" s="46">
        <v>3373.1845347613676</v>
      </c>
      <c r="O5" s="46">
        <v>3574.3811784853933</v>
      </c>
      <c r="P5" s="46">
        <v>3707.6169800841408</v>
      </c>
      <c r="Q5" s="46">
        <v>4354.8648074081248</v>
      </c>
    </row>
    <row r="6" spans="1:17" x14ac:dyDescent="0.25">
      <c r="A6" s="294" t="s">
        <v>256</v>
      </c>
      <c r="B6" s="293">
        <v>5216.6390755338607</v>
      </c>
      <c r="C6" s="293">
        <v>4999.0782300778274</v>
      </c>
      <c r="D6" s="293">
        <v>5146.4186018872533</v>
      </c>
      <c r="E6" s="293">
        <v>4705.2066428929384</v>
      </c>
      <c r="F6" s="293">
        <v>4379.7311020083134</v>
      </c>
      <c r="G6" s="293">
        <v>4569.6190307593743</v>
      </c>
      <c r="H6" s="293">
        <v>4534.5946369690637</v>
      </c>
      <c r="I6" s="293">
        <v>4218.2902862908786</v>
      </c>
      <c r="J6" s="293">
        <v>4166.4416627943128</v>
      </c>
      <c r="K6" s="293">
        <v>3641.5052027904453</v>
      </c>
      <c r="L6" s="293">
        <v>3523.3410152556603</v>
      </c>
      <c r="M6" s="293">
        <v>3921.8609419046397</v>
      </c>
      <c r="N6" s="293">
        <v>3619.6255007952686</v>
      </c>
      <c r="O6" s="293">
        <v>3966.1027240318435</v>
      </c>
      <c r="P6" s="293">
        <v>3973.8048114488274</v>
      </c>
      <c r="Q6" s="293">
        <v>4706.1293093266731</v>
      </c>
    </row>
    <row r="7" spans="1:17" x14ac:dyDescent="0.25">
      <c r="A7" s="292" t="s">
        <v>255</v>
      </c>
      <c r="B7" s="291"/>
      <c r="C7" s="291">
        <v>0</v>
      </c>
      <c r="D7" s="291">
        <v>147.34037180942596</v>
      </c>
      <c r="E7" s="291">
        <v>0</v>
      </c>
      <c r="F7" s="291">
        <v>0</v>
      </c>
      <c r="G7" s="291">
        <v>632.63493102517953</v>
      </c>
      <c r="H7" s="291">
        <v>313.89301231413026</v>
      </c>
      <c r="I7" s="291">
        <v>0</v>
      </c>
      <c r="J7" s="291">
        <v>0</v>
      </c>
      <c r="K7" s="291">
        <v>0</v>
      </c>
      <c r="L7" s="291">
        <v>0</v>
      </c>
      <c r="M7" s="291">
        <v>630.20478712111105</v>
      </c>
      <c r="N7" s="291">
        <v>0</v>
      </c>
      <c r="O7" s="291">
        <v>346.4772232365749</v>
      </c>
      <c r="P7" s="291">
        <v>319.27583006598707</v>
      </c>
      <c r="Q7" s="291">
        <v>732.32449787784572</v>
      </c>
    </row>
    <row r="8" spans="1:17" x14ac:dyDescent="0.25">
      <c r="A8" s="290" t="s">
        <v>254</v>
      </c>
      <c r="B8" s="289"/>
      <c r="C8" s="289">
        <f>B6+C7-C6</f>
        <v>217.56084545603335</v>
      </c>
      <c r="D8" s="289">
        <f t="shared" ref="D8:Q8" si="0">C6+D7-D6</f>
        <v>0</v>
      </c>
      <c r="E8" s="289">
        <f t="shared" si="0"/>
        <v>441.21195899431495</v>
      </c>
      <c r="F8" s="289">
        <f t="shared" si="0"/>
        <v>325.47554088462493</v>
      </c>
      <c r="G8" s="289">
        <f t="shared" si="0"/>
        <v>442.74700227411904</v>
      </c>
      <c r="H8" s="289">
        <f t="shared" si="0"/>
        <v>348.91740610444049</v>
      </c>
      <c r="I8" s="289">
        <f t="shared" si="0"/>
        <v>316.30435067818507</v>
      </c>
      <c r="J8" s="289">
        <f t="shared" si="0"/>
        <v>51.848623496565779</v>
      </c>
      <c r="K8" s="289">
        <f t="shared" si="0"/>
        <v>524.93646000386752</v>
      </c>
      <c r="L8" s="289">
        <f t="shared" si="0"/>
        <v>118.16418753478501</v>
      </c>
      <c r="M8" s="289">
        <f t="shared" si="0"/>
        <v>231.68486047213173</v>
      </c>
      <c r="N8" s="289">
        <f t="shared" si="0"/>
        <v>302.2354411093711</v>
      </c>
      <c r="O8" s="289">
        <f t="shared" si="0"/>
        <v>0</v>
      </c>
      <c r="P8" s="289">
        <f t="shared" si="0"/>
        <v>311.57374264900318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1043.3278151067716</v>
      </c>
      <c r="C9" s="287">
        <f t="shared" ref="C9:Q9" si="1">C6-C5</f>
        <v>1118.3329320513758</v>
      </c>
      <c r="D9" s="287">
        <f t="shared" si="1"/>
        <v>1439.3375024013458</v>
      </c>
      <c r="E9" s="287">
        <f t="shared" si="1"/>
        <v>850.32303221965503</v>
      </c>
      <c r="F9" s="287">
        <f t="shared" si="1"/>
        <v>603.63460335537548</v>
      </c>
      <c r="G9" s="287">
        <f t="shared" si="1"/>
        <v>233.2628984070343</v>
      </c>
      <c r="H9" s="287">
        <f t="shared" si="1"/>
        <v>514.99255825172349</v>
      </c>
      <c r="I9" s="287">
        <f t="shared" si="1"/>
        <v>860.66156958512966</v>
      </c>
      <c r="J9" s="287">
        <f t="shared" si="1"/>
        <v>801.28481937406286</v>
      </c>
      <c r="K9" s="287">
        <f t="shared" si="1"/>
        <v>494.95717058711762</v>
      </c>
      <c r="L9" s="287">
        <f t="shared" si="1"/>
        <v>331.23478982514052</v>
      </c>
      <c r="M9" s="287">
        <f t="shared" si="1"/>
        <v>237.56027026789025</v>
      </c>
      <c r="N9" s="287">
        <f t="shared" si="1"/>
        <v>246.44096603390108</v>
      </c>
      <c r="O9" s="287">
        <f t="shared" si="1"/>
        <v>391.72154554645022</v>
      </c>
      <c r="P9" s="287">
        <f t="shared" si="1"/>
        <v>266.18783136468664</v>
      </c>
      <c r="Q9" s="287">
        <f t="shared" si="1"/>
        <v>351.26450191854838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585.56473937573401</v>
      </c>
      <c r="C12" s="38">
        <v>538.47352999999998</v>
      </c>
      <c r="D12" s="38">
        <v>509.76440000000002</v>
      </c>
      <c r="E12" s="38">
        <v>537.15124000000003</v>
      </c>
      <c r="F12" s="38">
        <v>524.37166999999999</v>
      </c>
      <c r="G12" s="38">
        <v>590.39082120105581</v>
      </c>
      <c r="H12" s="38">
        <v>536.77197999999999</v>
      </c>
      <c r="I12" s="38">
        <v>448.98872000000006</v>
      </c>
      <c r="J12" s="38">
        <v>453.10928000000001</v>
      </c>
      <c r="K12" s="38">
        <v>418.74826000000002</v>
      </c>
      <c r="L12" s="38">
        <v>419.26856953615942</v>
      </c>
      <c r="M12" s="38">
        <v>452.0212607297949</v>
      </c>
      <c r="N12" s="38">
        <v>410.60692667422791</v>
      </c>
      <c r="O12" s="38">
        <v>421.99797915965178</v>
      </c>
      <c r="P12" s="38">
        <v>423.17264259438616</v>
      </c>
      <c r="Q12" s="38">
        <v>468.60521862165945</v>
      </c>
    </row>
    <row r="13" spans="1:17" x14ac:dyDescent="0.25">
      <c r="A13" s="55" t="s">
        <v>33</v>
      </c>
      <c r="B13" s="54">
        <v>26.459835327551019</v>
      </c>
      <c r="C13" s="54">
        <v>18.097370000000002</v>
      </c>
      <c r="D13" s="54">
        <v>14.38293</v>
      </c>
      <c r="E13" s="54">
        <v>25.309370000000001</v>
      </c>
      <c r="F13" s="54">
        <v>23.908239999999999</v>
      </c>
      <c r="G13" s="54">
        <v>53.381983718821317</v>
      </c>
      <c r="H13" s="54">
        <v>32.099889999999981</v>
      </c>
      <c r="I13" s="54">
        <v>25.495709999999985</v>
      </c>
      <c r="J13" s="54">
        <v>24.115819999999989</v>
      </c>
      <c r="K13" s="54">
        <v>20.782110000000003</v>
      </c>
      <c r="L13" s="54">
        <v>16.143331930775958</v>
      </c>
      <c r="M13" s="54">
        <v>16.145586043248414</v>
      </c>
      <c r="N13" s="54">
        <v>16.312297375727532</v>
      </c>
      <c r="O13" s="54">
        <v>20.805174404501187</v>
      </c>
      <c r="P13" s="54">
        <v>21.688076948736217</v>
      </c>
      <c r="Q13" s="54">
        <v>22.353131554006993</v>
      </c>
    </row>
    <row r="14" spans="1:17" x14ac:dyDescent="0.25">
      <c r="A14" s="52" t="s">
        <v>32</v>
      </c>
      <c r="B14" s="51">
        <v>240.57363227041412</v>
      </c>
      <c r="C14" s="51">
        <v>209.11356000000001</v>
      </c>
      <c r="D14" s="51">
        <v>182.45330000000001</v>
      </c>
      <c r="E14" s="51">
        <v>164.70918</v>
      </c>
      <c r="F14" s="51">
        <v>143.09092999999999</v>
      </c>
      <c r="G14" s="51">
        <v>146.24876351374934</v>
      </c>
      <c r="H14" s="51">
        <v>137.78955000000002</v>
      </c>
      <c r="I14" s="51">
        <v>111.46012999999999</v>
      </c>
      <c r="J14" s="51">
        <v>152.66566</v>
      </c>
      <c r="K14" s="51">
        <v>134.27341000000001</v>
      </c>
      <c r="L14" s="51">
        <v>114.81172490133011</v>
      </c>
      <c r="M14" s="51">
        <v>133.85708598282889</v>
      </c>
      <c r="N14" s="51">
        <v>118.69029361757435</v>
      </c>
      <c r="O14" s="51">
        <v>124.47013714707452</v>
      </c>
      <c r="P14" s="51">
        <v>103.07990354768179</v>
      </c>
      <c r="Q14" s="51">
        <v>131.1396338227614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2.2441872776487672</v>
      </c>
      <c r="C16" s="51">
        <v>2.2974800000000002</v>
      </c>
      <c r="D16" s="51">
        <v>2.2965200000000001</v>
      </c>
      <c r="E16" s="51">
        <v>2.2992400000000002</v>
      </c>
      <c r="F16" s="51">
        <v>2.2997800000000002</v>
      </c>
      <c r="G16" s="51">
        <v>2.2447534246418561</v>
      </c>
      <c r="H16" s="51">
        <v>1.09914</v>
      </c>
      <c r="I16" s="51">
        <v>3.39263</v>
      </c>
      <c r="J16" s="51">
        <v>3.40612</v>
      </c>
      <c r="K16" s="51">
        <v>6.8029000000000002</v>
      </c>
      <c r="L16" s="51">
        <v>9.0090554569369417</v>
      </c>
      <c r="M16" s="51">
        <v>31.535837925866062</v>
      </c>
      <c r="N16" s="51">
        <v>24.774977026616376</v>
      </c>
      <c r="O16" s="51">
        <v>28.153722078082779</v>
      </c>
      <c r="P16" s="51">
        <v>22.531525004460928</v>
      </c>
      <c r="Q16" s="51">
        <v>32.649468506535072</v>
      </c>
    </row>
    <row r="17" spans="1:17" x14ac:dyDescent="0.25">
      <c r="A17" s="53" t="s">
        <v>76</v>
      </c>
      <c r="B17" s="51">
        <v>76.558261079682055</v>
      </c>
      <c r="C17" s="51">
        <v>76.538200000000003</v>
      </c>
      <c r="D17" s="51">
        <v>77.573120000000003</v>
      </c>
      <c r="E17" s="51">
        <v>78.613579999999999</v>
      </c>
      <c r="F17" s="51">
        <v>75.503879999999995</v>
      </c>
      <c r="G17" s="51">
        <v>77.579744498661853</v>
      </c>
      <c r="H17" s="51">
        <v>80.653459999999995</v>
      </c>
      <c r="I17" s="51">
        <v>43.413519999999998</v>
      </c>
      <c r="J17" s="51">
        <v>56.953609999999998</v>
      </c>
      <c r="K17" s="51">
        <v>50.73357</v>
      </c>
      <c r="L17" s="51">
        <v>35.162517395127473</v>
      </c>
      <c r="M17" s="51">
        <v>33.107356511989316</v>
      </c>
      <c r="N17" s="51">
        <v>32.070960590975446</v>
      </c>
      <c r="O17" s="51">
        <v>26.891621661792005</v>
      </c>
      <c r="P17" s="51">
        <v>28.965223351972085</v>
      </c>
      <c r="Q17" s="51">
        <v>28.965543165021447</v>
      </c>
    </row>
    <row r="18" spans="1:17" x14ac:dyDescent="0.25">
      <c r="A18" s="53" t="s">
        <v>29</v>
      </c>
      <c r="B18" s="51">
        <v>158.59431982486146</v>
      </c>
      <c r="C18" s="51">
        <v>126.07716000000001</v>
      </c>
      <c r="D18" s="51">
        <v>98.379459999999995</v>
      </c>
      <c r="E18" s="51">
        <v>76.399249999999995</v>
      </c>
      <c r="F18" s="51">
        <v>61.086970000000001</v>
      </c>
      <c r="G18" s="51">
        <v>61.145611715046563</v>
      </c>
      <c r="H18" s="51">
        <v>49.730620000000002</v>
      </c>
      <c r="I18" s="51">
        <v>47.788290000000003</v>
      </c>
      <c r="J18" s="51">
        <v>55.361820000000002</v>
      </c>
      <c r="K18" s="51">
        <v>52.447859999999999</v>
      </c>
      <c r="L18" s="51">
        <v>41.087651785663745</v>
      </c>
      <c r="M18" s="51">
        <v>14.329999424719611</v>
      </c>
      <c r="N18" s="51">
        <v>14.329248664248553</v>
      </c>
      <c r="O18" s="51">
        <v>12.417633892814072</v>
      </c>
      <c r="P18" s="51">
        <v>11.464352032975567</v>
      </c>
      <c r="Q18" s="51">
        <v>11.463601099350035</v>
      </c>
    </row>
    <row r="19" spans="1:17" x14ac:dyDescent="0.25">
      <c r="A19" s="53" t="s">
        <v>28</v>
      </c>
      <c r="B19" s="51">
        <v>3.1768640882218495</v>
      </c>
      <c r="C19" s="51">
        <v>4.2007199999999996</v>
      </c>
      <c r="D19" s="51">
        <v>4.2042000000000002</v>
      </c>
      <c r="E19" s="51">
        <v>7.3971099999999996</v>
      </c>
      <c r="F19" s="51">
        <v>4.2003000000000004</v>
      </c>
      <c r="G19" s="51">
        <v>5.2786538753990744</v>
      </c>
      <c r="H19" s="51">
        <v>6.30633</v>
      </c>
      <c r="I19" s="51">
        <v>16.865690000000001</v>
      </c>
      <c r="J19" s="51">
        <v>36.944110000000002</v>
      </c>
      <c r="K19" s="51">
        <v>24.289079999999998</v>
      </c>
      <c r="L19" s="51">
        <v>29.552500263601949</v>
      </c>
      <c r="M19" s="51">
        <v>54.88389212025389</v>
      </c>
      <c r="N19" s="51">
        <v>47.51510733573398</v>
      </c>
      <c r="O19" s="51">
        <v>57.007159514385677</v>
      </c>
      <c r="P19" s="51">
        <v>40.118803158273209</v>
      </c>
      <c r="Q19" s="51">
        <v>58.061021051854844</v>
      </c>
    </row>
    <row r="20" spans="1:17" x14ac:dyDescent="0.25">
      <c r="A20" s="52" t="s">
        <v>27</v>
      </c>
      <c r="B20" s="51">
        <v>157.90188245967062</v>
      </c>
      <c r="C20" s="51">
        <v>145.62555</v>
      </c>
      <c r="D20" s="51">
        <v>146.19123999999999</v>
      </c>
      <c r="E20" s="51">
        <v>151.47304</v>
      </c>
      <c r="F20" s="51">
        <v>169.11254</v>
      </c>
      <c r="G20" s="51">
        <v>177.22333676626451</v>
      </c>
      <c r="H20" s="51">
        <v>153.32342</v>
      </c>
      <c r="I20" s="51">
        <v>110.1173</v>
      </c>
      <c r="J20" s="51">
        <v>101.9851</v>
      </c>
      <c r="K20" s="51">
        <v>79.382270000000005</v>
      </c>
      <c r="L20" s="51">
        <v>81.135313837590928</v>
      </c>
      <c r="M20" s="51">
        <v>94.160727821819862</v>
      </c>
      <c r="N20" s="51">
        <v>89.679781507479831</v>
      </c>
      <c r="O20" s="51">
        <v>90.546702134897401</v>
      </c>
      <c r="P20" s="51">
        <v>91.05061860397845</v>
      </c>
      <c r="Q20" s="51">
        <v>104.42560504069961</v>
      </c>
    </row>
    <row r="21" spans="1:17" x14ac:dyDescent="0.25">
      <c r="A21" s="53" t="s">
        <v>66</v>
      </c>
      <c r="B21" s="51">
        <v>157.90188245967062</v>
      </c>
      <c r="C21" s="51">
        <v>145.62555</v>
      </c>
      <c r="D21" s="51">
        <v>146.19123999999999</v>
      </c>
      <c r="E21" s="51">
        <v>151.47304</v>
      </c>
      <c r="F21" s="51">
        <v>169.11254</v>
      </c>
      <c r="G21" s="51">
        <v>177.22333676626451</v>
      </c>
      <c r="H21" s="51">
        <v>153.32342</v>
      </c>
      <c r="I21" s="51">
        <v>110.1173</v>
      </c>
      <c r="J21" s="51">
        <v>101.9851</v>
      </c>
      <c r="K21" s="51">
        <v>79.382270000000005</v>
      </c>
      <c r="L21" s="51">
        <v>81.135313837590928</v>
      </c>
      <c r="M21" s="51">
        <v>94.160727821819862</v>
      </c>
      <c r="N21" s="51">
        <v>89.679781507479831</v>
      </c>
      <c r="O21" s="51">
        <v>90.546702134897401</v>
      </c>
      <c r="P21" s="51">
        <v>91.05061860397845</v>
      </c>
      <c r="Q21" s="51">
        <v>104.42560504069961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4.29921683979373</v>
      </c>
      <c r="C23" s="51">
        <v>4.30328</v>
      </c>
      <c r="D23" s="51">
        <v>4.2999599999999996</v>
      </c>
      <c r="E23" s="51">
        <v>44.427610000000001</v>
      </c>
      <c r="F23" s="51">
        <v>45.035679999999999</v>
      </c>
      <c r="G23" s="51">
        <v>54.039275057648894</v>
      </c>
      <c r="H23" s="51">
        <v>58.041210000000007</v>
      </c>
      <c r="I23" s="51">
        <v>58.842649999999999</v>
      </c>
      <c r="J23" s="51">
        <v>41.502699999999997</v>
      </c>
      <c r="K23" s="51">
        <v>39.02872</v>
      </c>
      <c r="L23" s="51">
        <v>40.369097171844238</v>
      </c>
      <c r="M23" s="51">
        <v>33.65324324020979</v>
      </c>
      <c r="N23" s="51">
        <v>18.247891637046571</v>
      </c>
      <c r="O23" s="51">
        <v>15.932994846230095</v>
      </c>
      <c r="P23" s="51">
        <v>35.046585590805229</v>
      </c>
      <c r="Q23" s="51">
        <v>30.220364916401053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39.971650000000004</v>
      </c>
      <c r="F24" s="51">
        <v>39.936909999999997</v>
      </c>
      <c r="G24" s="51">
        <v>50.097819320172974</v>
      </c>
      <c r="H24" s="51">
        <v>56.539730000000006</v>
      </c>
      <c r="I24" s="51">
        <v>57.345770000000002</v>
      </c>
      <c r="J24" s="51">
        <v>40.104689999999998</v>
      </c>
      <c r="K24" s="51">
        <v>34.876100000000001</v>
      </c>
      <c r="L24" s="51">
        <v>35.831002044999074</v>
      </c>
      <c r="M24" s="51">
        <v>28.422554730062231</v>
      </c>
      <c r="N24" s="51">
        <v>13.37543272905741</v>
      </c>
      <c r="O24" s="51">
        <v>13.281805808810256</v>
      </c>
      <c r="P24" s="51">
        <v>32.060790775847877</v>
      </c>
      <c r="Q24" s="51">
        <v>26.852637773953361</v>
      </c>
    </row>
    <row r="25" spans="1:17" x14ac:dyDescent="0.25">
      <c r="A25" s="53" t="s">
        <v>74</v>
      </c>
      <c r="B25" s="51">
        <v>4.29921683979373</v>
      </c>
      <c r="C25" s="51">
        <v>4.30328</v>
      </c>
      <c r="D25" s="51">
        <v>4.2999599999999996</v>
      </c>
      <c r="E25" s="51">
        <v>4.4559599999999993</v>
      </c>
      <c r="F25" s="51">
        <v>5.09877</v>
      </c>
      <c r="G25" s="51">
        <v>3.9414557374759225</v>
      </c>
      <c r="H25" s="51">
        <v>1.5014799999999999</v>
      </c>
      <c r="I25" s="51">
        <v>1.49688</v>
      </c>
      <c r="J25" s="51">
        <v>1.3980099999999998</v>
      </c>
      <c r="K25" s="51">
        <v>4.1526200000000006</v>
      </c>
      <c r="L25" s="51">
        <v>4.5380951268451621</v>
      </c>
      <c r="M25" s="51">
        <v>5.2306885101475595</v>
      </c>
      <c r="N25" s="51">
        <v>4.8724589079891611</v>
      </c>
      <c r="O25" s="51">
        <v>2.6511890374198392</v>
      </c>
      <c r="P25" s="51">
        <v>2.9857948149573508</v>
      </c>
      <c r="Q25" s="51">
        <v>3.36772714244769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156.33017247830446</v>
      </c>
      <c r="C30" s="62">
        <v>161.33376999999999</v>
      </c>
      <c r="D30" s="62">
        <v>162.43697</v>
      </c>
      <c r="E30" s="62">
        <v>151.23204000000001</v>
      </c>
      <c r="F30" s="62">
        <v>143.22427999999999</v>
      </c>
      <c r="G30" s="62">
        <v>159.49746214457178</v>
      </c>
      <c r="H30" s="62">
        <v>155.51791</v>
      </c>
      <c r="I30" s="62">
        <v>143.07293000000001</v>
      </c>
      <c r="J30" s="62">
        <v>132.84</v>
      </c>
      <c r="K30" s="62">
        <v>145.28174999999999</v>
      </c>
      <c r="L30" s="62">
        <v>166.80910169461819</v>
      </c>
      <c r="M30" s="62">
        <v>174.20461764168797</v>
      </c>
      <c r="N30" s="62">
        <v>167.67666253639968</v>
      </c>
      <c r="O30" s="62">
        <v>170.24297062694859</v>
      </c>
      <c r="P30" s="62">
        <v>172.30745790318448</v>
      </c>
      <c r="Q30" s="62">
        <v>180.4664832877904</v>
      </c>
    </row>
    <row r="32" spans="1:17" x14ac:dyDescent="0.25">
      <c r="A32" s="31" t="s">
        <v>63</v>
      </c>
      <c r="B32" s="70">
        <v>1242.6250018384717</v>
      </c>
      <c r="C32" s="70">
        <v>1078.4552081785562</v>
      </c>
      <c r="D32" s="70">
        <v>978.53406150204</v>
      </c>
      <c r="E32" s="70">
        <v>975.83449228563609</v>
      </c>
      <c r="F32" s="70">
        <v>942.82631562729603</v>
      </c>
      <c r="G32" s="70">
        <v>1088.4361867328057</v>
      </c>
      <c r="H32" s="70">
        <v>920.62395768488398</v>
      </c>
      <c r="I32" s="70">
        <v>709.00226309563197</v>
      </c>
      <c r="J32" s="70">
        <v>811.46362594737616</v>
      </c>
      <c r="K32" s="70">
        <v>687.30856940793615</v>
      </c>
      <c r="L32" s="70">
        <v>609.6002239008825</v>
      </c>
      <c r="M32" s="70">
        <v>682.88499113747901</v>
      </c>
      <c r="N32" s="70">
        <v>629.8388664677359</v>
      </c>
      <c r="O32" s="70">
        <v>664.82726302428784</v>
      </c>
      <c r="P32" s="70">
        <v>607.26205131710435</v>
      </c>
      <c r="Q32" s="70">
        <v>722.05174710065398</v>
      </c>
    </row>
    <row r="34" spans="1:17" x14ac:dyDescent="0.25">
      <c r="A34" s="184" t="s">
        <v>252</v>
      </c>
      <c r="B34" s="190">
        <f t="shared" ref="B34:Q34" si="2">IF(B$12=0,"",B$12/B$3*1000)</f>
        <v>143.24157110359474</v>
      </c>
      <c r="C34" s="190">
        <f t="shared" si="2"/>
        <v>112.00434376817563</v>
      </c>
      <c r="D34" s="190">
        <f t="shared" si="2"/>
        <v>99.052169341636656</v>
      </c>
      <c r="E34" s="190">
        <f t="shared" si="2"/>
        <v>93.215704233850531</v>
      </c>
      <c r="F34" s="190">
        <f t="shared" si="2"/>
        <v>93.631345775048246</v>
      </c>
      <c r="G34" s="190">
        <f t="shared" si="2"/>
        <v>108.81254584109578</v>
      </c>
      <c r="H34" s="190">
        <f t="shared" si="2"/>
        <v>95.311940371919178</v>
      </c>
      <c r="I34" s="190">
        <f t="shared" si="2"/>
        <v>77.53219591378523</v>
      </c>
      <c r="J34" s="190">
        <f t="shared" si="2"/>
        <v>78.812104625726704</v>
      </c>
      <c r="K34" s="190">
        <f t="shared" si="2"/>
        <v>72.320005409000501</v>
      </c>
      <c r="L34" s="190">
        <f t="shared" si="2"/>
        <v>64.528668319044456</v>
      </c>
      <c r="M34" s="190">
        <f t="shared" si="2"/>
        <v>64.648144063358927</v>
      </c>
      <c r="N34" s="190">
        <f t="shared" si="2"/>
        <v>58.731791188890604</v>
      </c>
      <c r="O34" s="190">
        <f t="shared" si="2"/>
        <v>54.510562349471506</v>
      </c>
      <c r="P34" s="190">
        <f t="shared" si="2"/>
        <v>49.333244133586753</v>
      </c>
      <c r="Q34" s="190">
        <f t="shared" si="2"/>
        <v>55.668382875308929</v>
      </c>
    </row>
    <row r="35" spans="1:17" x14ac:dyDescent="0.25">
      <c r="A35" s="286" t="s">
        <v>251</v>
      </c>
      <c r="B35" s="285">
        <f t="shared" ref="B35:Q35" si="3">IF(B$12=0,"",B$12/B$5*1000)</f>
        <v>140.31178190044906</v>
      </c>
      <c r="C35" s="285">
        <f t="shared" si="3"/>
        <v>138.75518454505121</v>
      </c>
      <c r="D35" s="285">
        <f t="shared" si="3"/>
        <v>137.51099215787144</v>
      </c>
      <c r="E35" s="285">
        <f t="shared" si="3"/>
        <v>139.34305007620779</v>
      </c>
      <c r="F35" s="285">
        <f t="shared" si="3"/>
        <v>138.86606716408363</v>
      </c>
      <c r="G35" s="285">
        <f t="shared" si="3"/>
        <v>136.14906229594823</v>
      </c>
      <c r="H35" s="285">
        <f t="shared" si="3"/>
        <v>133.53858652876519</v>
      </c>
      <c r="I35" s="285">
        <f t="shared" si="3"/>
        <v>133.72196805622801</v>
      </c>
      <c r="J35" s="285">
        <f t="shared" si="3"/>
        <v>134.64729909571543</v>
      </c>
      <c r="K35" s="285">
        <f t="shared" si="3"/>
        <v>133.08179494300529</v>
      </c>
      <c r="L35" s="285">
        <f t="shared" si="3"/>
        <v>131.34543148845637</v>
      </c>
      <c r="M35" s="285">
        <f t="shared" si="3"/>
        <v>122.68848311150039</v>
      </c>
      <c r="N35" s="285">
        <f t="shared" si="3"/>
        <v>121.72679034984247</v>
      </c>
      <c r="O35" s="285">
        <f t="shared" si="3"/>
        <v>118.06182891173039</v>
      </c>
      <c r="P35" s="285">
        <f t="shared" si="3"/>
        <v>114.13601913776506</v>
      </c>
      <c r="Q35" s="285">
        <f t="shared" si="3"/>
        <v>107.60499793805498</v>
      </c>
    </row>
    <row r="36" spans="1:17" x14ac:dyDescent="0.25">
      <c r="A36" s="286" t="s">
        <v>250</v>
      </c>
      <c r="B36" s="285">
        <f>IF(FBT_ued!B$5=0,"",FBT_ued!B$5/B$5*1000)</f>
        <v>54.152162027418179</v>
      </c>
      <c r="C36" s="285">
        <f>IF(FBT_ued!C$5=0,"",FBT_ued!C$5/C$5*1000)</f>
        <v>54.152162027418186</v>
      </c>
      <c r="D36" s="285">
        <f>IF(FBT_ued!D$5=0,"",FBT_ued!D$5/D$5*1000)</f>
        <v>54.152162027418179</v>
      </c>
      <c r="E36" s="285">
        <f>IF(FBT_ued!E$5=0,"",FBT_ued!E$5/E$5*1000)</f>
        <v>54.152162027418186</v>
      </c>
      <c r="F36" s="285">
        <f>IF(FBT_ued!F$5=0,"",FBT_ued!F$5/F$5*1000)</f>
        <v>54.152162027418186</v>
      </c>
      <c r="G36" s="285">
        <f>IF(FBT_ued!G$5=0,"",FBT_ued!G$5/G$5*1000)</f>
        <v>54.152162027418186</v>
      </c>
      <c r="H36" s="285">
        <f>IF(FBT_ued!H$5=0,"",FBT_ued!H$5/H$5*1000)</f>
        <v>54.152162027418186</v>
      </c>
      <c r="I36" s="285">
        <f>IF(FBT_ued!I$5=0,"",FBT_ued!I$5/I$5*1000)</f>
        <v>54.152162027418186</v>
      </c>
      <c r="J36" s="285">
        <f>IF(FBT_ued!J$5=0,"",FBT_ued!J$5/J$5*1000)</f>
        <v>54.152162027418179</v>
      </c>
      <c r="K36" s="285">
        <f>IF(FBT_ued!K$5=0,"",FBT_ued!K$5/K$5*1000)</f>
        <v>54.152162027418179</v>
      </c>
      <c r="L36" s="285">
        <f>IF(FBT_ued!L$5=0,"",FBT_ued!L$5/L$5*1000)</f>
        <v>54.152162027418179</v>
      </c>
      <c r="M36" s="285">
        <f>IF(FBT_ued!M$5=0,"",FBT_ued!M$5/M$5*1000)</f>
        <v>54.152162027418186</v>
      </c>
      <c r="N36" s="285">
        <f>IF(FBT_ued!N$5=0,"",FBT_ued!N$5/N$5*1000)</f>
        <v>54.152162027418179</v>
      </c>
      <c r="O36" s="285">
        <f>IF(FBT_ued!O$5=0,"",FBT_ued!O$5/O$5*1000)</f>
        <v>54.152162027418179</v>
      </c>
      <c r="P36" s="285">
        <f>IF(FBT_ued!P$5=0,"",FBT_ued!P$5/P$5*1000)</f>
        <v>54.152162027418179</v>
      </c>
      <c r="Q36" s="285">
        <f>IF(FBT_ued!Q$5=0,"",FBT_ued!Q$5/Q$5*1000)</f>
        <v>54.152162027418179</v>
      </c>
    </row>
    <row r="37" spans="1:17" x14ac:dyDescent="0.25">
      <c r="A37" s="284" t="s">
        <v>60</v>
      </c>
      <c r="B37" s="283">
        <f t="shared" ref="B37:Q37" si="4">IF(B$12=0,"",B$32/B$12)</f>
        <v>2.1220967013198653</v>
      </c>
      <c r="C37" s="283">
        <f t="shared" si="4"/>
        <v>2.0028007842438535</v>
      </c>
      <c r="D37" s="283">
        <f t="shared" si="4"/>
        <v>1.9195810093879446</v>
      </c>
      <c r="E37" s="283">
        <f t="shared" si="4"/>
        <v>1.8166847986530499</v>
      </c>
      <c r="F37" s="283">
        <f t="shared" si="4"/>
        <v>1.7980115432767296</v>
      </c>
      <c r="G37" s="283">
        <f t="shared" si="4"/>
        <v>1.843585888612828</v>
      </c>
      <c r="H37" s="283">
        <f t="shared" si="4"/>
        <v>1.7151118016348097</v>
      </c>
      <c r="I37" s="283">
        <f t="shared" si="4"/>
        <v>1.5791092994399323</v>
      </c>
      <c r="J37" s="283">
        <f t="shared" si="4"/>
        <v>1.7908784078476083</v>
      </c>
      <c r="K37" s="283">
        <f t="shared" si="4"/>
        <v>1.6413407172317231</v>
      </c>
      <c r="L37" s="283">
        <f t="shared" si="4"/>
        <v>1.4539611795257839</v>
      </c>
      <c r="M37" s="283">
        <f t="shared" si="4"/>
        <v>1.5107364419871563</v>
      </c>
      <c r="N37" s="283">
        <f t="shared" si="4"/>
        <v>1.5339216792303281</v>
      </c>
      <c r="O37" s="283">
        <f t="shared" si="4"/>
        <v>1.5754275988434723</v>
      </c>
      <c r="P37" s="283">
        <f t="shared" si="4"/>
        <v>1.4350219985727413</v>
      </c>
      <c r="Q37" s="283">
        <f t="shared" si="4"/>
        <v>1.5408529790267256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89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585.56473937573401</v>
      </c>
      <c r="C5" s="96">
        <v>538.47352999999998</v>
      </c>
      <c r="D5" s="96">
        <v>509.76440000000002</v>
      </c>
      <c r="E5" s="96">
        <v>537.15124000000003</v>
      </c>
      <c r="F5" s="96">
        <v>524.37166999999999</v>
      </c>
      <c r="G5" s="96">
        <v>590.39082120105593</v>
      </c>
      <c r="H5" s="96">
        <v>536.77197999999987</v>
      </c>
      <c r="I5" s="96">
        <v>448.98872000000006</v>
      </c>
      <c r="J5" s="96">
        <v>453.10927999999996</v>
      </c>
      <c r="K5" s="96">
        <v>418.74826000000002</v>
      </c>
      <c r="L5" s="96">
        <v>419.26856953615936</v>
      </c>
      <c r="M5" s="96">
        <v>452.0212607297949</v>
      </c>
      <c r="N5" s="96">
        <v>410.60692667422791</v>
      </c>
      <c r="O5" s="96">
        <v>421.99797915965189</v>
      </c>
      <c r="P5" s="96">
        <v>423.17264259438622</v>
      </c>
      <c r="Q5" s="96">
        <v>468.60521862165945</v>
      </c>
    </row>
    <row r="6" spans="1:17" x14ac:dyDescent="0.25">
      <c r="A6" s="132" t="s">
        <v>83</v>
      </c>
      <c r="B6" s="160">
        <v>9.4241669178874634</v>
      </c>
      <c r="C6" s="160">
        <v>8.6662739170294696</v>
      </c>
      <c r="D6" s="160">
        <v>8.2042248642197464</v>
      </c>
      <c r="E6" s="160">
        <v>8.6449927830473605</v>
      </c>
      <c r="F6" s="160">
        <v>8.4393164628727142</v>
      </c>
      <c r="G6" s="160">
        <v>9.5018386040783085</v>
      </c>
      <c r="H6" s="160">
        <v>8.6388889156097672</v>
      </c>
      <c r="I6" s="160">
        <v>7.226091936545977</v>
      </c>
      <c r="J6" s="160">
        <v>7.2924088484498073</v>
      </c>
      <c r="K6" s="160">
        <v>6.7393974285782896</v>
      </c>
      <c r="L6" s="160">
        <v>6.7477713684486487</v>
      </c>
      <c r="M6" s="160">
        <v>7.2748981028007051</v>
      </c>
      <c r="N6" s="160">
        <v>6.6083695865022243</v>
      </c>
      <c r="O6" s="160">
        <v>6.7916988971220844</v>
      </c>
      <c r="P6" s="160">
        <v>6.8106041069765535</v>
      </c>
      <c r="Q6" s="160">
        <v>7.5418028134545061</v>
      </c>
    </row>
    <row r="7" spans="1:17" x14ac:dyDescent="0.25">
      <c r="A7" s="76" t="s">
        <v>82</v>
      </c>
      <c r="B7" s="159">
        <v>10.994861404202041</v>
      </c>
      <c r="C7" s="159">
        <v>10.110652903201046</v>
      </c>
      <c r="D7" s="159">
        <v>9.5715956749230369</v>
      </c>
      <c r="E7" s="159">
        <v>10.085824913555255</v>
      </c>
      <c r="F7" s="159">
        <v>9.8458692066848332</v>
      </c>
      <c r="G7" s="159">
        <v>11.085478371424692</v>
      </c>
      <c r="H7" s="159">
        <v>10.078703734878061</v>
      </c>
      <c r="I7" s="159">
        <v>8.4304405926369732</v>
      </c>
      <c r="J7" s="159">
        <v>8.5078103231914408</v>
      </c>
      <c r="K7" s="159">
        <v>7.8626303333413388</v>
      </c>
      <c r="L7" s="159">
        <v>7.8723999298567575</v>
      </c>
      <c r="M7" s="159">
        <v>8.487381119934156</v>
      </c>
      <c r="N7" s="159">
        <v>7.7097645175859286</v>
      </c>
      <c r="O7" s="159">
        <v>7.9236487133090989</v>
      </c>
      <c r="P7" s="159">
        <v>7.9457047914726457</v>
      </c>
      <c r="Q7" s="159">
        <v>8.7987699490302571</v>
      </c>
    </row>
    <row r="8" spans="1:17" x14ac:dyDescent="0.25">
      <c r="A8" s="76" t="s">
        <v>81</v>
      </c>
      <c r="B8" s="159">
        <v>25.131111781033237</v>
      </c>
      <c r="C8" s="159">
        <v>23.11006377874525</v>
      </c>
      <c r="D8" s="159">
        <v>21.877932971252655</v>
      </c>
      <c r="E8" s="159">
        <v>23.053314088126296</v>
      </c>
      <c r="F8" s="159">
        <v>22.504843900993905</v>
      </c>
      <c r="G8" s="159">
        <v>25.338236277542155</v>
      </c>
      <c r="H8" s="159">
        <v>23.037037108292715</v>
      </c>
      <c r="I8" s="159">
        <v>19.269578497455939</v>
      </c>
      <c r="J8" s="159">
        <v>19.44642359586615</v>
      </c>
      <c r="K8" s="159">
        <v>17.971726476208772</v>
      </c>
      <c r="L8" s="159">
        <v>17.994056982529731</v>
      </c>
      <c r="M8" s="159">
        <v>19.399728274135214</v>
      </c>
      <c r="N8" s="159">
        <v>17.622318897339266</v>
      </c>
      <c r="O8" s="159">
        <v>18.111197058992225</v>
      </c>
      <c r="P8" s="159">
        <v>18.161610951937476</v>
      </c>
      <c r="Q8" s="159">
        <v>20.111474169212016</v>
      </c>
    </row>
    <row r="9" spans="1:17" x14ac:dyDescent="0.25">
      <c r="A9" s="76" t="s">
        <v>80</v>
      </c>
      <c r="B9" s="159">
        <v>18.848333835774927</v>
      </c>
      <c r="C9" s="159">
        <v>17.332547834058939</v>
      </c>
      <c r="D9" s="159">
        <v>16.408449728439493</v>
      </c>
      <c r="E9" s="159">
        <v>17.289985566094721</v>
      </c>
      <c r="F9" s="159">
        <v>16.878632925745428</v>
      </c>
      <c r="G9" s="159">
        <v>19.003677208156617</v>
      </c>
      <c r="H9" s="159">
        <v>17.277777831219534</v>
      </c>
      <c r="I9" s="159">
        <v>14.452183873091954</v>
      </c>
      <c r="J9" s="159">
        <v>14.584817696899615</v>
      </c>
      <c r="K9" s="159">
        <v>13.478794857156579</v>
      </c>
      <c r="L9" s="159">
        <v>13.495542736897297</v>
      </c>
      <c r="M9" s="159">
        <v>14.54979620560141</v>
      </c>
      <c r="N9" s="159">
        <v>13.216739173004449</v>
      </c>
      <c r="O9" s="159">
        <v>13.583397794244169</v>
      </c>
      <c r="P9" s="159">
        <v>13.621208213953107</v>
      </c>
      <c r="Q9" s="159">
        <v>15.083605626909012</v>
      </c>
    </row>
    <row r="10" spans="1:17" x14ac:dyDescent="0.25">
      <c r="A10" s="129" t="s">
        <v>79</v>
      </c>
      <c r="B10" s="158">
        <v>12.565555890516617</v>
      </c>
      <c r="C10" s="158">
        <v>11.555031889372625</v>
      </c>
      <c r="D10" s="158">
        <v>10.938966485626327</v>
      </c>
      <c r="E10" s="158">
        <v>11.52665704406315</v>
      </c>
      <c r="F10" s="158">
        <v>11.252421950496952</v>
      </c>
      <c r="G10" s="158">
        <v>12.669118138771079</v>
      </c>
      <c r="H10" s="158">
        <v>11.518518554146358</v>
      </c>
      <c r="I10" s="158">
        <v>9.6347892487279694</v>
      </c>
      <c r="J10" s="158">
        <v>9.7232117979330752</v>
      </c>
      <c r="K10" s="158">
        <v>8.9858632381043861</v>
      </c>
      <c r="L10" s="158">
        <v>8.9970284912648673</v>
      </c>
      <c r="M10" s="158">
        <v>9.6998641370676069</v>
      </c>
      <c r="N10" s="158">
        <v>8.8111594486696347</v>
      </c>
      <c r="O10" s="158">
        <v>9.0555985294961125</v>
      </c>
      <c r="P10" s="158">
        <v>9.080805475968738</v>
      </c>
      <c r="Q10" s="158">
        <v>10.055737084606008</v>
      </c>
    </row>
    <row r="11" spans="1:17" x14ac:dyDescent="0.25">
      <c r="A11" s="92" t="s">
        <v>125</v>
      </c>
      <c r="B11" s="91">
        <v>2.513111178103324</v>
      </c>
      <c r="C11" s="91">
        <v>2.3110063778745249</v>
      </c>
      <c r="D11" s="91">
        <v>2.1877932971252654</v>
      </c>
      <c r="E11" s="91">
        <v>2.3053314088126298</v>
      </c>
      <c r="F11" s="91">
        <v>2.2504843900993907</v>
      </c>
      <c r="G11" s="91">
        <v>2.5338236277542157</v>
      </c>
      <c r="H11" s="91">
        <v>2.3037037108292715</v>
      </c>
      <c r="I11" s="91">
        <v>1.9269578497455939</v>
      </c>
      <c r="J11" s="91">
        <v>1.9446423595866151</v>
      </c>
      <c r="K11" s="91">
        <v>1.7971726476208774</v>
      </c>
      <c r="L11" s="91">
        <v>1.7994056982529731</v>
      </c>
      <c r="M11" s="91">
        <v>1.9399728274135215</v>
      </c>
      <c r="N11" s="91">
        <v>1.7622318897339266</v>
      </c>
      <c r="O11" s="91">
        <v>1.8111197058992226</v>
      </c>
      <c r="P11" s="91">
        <v>1.8161610951937477</v>
      </c>
      <c r="Q11" s="91">
        <v>2.0111474169212018</v>
      </c>
    </row>
    <row r="12" spans="1:17" x14ac:dyDescent="0.25">
      <c r="A12" s="92" t="s">
        <v>26</v>
      </c>
      <c r="B12" s="91">
        <v>3.7696667671549853</v>
      </c>
      <c r="C12" s="91">
        <v>3.4665095668117876</v>
      </c>
      <c r="D12" s="91">
        <v>3.2816899456878983</v>
      </c>
      <c r="E12" s="91">
        <v>3.4579971132189442</v>
      </c>
      <c r="F12" s="91">
        <v>3.3757265851490854</v>
      </c>
      <c r="G12" s="91">
        <v>3.800735441631323</v>
      </c>
      <c r="H12" s="91">
        <v>3.4555555662439073</v>
      </c>
      <c r="I12" s="91">
        <v>2.8904367746183905</v>
      </c>
      <c r="J12" s="91">
        <v>2.9169635393799225</v>
      </c>
      <c r="K12" s="91">
        <v>2.6957589714313159</v>
      </c>
      <c r="L12" s="91">
        <v>2.6991085473794594</v>
      </c>
      <c r="M12" s="91">
        <v>2.9099592411202821</v>
      </c>
      <c r="N12" s="91">
        <v>2.6433478346008896</v>
      </c>
      <c r="O12" s="91">
        <v>2.7166795588488335</v>
      </c>
      <c r="P12" s="91">
        <v>2.7242416427906213</v>
      </c>
      <c r="Q12" s="91">
        <v>3.0167211253818023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6.2827779452583083</v>
      </c>
      <c r="C14" s="157">
        <v>5.7775159446863125</v>
      </c>
      <c r="D14" s="157">
        <v>5.4694832428131637</v>
      </c>
      <c r="E14" s="157">
        <v>5.7633285220315749</v>
      </c>
      <c r="F14" s="157">
        <v>5.6262109752484761</v>
      </c>
      <c r="G14" s="157">
        <v>6.3345590693855396</v>
      </c>
      <c r="H14" s="157">
        <v>5.7592592770731788</v>
      </c>
      <c r="I14" s="157">
        <v>4.8173946243639847</v>
      </c>
      <c r="J14" s="157">
        <v>4.8616058989665376</v>
      </c>
      <c r="K14" s="157">
        <v>4.4929316190521931</v>
      </c>
      <c r="L14" s="157">
        <v>4.4985142456324336</v>
      </c>
      <c r="M14" s="157">
        <v>4.8499320685338034</v>
      </c>
      <c r="N14" s="157">
        <v>4.4055797243348174</v>
      </c>
      <c r="O14" s="157">
        <v>4.5277992647480563</v>
      </c>
      <c r="P14" s="157">
        <v>4.540402737984369</v>
      </c>
      <c r="Q14" s="157">
        <v>5.027868542303005</v>
      </c>
    </row>
    <row r="15" spans="1:17" x14ac:dyDescent="0.25">
      <c r="A15" s="156" t="s">
        <v>263</v>
      </c>
      <c r="B15" s="204">
        <v>34.776116892056052</v>
      </c>
      <c r="C15" s="204">
        <v>31.979416046331121</v>
      </c>
      <c r="D15" s="204">
        <v>30.274408907729146</v>
      </c>
      <c r="E15" s="204">
        <v>31.900886537101762</v>
      </c>
      <c r="F15" s="204">
        <v>31.141920379706409</v>
      </c>
      <c r="G15" s="204">
        <v>35.062733169304821</v>
      </c>
      <c r="H15" s="204">
        <v>31.878362656810499</v>
      </c>
      <c r="I15" s="204">
        <v>26.665000741985725</v>
      </c>
      <c r="J15" s="204">
        <v>26.909716768387007</v>
      </c>
      <c r="K15" s="204">
        <v>24.869049413101582</v>
      </c>
      <c r="L15" s="204">
        <v>24.899950087327323</v>
      </c>
      <c r="M15" s="204">
        <v>26.845100368564502</v>
      </c>
      <c r="N15" s="204">
        <v>24.385543593239415</v>
      </c>
      <c r="O15" s="204">
        <v>25.062047054118842</v>
      </c>
      <c r="P15" s="204">
        <v>25.131809166090775</v>
      </c>
      <c r="Q15" s="204">
        <v>27.830005400235738</v>
      </c>
    </row>
    <row r="16" spans="1:17" x14ac:dyDescent="0.25">
      <c r="A16" s="152" t="s">
        <v>277</v>
      </c>
      <c r="B16" s="264">
        <v>16.692536108186907</v>
      </c>
      <c r="C16" s="264">
        <v>15.350119702238938</v>
      </c>
      <c r="D16" s="264">
        <v>14.531716275709989</v>
      </c>
      <c r="E16" s="264">
        <v>15.312425537808844</v>
      </c>
      <c r="F16" s="264">
        <v>14.948121782259078</v>
      </c>
      <c r="G16" s="264">
        <v>16.830111921266315</v>
      </c>
      <c r="H16" s="264">
        <v>15.30161407526904</v>
      </c>
      <c r="I16" s="264">
        <v>12.79920035615315</v>
      </c>
      <c r="J16" s="264">
        <v>12.916664048825762</v>
      </c>
      <c r="K16" s="264">
        <v>11.937143718288759</v>
      </c>
      <c r="L16" s="264">
        <v>11.951976041917115</v>
      </c>
      <c r="M16" s="264">
        <v>12.88564817691096</v>
      </c>
      <c r="N16" s="264">
        <v>11.705060924754918</v>
      </c>
      <c r="O16" s="264">
        <v>12.029782585977042</v>
      </c>
      <c r="P16" s="264">
        <v>12.063268399723572</v>
      </c>
      <c r="Q16" s="264">
        <v>13.358402592113153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0.61141311645912533</v>
      </c>
      <c r="C18" s="83">
        <v>0.6259323456615532</v>
      </c>
      <c r="D18" s="83">
        <v>0.62567080038069445</v>
      </c>
      <c r="E18" s="83">
        <v>0.62641184534310268</v>
      </c>
      <c r="F18" s="83">
        <v>0.62655896456357818</v>
      </c>
      <c r="G18" s="83">
        <v>0.61156735924486039</v>
      </c>
      <c r="H18" s="83">
        <v>0.29945299998713382</v>
      </c>
      <c r="I18" s="83">
        <v>0.9242982980751786</v>
      </c>
      <c r="J18" s="83">
        <v>0.92797355415704663</v>
      </c>
      <c r="K18" s="83">
        <v>1.8534024906858757</v>
      </c>
      <c r="L18" s="83">
        <v>2.4544541037813432</v>
      </c>
      <c r="M18" s="83">
        <v>8.5917183197851159</v>
      </c>
      <c r="N18" s="83">
        <v>6.7497690878619467</v>
      </c>
      <c r="O18" s="83">
        <v>7.6702845288915782</v>
      </c>
      <c r="P18" s="83">
        <v>6.1385562866158407</v>
      </c>
      <c r="Q18" s="83">
        <v>8.8951191770542177</v>
      </c>
    </row>
    <row r="19" spans="1:17" x14ac:dyDescent="0.25">
      <c r="A19" s="154" t="s">
        <v>125</v>
      </c>
      <c r="B19" s="83">
        <v>5.7128520101763787</v>
      </c>
      <c r="C19" s="83">
        <v>5.5381610729668092</v>
      </c>
      <c r="D19" s="83">
        <v>5.2633171346992897</v>
      </c>
      <c r="E19" s="83">
        <v>5.471150387868553</v>
      </c>
      <c r="F19" s="83">
        <v>4.7644403430919002</v>
      </c>
      <c r="G19" s="83">
        <v>5.3450307065735103</v>
      </c>
      <c r="H19" s="83">
        <v>5.7152313376736439</v>
      </c>
      <c r="I19" s="83">
        <v>3.6527506375144614</v>
      </c>
      <c r="J19" s="83">
        <v>4.7939647812605468</v>
      </c>
      <c r="K19" s="83">
        <v>4.3550269495108767</v>
      </c>
      <c r="L19" s="83">
        <v>3.093727268088569</v>
      </c>
      <c r="M19" s="83">
        <v>1.1688276434419393</v>
      </c>
      <c r="N19" s="83">
        <v>1.3727367880793659</v>
      </c>
      <c r="O19" s="83">
        <v>1.0173097417647217</v>
      </c>
      <c r="P19" s="83">
        <v>1.4958967971868482</v>
      </c>
      <c r="Q19" s="83">
        <v>0.95319458686789571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10.368270981551403</v>
      </c>
      <c r="C21" s="83">
        <v>9.186026283610575</v>
      </c>
      <c r="D21" s="83">
        <v>8.6427283406300042</v>
      </c>
      <c r="E21" s="83">
        <v>9.2148633045971877</v>
      </c>
      <c r="F21" s="83">
        <v>9.5571224746035988</v>
      </c>
      <c r="G21" s="83">
        <v>10.873513855447943</v>
      </c>
      <c r="H21" s="83">
        <v>9.2869297376082613</v>
      </c>
      <c r="I21" s="83">
        <v>8.2221514205635096</v>
      </c>
      <c r="J21" s="83">
        <v>7.1947257134081672</v>
      </c>
      <c r="K21" s="83">
        <v>5.7287142780920055</v>
      </c>
      <c r="L21" s="83">
        <v>6.403794670047203</v>
      </c>
      <c r="M21" s="83">
        <v>3.125102213683904</v>
      </c>
      <c r="N21" s="83">
        <v>3.5825550488136044</v>
      </c>
      <c r="O21" s="83">
        <v>3.3421883153207426</v>
      </c>
      <c r="P21" s="83">
        <v>4.4288153159208825</v>
      </c>
      <c r="Q21" s="83">
        <v>3.510088828191039</v>
      </c>
    </row>
    <row r="22" spans="1:17" x14ac:dyDescent="0.25">
      <c r="A22" s="152" t="s">
        <v>276</v>
      </c>
      <c r="B22" s="264">
        <v>18.067222162787068</v>
      </c>
      <c r="C22" s="264">
        <v>16.6142532859166</v>
      </c>
      <c r="D22" s="264">
        <v>15.728451606048871</v>
      </c>
      <c r="E22" s="264">
        <v>16.573454881253266</v>
      </c>
      <c r="F22" s="264">
        <v>16.179149495684726</v>
      </c>
      <c r="G22" s="264">
        <v>18.21612780318959</v>
      </c>
      <c r="H22" s="264">
        <v>16.561753058693448</v>
      </c>
      <c r="I22" s="264">
        <v>13.853257218789361</v>
      </c>
      <c r="J22" s="264">
        <v>13.980394438551707</v>
      </c>
      <c r="K22" s="264">
        <v>12.92020733995385</v>
      </c>
      <c r="L22" s="264">
        <v>12.936261154931216</v>
      </c>
      <c r="M22" s="264">
        <v>13.946824306079</v>
      </c>
      <c r="N22" s="264">
        <v>12.669011753869141</v>
      </c>
      <c r="O22" s="264">
        <v>13.020475327549359</v>
      </c>
      <c r="P22" s="264">
        <v>13.05671880980629</v>
      </c>
      <c r="Q22" s="264">
        <v>14.458511625042318</v>
      </c>
    </row>
    <row r="23" spans="1:17" x14ac:dyDescent="0.25">
      <c r="A23" s="152" t="s">
        <v>275</v>
      </c>
      <c r="B23" s="264">
        <v>1.6358621082079319E-2</v>
      </c>
      <c r="C23" s="264">
        <v>1.5043058175583629E-2</v>
      </c>
      <c r="D23" s="264">
        <v>1.4241025970285905E-2</v>
      </c>
      <c r="E23" s="264">
        <v>1.5006118039649803E-2</v>
      </c>
      <c r="F23" s="264">
        <v>1.4649101762602833E-2</v>
      </c>
      <c r="G23" s="264">
        <v>1.6493444848919653E-2</v>
      </c>
      <c r="H23" s="264">
        <v>1.4995522848009313E-2</v>
      </c>
      <c r="I23" s="264">
        <v>1.2543167043217285E-2</v>
      </c>
      <c r="J23" s="264">
        <v>1.2658281009536018E-2</v>
      </c>
      <c r="K23" s="264">
        <v>1.1698354858974101E-2</v>
      </c>
      <c r="L23" s="264">
        <v>1.1712890478991954E-2</v>
      </c>
      <c r="M23" s="264">
        <v>1.2627885574540601E-2</v>
      </c>
      <c r="N23" s="264">
        <v>1.1470914615353524E-2</v>
      </c>
      <c r="O23" s="264">
        <v>1.1789140592439858E-2</v>
      </c>
      <c r="P23" s="264">
        <v>1.1821956560915461E-2</v>
      </c>
      <c r="Q23" s="264">
        <v>1.3091183080267146E-2</v>
      </c>
    </row>
    <row r="24" spans="1:17" x14ac:dyDescent="0.25">
      <c r="A24" s="156" t="s">
        <v>262</v>
      </c>
      <c r="B24" s="204">
        <v>28.980097410046714</v>
      </c>
      <c r="C24" s="204">
        <v>26.649513371942618</v>
      </c>
      <c r="D24" s="204">
        <v>25.228674089774294</v>
      </c>
      <c r="E24" s="204">
        <v>26.58407211425147</v>
      </c>
      <c r="F24" s="204">
        <v>25.951600316422006</v>
      </c>
      <c r="G24" s="204">
        <v>29.218944307754025</v>
      </c>
      <c r="H24" s="204">
        <v>26.565302214008753</v>
      </c>
      <c r="I24" s="204">
        <v>22.220833951654779</v>
      </c>
      <c r="J24" s="204">
        <v>22.424763973655828</v>
      </c>
      <c r="K24" s="204">
        <v>20.724207844251321</v>
      </c>
      <c r="L24" s="204">
        <v>20.749958406106106</v>
      </c>
      <c r="M24" s="204">
        <v>22.370916973803748</v>
      </c>
      <c r="N24" s="204">
        <v>20.321286327699525</v>
      </c>
      <c r="O24" s="204">
        <v>20.885039211765712</v>
      </c>
      <c r="P24" s="204">
        <v>20.943174305075654</v>
      </c>
      <c r="Q24" s="204">
        <v>23.191671166863117</v>
      </c>
    </row>
    <row r="25" spans="1:17" x14ac:dyDescent="0.25">
      <c r="A25" s="152" t="s">
        <v>274</v>
      </c>
      <c r="B25" s="264">
        <v>19.799309723783651</v>
      </c>
      <c r="C25" s="264">
        <v>18.207046090062086</v>
      </c>
      <c r="D25" s="264">
        <v>17.236323437983607</v>
      </c>
      <c r="E25" s="264">
        <v>18.162336380794709</v>
      </c>
      <c r="F25" s="264">
        <v>17.730229309531271</v>
      </c>
      <c r="G25" s="264">
        <v>19.962490807593102</v>
      </c>
      <c r="H25" s="264">
        <v>18.149512715534691</v>
      </c>
      <c r="I25" s="264">
        <v>15.181355932125209</v>
      </c>
      <c r="J25" s="264">
        <v>15.320681677323703</v>
      </c>
      <c r="K25" s="264">
        <v>14.158855440773966</v>
      </c>
      <c r="L25" s="264">
        <v>14.176448319863054</v>
      </c>
      <c r="M25" s="264">
        <v>15.283893207889616</v>
      </c>
      <c r="N25" s="264">
        <v>13.883577970594814</v>
      </c>
      <c r="O25" s="264">
        <v>14.268736025841076</v>
      </c>
      <c r="P25" s="264">
        <v>14.308454136583759</v>
      </c>
      <c r="Q25" s="264">
        <v>15.844635507873789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0.72520781644562804</v>
      </c>
      <c r="C27" s="83">
        <v>0.7424293287470789</v>
      </c>
      <c r="D27" s="83">
        <v>0.74211910530415526</v>
      </c>
      <c r="E27" s="83">
        <v>0.74299807172572918</v>
      </c>
      <c r="F27" s="83">
        <v>0.74317257241236068</v>
      </c>
      <c r="G27" s="83">
        <v>0.72539076651790579</v>
      </c>
      <c r="H27" s="83">
        <v>0.3551864531569644</v>
      </c>
      <c r="I27" s="83">
        <v>1.0963264157194781</v>
      </c>
      <c r="J27" s="83">
        <v>1.1006857013910871</v>
      </c>
      <c r="K27" s="83">
        <v>2.1983531872022768</v>
      </c>
      <c r="L27" s="83">
        <v>2.9112710428551671</v>
      </c>
      <c r="M27" s="83">
        <v>10.19078772514991</v>
      </c>
      <c r="N27" s="83">
        <v>8.0060194489593499</v>
      </c>
      <c r="O27" s="83">
        <v>9.097858951617761</v>
      </c>
      <c r="P27" s="83">
        <v>7.2810492298996969</v>
      </c>
      <c r="Q27" s="83">
        <v>10.550656801040997</v>
      </c>
    </row>
    <row r="28" spans="1:17" x14ac:dyDescent="0.25">
      <c r="A28" s="154" t="s">
        <v>125</v>
      </c>
      <c r="B28" s="83">
        <v>6.7761139243632815</v>
      </c>
      <c r="C28" s="83">
        <v>6.5689099411379193</v>
      </c>
      <c r="D28" s="83">
        <v>6.2429127275212863</v>
      </c>
      <c r="E28" s="83">
        <v>6.4894273927423427</v>
      </c>
      <c r="F28" s="83">
        <v>5.651186218917382</v>
      </c>
      <c r="G28" s="83">
        <v>6.3398346276860851</v>
      </c>
      <c r="H28" s="83">
        <v>6.7789360864210888</v>
      </c>
      <c r="I28" s="83">
        <v>4.3325915694995132</v>
      </c>
      <c r="J28" s="83">
        <v>5.6862056726380965</v>
      </c>
      <c r="K28" s="83">
        <v>5.1655738151436843</v>
      </c>
      <c r="L28" s="83">
        <v>3.6695241504829701</v>
      </c>
      <c r="M28" s="83">
        <v>1.3863669592349859</v>
      </c>
      <c r="N28" s="83">
        <v>1.6282271705307521</v>
      </c>
      <c r="O28" s="83">
        <v>1.2066489197134909</v>
      </c>
      <c r="P28" s="83">
        <v>1.7743094165177511</v>
      </c>
      <c r="Q28" s="83">
        <v>1.1306008104529675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12.297987982974741</v>
      </c>
      <c r="C30" s="83">
        <v>10.895706820177086</v>
      </c>
      <c r="D30" s="83">
        <v>10.251291605158167</v>
      </c>
      <c r="E30" s="83">
        <v>10.929910916326637</v>
      </c>
      <c r="F30" s="83">
        <v>11.335870518201528</v>
      </c>
      <c r="G30" s="83">
        <v>12.89726541338911</v>
      </c>
      <c r="H30" s="83">
        <v>11.015390175956638</v>
      </c>
      <c r="I30" s="83">
        <v>9.7524379469062179</v>
      </c>
      <c r="J30" s="83">
        <v>8.5337903032945199</v>
      </c>
      <c r="K30" s="83">
        <v>6.7949284384280038</v>
      </c>
      <c r="L30" s="83">
        <v>7.5956531265249172</v>
      </c>
      <c r="M30" s="83">
        <v>3.7067385235047201</v>
      </c>
      <c r="N30" s="83">
        <v>4.2493313511047113</v>
      </c>
      <c r="O30" s="83">
        <v>3.964228154509823</v>
      </c>
      <c r="P30" s="83">
        <v>5.2530954901663103</v>
      </c>
      <c r="Q30" s="83">
        <v>4.1633778963798234</v>
      </c>
    </row>
    <row r="31" spans="1:17" x14ac:dyDescent="0.25">
      <c r="A31" s="152" t="s">
        <v>273</v>
      </c>
      <c r="B31" s="264">
        <v>9.1153532019347452</v>
      </c>
      <c r="C31" s="264">
        <v>8.3822950491781967</v>
      </c>
      <c r="D31" s="264">
        <v>7.9353865479095438</v>
      </c>
      <c r="E31" s="264">
        <v>8.3617112612981614</v>
      </c>
      <c r="F31" s="264">
        <v>8.1627745998403203</v>
      </c>
      <c r="G31" s="264">
        <v>9.1904797207652411</v>
      </c>
      <c r="H31" s="264">
        <v>8.3558074070820254</v>
      </c>
      <c r="I31" s="264">
        <v>6.9893053513566992</v>
      </c>
      <c r="J31" s="264">
        <v>7.0534491722939814</v>
      </c>
      <c r="K31" s="264">
        <v>6.5185589840414586</v>
      </c>
      <c r="L31" s="264">
        <v>6.5266585243270843</v>
      </c>
      <c r="M31" s="264">
        <v>7.0365122236159703</v>
      </c>
      <c r="N31" s="264">
        <v>6.3918246986432967</v>
      </c>
      <c r="O31" s="264">
        <v>6.5691466235548743</v>
      </c>
      <c r="P31" s="264">
        <v>6.5874323422482357</v>
      </c>
      <c r="Q31" s="264">
        <v>7.2946709266682568</v>
      </c>
    </row>
    <row r="32" spans="1:17" x14ac:dyDescent="0.25">
      <c r="A32" s="152" t="s">
        <v>272</v>
      </c>
      <c r="B32" s="264">
        <v>6.5434484328317319E-2</v>
      </c>
      <c r="C32" s="264">
        <v>6.0172232702334516E-2</v>
      </c>
      <c r="D32" s="264">
        <v>5.6964103881143625E-2</v>
      </c>
      <c r="E32" s="264">
        <v>6.0024472158599233E-2</v>
      </c>
      <c r="F32" s="264">
        <v>5.8596407050411352E-2</v>
      </c>
      <c r="G32" s="264">
        <v>6.5973779395678639E-2</v>
      </c>
      <c r="H32" s="264">
        <v>5.9982091392037251E-2</v>
      </c>
      <c r="I32" s="264">
        <v>5.0172668172869153E-2</v>
      </c>
      <c r="J32" s="264">
        <v>5.0633124038144087E-2</v>
      </c>
      <c r="K32" s="264">
        <v>4.6793419435896433E-2</v>
      </c>
      <c r="L32" s="264">
        <v>4.6851561915967829E-2</v>
      </c>
      <c r="M32" s="264">
        <v>5.0511542298162418E-2</v>
      </c>
      <c r="N32" s="264">
        <v>4.5883658461414095E-2</v>
      </c>
      <c r="O32" s="264">
        <v>4.7156562369759444E-2</v>
      </c>
      <c r="P32" s="264">
        <v>4.7287826243661846E-2</v>
      </c>
      <c r="Q32" s="264">
        <v>5.2364732321068586E-2</v>
      </c>
    </row>
    <row r="33" spans="1:17" x14ac:dyDescent="0.25">
      <c r="A33" s="156" t="s">
        <v>261</v>
      </c>
      <c r="B33" s="204">
        <v>318.41612340628143</v>
      </c>
      <c r="C33" s="204">
        <v>275.23335334136004</v>
      </c>
      <c r="D33" s="204">
        <v>250.85424171440764</v>
      </c>
      <c r="E33" s="204">
        <v>284.26303743870807</v>
      </c>
      <c r="F33" s="204">
        <v>281.90976797001809</v>
      </c>
      <c r="G33" s="204">
        <v>319.1615769708481</v>
      </c>
      <c r="H33" s="204">
        <v>279.66968259874119</v>
      </c>
      <c r="I33" s="204">
        <v>220.94443201056978</v>
      </c>
      <c r="J33" s="204">
        <v>234.51810380293873</v>
      </c>
      <c r="K33" s="204">
        <v>194.21817541397516</v>
      </c>
      <c r="L33" s="204">
        <v>173.11266439451177</v>
      </c>
      <c r="M33" s="204">
        <v>192.27137512613004</v>
      </c>
      <c r="N33" s="204">
        <v>165.22268128502165</v>
      </c>
      <c r="O33" s="204">
        <v>171.89166283887178</v>
      </c>
      <c r="P33" s="204">
        <v>170.77953330730764</v>
      </c>
      <c r="Q33" s="204">
        <v>199.45494437534288</v>
      </c>
    </row>
    <row r="34" spans="1:17" x14ac:dyDescent="0.25">
      <c r="A34" s="150" t="s">
        <v>33</v>
      </c>
      <c r="B34" s="87">
        <v>24.475184554378057</v>
      </c>
      <c r="C34" s="87">
        <v>16.660158502876921</v>
      </c>
      <c r="D34" s="87">
        <v>13.200146991246248</v>
      </c>
      <c r="E34" s="87">
        <v>23.362761473877796</v>
      </c>
      <c r="F34" s="87">
        <v>22.095979555369535</v>
      </c>
      <c r="G34" s="87">
        <v>49.356212626048865</v>
      </c>
      <c r="H34" s="87">
        <v>29.595253167064175</v>
      </c>
      <c r="I34" s="87">
        <v>23.399046276400011</v>
      </c>
      <c r="J34" s="87">
        <v>22.222605526404553</v>
      </c>
      <c r="K34" s="87">
        <v>18.977890630229304</v>
      </c>
      <c r="L34" s="87">
        <v>14.585686528377973</v>
      </c>
      <c r="M34" s="87">
        <v>14.629094695149735</v>
      </c>
      <c r="N34" s="87">
        <v>14.701314145945402</v>
      </c>
      <c r="O34" s="87">
        <v>18.772972482141217</v>
      </c>
      <c r="P34" s="87">
        <v>19.551847852465894</v>
      </c>
      <c r="Q34" s="87">
        <v>20.254824438910234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5.2168889402065167E-14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49.095129357581349</v>
      </c>
      <c r="C37" s="87">
        <v>49.618966358249651</v>
      </c>
      <c r="D37" s="87">
        <v>51.455732556079923</v>
      </c>
      <c r="E37" s="87">
        <v>51.901912938125513</v>
      </c>
      <c r="F37" s="87">
        <v>51.538487026778185</v>
      </c>
      <c r="G37" s="87">
        <v>51.247028852344357</v>
      </c>
      <c r="H37" s="87">
        <v>52.895512040913559</v>
      </c>
      <c r="I37" s="87">
        <v>25.770051372623659</v>
      </c>
      <c r="J37" s="87">
        <v>34.475664186219603</v>
      </c>
      <c r="K37" s="87">
        <v>30.090603561367402</v>
      </c>
      <c r="L37" s="87">
        <v>19.884128351979747</v>
      </c>
      <c r="M37" s="87">
        <v>24.352739950391179</v>
      </c>
      <c r="N37" s="87">
        <v>22.774462485220312</v>
      </c>
      <c r="O37" s="87">
        <v>19.261399301510153</v>
      </c>
      <c r="P37" s="87">
        <v>19.525079807167678</v>
      </c>
      <c r="Q37" s="87">
        <v>21.253895800063347</v>
      </c>
    </row>
    <row r="38" spans="1:17" x14ac:dyDescent="0.25">
      <c r="A38" s="150" t="s">
        <v>29</v>
      </c>
      <c r="B38" s="87">
        <v>146.69876811167612</v>
      </c>
      <c r="C38" s="87">
        <v>116.06468062445394</v>
      </c>
      <c r="D38" s="87">
        <v>90.289206227064341</v>
      </c>
      <c r="E38" s="87">
        <v>70.523187836487352</v>
      </c>
      <c r="F38" s="87">
        <v>56.456537169589737</v>
      </c>
      <c r="G38" s="87">
        <v>56.534351155886547</v>
      </c>
      <c r="H38" s="87">
        <v>45.850321887553697</v>
      </c>
      <c r="I38" s="87">
        <v>43.858374965044099</v>
      </c>
      <c r="J38" s="87">
        <v>51.015635673338693</v>
      </c>
      <c r="K38" s="87">
        <v>47.894547323134084</v>
      </c>
      <c r="L38" s="87">
        <v>37.123167119567171</v>
      </c>
      <c r="M38" s="87">
        <v>12.984038981559749</v>
      </c>
      <c r="N38" s="87">
        <v>12.914108983934035</v>
      </c>
      <c r="O38" s="87">
        <v>11.204707772729279</v>
      </c>
      <c r="P38" s="87">
        <v>10.335137928810591</v>
      </c>
      <c r="Q38" s="87">
        <v>10.387503296530758</v>
      </c>
    </row>
    <row r="39" spans="1:17" x14ac:dyDescent="0.25">
      <c r="A39" s="150" t="s">
        <v>28</v>
      </c>
      <c r="B39" s="87">
        <v>2.9385796963915674</v>
      </c>
      <c r="C39" s="87">
        <v>3.8671177649683424</v>
      </c>
      <c r="D39" s="87">
        <v>3.8584668061790941</v>
      </c>
      <c r="E39" s="87">
        <v>6.8281793077439765</v>
      </c>
      <c r="F39" s="87">
        <v>3.881914474943311</v>
      </c>
      <c r="G39" s="87">
        <v>4.8805672795118493</v>
      </c>
      <c r="H39" s="87">
        <v>5.8142701705536046</v>
      </c>
      <c r="I39" s="87">
        <v>15.478724098815727</v>
      </c>
      <c r="J39" s="87">
        <v>34.043809543034328</v>
      </c>
      <c r="K39" s="87">
        <v>22.180399571982338</v>
      </c>
      <c r="L39" s="87">
        <v>26.701024721727727</v>
      </c>
      <c r="M39" s="87">
        <v>49.728864156115613</v>
      </c>
      <c r="N39" s="87">
        <v>42.822571433766868</v>
      </c>
      <c r="O39" s="87">
        <v>51.438830362174777</v>
      </c>
      <c r="P39" s="87">
        <v>36.16718703219528</v>
      </c>
      <c r="Q39" s="87">
        <v>52.610784547473401</v>
      </c>
    </row>
    <row r="40" spans="1:17" x14ac:dyDescent="0.25">
      <c r="A40" s="150" t="s">
        <v>26</v>
      </c>
      <c r="B40" s="87">
        <v>95.208461686254353</v>
      </c>
      <c r="C40" s="87">
        <v>89.022430090811184</v>
      </c>
      <c r="D40" s="87">
        <v>92.050689133837977</v>
      </c>
      <c r="E40" s="87">
        <v>94.749667949485513</v>
      </c>
      <c r="F40" s="87">
        <v>111.02718400195975</v>
      </c>
      <c r="G40" s="87">
        <v>110.82369549159435</v>
      </c>
      <c r="H40" s="87">
        <v>93.386183356236444</v>
      </c>
      <c r="I40" s="87">
        <v>59.808348701635737</v>
      </c>
      <c r="J40" s="87">
        <v>55.804120929134299</v>
      </c>
      <c r="K40" s="87">
        <v>43.226437334851752</v>
      </c>
      <c r="L40" s="87">
        <v>42.444934201950758</v>
      </c>
      <c r="M40" s="87">
        <v>64.823701307617014</v>
      </c>
      <c r="N40" s="87">
        <v>59.955733451771415</v>
      </c>
      <c r="O40" s="87">
        <v>59.229283570807127</v>
      </c>
      <c r="P40" s="87">
        <v>56.297409087642158</v>
      </c>
      <c r="Q40" s="87">
        <v>70.615978037702732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36.897327932987956</v>
      </c>
      <c r="F42" s="87">
        <v>36.90966574137758</v>
      </c>
      <c r="G42" s="87">
        <v>46.319721565462132</v>
      </c>
      <c r="H42" s="87">
        <v>52.128141976419691</v>
      </c>
      <c r="I42" s="87">
        <v>52.629886596050561</v>
      </c>
      <c r="J42" s="87">
        <v>36.956267944807259</v>
      </c>
      <c r="K42" s="87">
        <v>31.848296992410305</v>
      </c>
      <c r="L42" s="87">
        <v>32.373723470908395</v>
      </c>
      <c r="M42" s="87">
        <v>25.752936035296752</v>
      </c>
      <c r="N42" s="87">
        <v>12.054490784383631</v>
      </c>
      <c r="O42" s="87">
        <v>11.984469349509226</v>
      </c>
      <c r="P42" s="87">
        <v>28.902871599026053</v>
      </c>
      <c r="Q42" s="87">
        <v>24.331958254662386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55.062185079088749</v>
      </c>
      <c r="C44" s="204">
        <v>50.63407540669094</v>
      </c>
      <c r="D44" s="204">
        <v>47.934480770571149</v>
      </c>
      <c r="E44" s="204">
        <v>50.509737017077789</v>
      </c>
      <c r="F44" s="204">
        <v>49.30804060120181</v>
      </c>
      <c r="G44" s="204">
        <v>55.515994184732641</v>
      </c>
      <c r="H44" s="204">
        <v>50.474074206616621</v>
      </c>
      <c r="I44" s="204">
        <v>42.219584508144074</v>
      </c>
      <c r="J44" s="204">
        <v>42.607051549946092</v>
      </c>
      <c r="K44" s="204">
        <v>39.375994904077494</v>
      </c>
      <c r="L44" s="204">
        <v>39.424920971601601</v>
      </c>
      <c r="M44" s="204">
        <v>42.504742250227125</v>
      </c>
      <c r="N44" s="204">
        <v>38.610444022629075</v>
      </c>
      <c r="O44" s="204">
        <v>39.681574502354835</v>
      </c>
      <c r="P44" s="204">
        <v>39.792031179643736</v>
      </c>
      <c r="Q44" s="204">
        <v>44.064175217039917</v>
      </c>
    </row>
    <row r="45" spans="1:17" x14ac:dyDescent="0.25">
      <c r="A45" s="299" t="s">
        <v>271</v>
      </c>
      <c r="B45" s="298">
        <v>24.777983285589936</v>
      </c>
      <c r="C45" s="298">
        <v>22.785333933010918</v>
      </c>
      <c r="D45" s="298">
        <v>21.570516346757017</v>
      </c>
      <c r="E45" s="298">
        <v>22.729381657685011</v>
      </c>
      <c r="F45" s="298">
        <v>22.188618270540815</v>
      </c>
      <c r="G45" s="298">
        <v>24.982197383129687</v>
      </c>
      <c r="H45" s="298">
        <v>22.713333392977482</v>
      </c>
      <c r="I45" s="298">
        <v>18.998813028664834</v>
      </c>
      <c r="J45" s="298">
        <v>19.173173197475741</v>
      </c>
      <c r="K45" s="298">
        <v>17.719197706834876</v>
      </c>
      <c r="L45" s="298">
        <v>17.741214437220719</v>
      </c>
      <c r="M45" s="298">
        <v>19.127134012602212</v>
      </c>
      <c r="N45" s="298">
        <v>17.374699810183088</v>
      </c>
      <c r="O45" s="298">
        <v>17.856708526059677</v>
      </c>
      <c r="P45" s="298">
        <v>17.906414030839677</v>
      </c>
      <c r="Q45" s="298">
        <v>19.828878847667962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0.90756634474401399</v>
      </c>
      <c r="C47" s="83">
        <v>0.92911832559136798</v>
      </c>
      <c r="D47" s="83">
        <v>0.92873009431509346</v>
      </c>
      <c r="E47" s="83">
        <v>0.92983008293116831</v>
      </c>
      <c r="F47" s="83">
        <v>0.93004846302406141</v>
      </c>
      <c r="G47" s="83">
        <v>0.90779529887908983</v>
      </c>
      <c r="H47" s="83">
        <v>0.44450054685590179</v>
      </c>
      <c r="I47" s="83">
        <v>1.3720052862053433</v>
      </c>
      <c r="J47" s="83">
        <v>1.3774607444518663</v>
      </c>
      <c r="K47" s="83">
        <v>2.7511443221118475</v>
      </c>
      <c r="L47" s="83">
        <v>3.6433303103004318</v>
      </c>
      <c r="M47" s="83">
        <v>12.753331880931036</v>
      </c>
      <c r="N47" s="83">
        <v>10.019188489795081</v>
      </c>
      <c r="O47" s="83">
        <v>11.38557859757344</v>
      </c>
      <c r="P47" s="83">
        <v>9.1119194879453893</v>
      </c>
      <c r="Q47" s="83">
        <v>13.203692528439856</v>
      </c>
    </row>
    <row r="48" spans="1:17" x14ac:dyDescent="0.25">
      <c r="A48" s="154" t="s">
        <v>125</v>
      </c>
      <c r="B48" s="83">
        <v>8.4800147026055619</v>
      </c>
      <c r="C48" s="83">
        <v>8.2207078426851066</v>
      </c>
      <c r="D48" s="83">
        <v>7.8127363718192591</v>
      </c>
      <c r="E48" s="83">
        <v>8.1212388569923863</v>
      </c>
      <c r="F48" s="83">
        <v>7.0722161342770393</v>
      </c>
      <c r="G48" s="83">
        <v>7.9340299550700548</v>
      </c>
      <c r="H48" s="83">
        <v>8.4835465168593149</v>
      </c>
      <c r="I48" s="83">
        <v>5.4220517275605289</v>
      </c>
      <c r="J48" s="83">
        <v>7.1160414721836256</v>
      </c>
      <c r="K48" s="83">
        <v>6.4644931281802087</v>
      </c>
      <c r="L48" s="83">
        <v>4.5922514135689694</v>
      </c>
      <c r="M48" s="83">
        <v>1.7349785332341292</v>
      </c>
      <c r="N48" s="83">
        <v>2.0376561698053095</v>
      </c>
      <c r="O48" s="83">
        <v>1.5100691479320092</v>
      </c>
      <c r="P48" s="83">
        <v>2.2204718083242283</v>
      </c>
      <c r="Q48" s="83">
        <v>1.4148982148820328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15.390402238240361</v>
      </c>
      <c r="C50" s="83">
        <v>13.635507764734445</v>
      </c>
      <c r="D50" s="83">
        <v>12.829049880622664</v>
      </c>
      <c r="E50" s="83">
        <v>13.678312717761454</v>
      </c>
      <c r="F50" s="83">
        <v>14.186353673239715</v>
      </c>
      <c r="G50" s="83">
        <v>16.140372129180541</v>
      </c>
      <c r="H50" s="83">
        <v>13.785286329262265</v>
      </c>
      <c r="I50" s="83">
        <v>12.20475601489896</v>
      </c>
      <c r="J50" s="83">
        <v>10.67967098084025</v>
      </c>
      <c r="K50" s="83">
        <v>8.503560256542821</v>
      </c>
      <c r="L50" s="83">
        <v>9.5056327133513161</v>
      </c>
      <c r="M50" s="83">
        <v>4.6388235984370461</v>
      </c>
      <c r="N50" s="83">
        <v>5.3178551505826963</v>
      </c>
      <c r="O50" s="83">
        <v>4.9610607805542282</v>
      </c>
      <c r="P50" s="83">
        <v>6.5740227345700601</v>
      </c>
      <c r="Q50" s="83">
        <v>5.2102881043460743</v>
      </c>
    </row>
    <row r="51" spans="1:17" x14ac:dyDescent="0.25">
      <c r="A51" s="299" t="s">
        <v>270</v>
      </c>
      <c r="B51" s="298">
        <v>21.832156383858688</v>
      </c>
      <c r="C51" s="298">
        <v>20.076410898752961</v>
      </c>
      <c r="D51" s="298">
        <v>19.00602162553146</v>
      </c>
      <c r="E51" s="298">
        <v>20.027110727271339</v>
      </c>
      <c r="F51" s="298">
        <v>19.550638098376517</v>
      </c>
      <c r="G51" s="298">
        <v>22.012091694246489</v>
      </c>
      <c r="H51" s="298">
        <v>20.012970422923487</v>
      </c>
      <c r="I51" s="298">
        <v>16.740065257479124</v>
      </c>
      <c r="J51" s="298">
        <v>16.893695939553623</v>
      </c>
      <c r="K51" s="298">
        <v>15.612581979466729</v>
      </c>
      <c r="L51" s="298">
        <v>15.631981165240031</v>
      </c>
      <c r="M51" s="298">
        <v>16.85313030221505</v>
      </c>
      <c r="N51" s="298">
        <v>15.309041054972422</v>
      </c>
      <c r="O51" s="298">
        <v>15.733744290183695</v>
      </c>
      <c r="P51" s="298">
        <v>15.777540362728741</v>
      </c>
      <c r="Q51" s="298">
        <v>17.471445473556326</v>
      </c>
    </row>
    <row r="52" spans="1:17" x14ac:dyDescent="0.25">
      <c r="A52" s="150" t="s">
        <v>33</v>
      </c>
      <c r="B52" s="87">
        <v>1.678137560996521</v>
      </c>
      <c r="C52" s="87">
        <v>1.2152458402353352</v>
      </c>
      <c r="D52" s="87">
        <v>1.0001117679383094</v>
      </c>
      <c r="E52" s="87">
        <v>1.6459706303991926</v>
      </c>
      <c r="F52" s="87">
        <v>1.5323715202450865</v>
      </c>
      <c r="G52" s="87">
        <v>3.4040234050621567</v>
      </c>
      <c r="H52" s="87">
        <v>2.1178159920222042</v>
      </c>
      <c r="I52" s="87">
        <v>1.7728510198934155</v>
      </c>
      <c r="J52" s="87">
        <v>1.6008228561458211</v>
      </c>
      <c r="K52" s="87">
        <v>1.5255723241671868</v>
      </c>
      <c r="L52" s="87">
        <v>1.317079705815724</v>
      </c>
      <c r="M52" s="87">
        <v>1.2822815613560117</v>
      </c>
      <c r="N52" s="87">
        <v>1.3621799384436464</v>
      </c>
      <c r="O52" s="87">
        <v>1.7183448209325827</v>
      </c>
      <c r="P52" s="87">
        <v>1.806305841714184</v>
      </c>
      <c r="Q52" s="87">
        <v>1.7742406029049234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3.9525863042189974E-15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3.366200587942159</v>
      </c>
      <c r="C55" s="87">
        <v>3.6193678741548165</v>
      </c>
      <c r="D55" s="87">
        <v>3.8985538336314653</v>
      </c>
      <c r="E55" s="87">
        <v>3.6566321345706387</v>
      </c>
      <c r="F55" s="87">
        <v>3.5742298511117059</v>
      </c>
      <c r="G55" s="87">
        <v>3.534430143069931</v>
      </c>
      <c r="H55" s="87">
        <v>3.7851665155247729</v>
      </c>
      <c r="I55" s="87">
        <v>1.9524924784964577</v>
      </c>
      <c r="J55" s="87">
        <v>2.4834815676556485</v>
      </c>
      <c r="K55" s="87">
        <v>2.4188880052658432</v>
      </c>
      <c r="L55" s="87">
        <v>1.7955261735040164</v>
      </c>
      <c r="M55" s="87">
        <v>2.134586593197584</v>
      </c>
      <c r="N55" s="87">
        <v>2.1102137943743351</v>
      </c>
      <c r="O55" s="87">
        <v>1.7630519495594208</v>
      </c>
      <c r="P55" s="87">
        <v>1.8038328643793418</v>
      </c>
      <c r="Q55" s="87">
        <v>1.8617552085981786</v>
      </c>
    </row>
    <row r="56" spans="1:17" x14ac:dyDescent="0.25">
      <c r="A56" s="150" t="s">
        <v>29</v>
      </c>
      <c r="B56" s="87">
        <v>10.058380249316087</v>
      </c>
      <c r="C56" s="87">
        <v>8.4661331585023021</v>
      </c>
      <c r="D56" s="87">
        <v>6.840779706875872</v>
      </c>
      <c r="E56" s="87">
        <v>4.9685520297235959</v>
      </c>
      <c r="F56" s="87">
        <v>3.9153000424149158</v>
      </c>
      <c r="G56" s="87">
        <v>3.8990887729313681</v>
      </c>
      <c r="H56" s="87">
        <v>3.2810175464520079</v>
      </c>
      <c r="I56" s="87">
        <v>3.3229715377788014</v>
      </c>
      <c r="J56" s="87">
        <v>3.6749514142098789</v>
      </c>
      <c r="K56" s="87">
        <v>3.8500904709769705</v>
      </c>
      <c r="L56" s="87">
        <v>3.3522021698230513</v>
      </c>
      <c r="M56" s="87">
        <v>1.1380877713165518</v>
      </c>
      <c r="N56" s="87">
        <v>1.1965828364834628</v>
      </c>
      <c r="O56" s="87">
        <v>1.0255995202490371</v>
      </c>
      <c r="P56" s="87">
        <v>0.95481614610549082</v>
      </c>
      <c r="Q56" s="87">
        <v>0.90990322661642331</v>
      </c>
    </row>
    <row r="57" spans="1:17" x14ac:dyDescent="0.25">
      <c r="A57" s="150" t="s">
        <v>28</v>
      </c>
      <c r="B57" s="87">
        <v>0.2014833005054639</v>
      </c>
      <c r="C57" s="87">
        <v>0.282080076054884</v>
      </c>
      <c r="D57" s="87">
        <v>0.29233750666701713</v>
      </c>
      <c r="E57" s="87">
        <v>0.48106396207539615</v>
      </c>
      <c r="F57" s="87">
        <v>0.26921346349565828</v>
      </c>
      <c r="G57" s="87">
        <v>0.33660535048166729</v>
      </c>
      <c r="H57" s="87">
        <v>0.41606518044047491</v>
      </c>
      <c r="I57" s="87">
        <v>1.1727602689905947</v>
      </c>
      <c r="J57" s="87">
        <v>2.4523725789944284</v>
      </c>
      <c r="K57" s="87">
        <v>1.7830118417948286</v>
      </c>
      <c r="L57" s="87">
        <v>2.4110882759649148</v>
      </c>
      <c r="M57" s="87">
        <v>4.3588757133212512</v>
      </c>
      <c r="N57" s="87">
        <v>3.9678117983578418</v>
      </c>
      <c r="O57" s="87">
        <v>4.7083458856479989</v>
      </c>
      <c r="P57" s="87">
        <v>3.341321071419062</v>
      </c>
      <c r="Q57" s="87">
        <v>4.6084916892931806</v>
      </c>
    </row>
    <row r="58" spans="1:17" x14ac:dyDescent="0.25">
      <c r="A58" s="150" t="s">
        <v>26</v>
      </c>
      <c r="B58" s="87">
        <v>6.5279546850984564</v>
      </c>
      <c r="C58" s="87">
        <v>6.4935839498056218</v>
      </c>
      <c r="D58" s="87">
        <v>6.9742388104187913</v>
      </c>
      <c r="E58" s="87">
        <v>6.6753740074478909</v>
      </c>
      <c r="F58" s="87">
        <v>7.6998122808395522</v>
      </c>
      <c r="G58" s="87">
        <v>7.6433428177948999</v>
      </c>
      <c r="H58" s="87">
        <v>6.6826511477811579</v>
      </c>
      <c r="I58" s="87">
        <v>4.531436484262942</v>
      </c>
      <c r="J58" s="87">
        <v>4.0198937133784813</v>
      </c>
      <c r="K58" s="87">
        <v>3.4748359422703792</v>
      </c>
      <c r="L58" s="87">
        <v>3.8327548959253477</v>
      </c>
      <c r="M58" s="87">
        <v>5.6819809193774642</v>
      </c>
      <c r="N58" s="87">
        <v>5.5553195103447424</v>
      </c>
      <c r="O58" s="87">
        <v>5.4214287464738922</v>
      </c>
      <c r="P58" s="87">
        <v>5.2010602617059529</v>
      </c>
      <c r="Q58" s="87">
        <v>6.1856737305334768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2.5995179630546268</v>
      </c>
      <c r="F60" s="87">
        <v>2.5597109402695972</v>
      </c>
      <c r="G60" s="87">
        <v>3.1946012049064656</v>
      </c>
      <c r="H60" s="87">
        <v>3.7302540407028708</v>
      </c>
      <c r="I60" s="87">
        <v>3.987553468056912</v>
      </c>
      <c r="J60" s="87">
        <v>2.6621738091693659</v>
      </c>
      <c r="K60" s="87">
        <v>2.5601833949915198</v>
      </c>
      <c r="L60" s="87">
        <v>2.9233299442069764</v>
      </c>
      <c r="M60" s="87">
        <v>2.2573177436461878</v>
      </c>
      <c r="N60" s="87">
        <v>1.1169331769683943</v>
      </c>
      <c r="O60" s="87">
        <v>1.096973367320762</v>
      </c>
      <c r="P60" s="87">
        <v>2.6702041774047101</v>
      </c>
      <c r="Q60" s="87">
        <v>2.1313810156101418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2.7531092539544377</v>
      </c>
      <c r="C62" s="302">
        <v>2.5317037703345475</v>
      </c>
      <c r="D62" s="302">
        <v>2.396724038528558</v>
      </c>
      <c r="E62" s="302">
        <v>2.5254868508538899</v>
      </c>
      <c r="F62" s="302">
        <v>2.465402030060091</v>
      </c>
      <c r="G62" s="302">
        <v>2.7757997092366318</v>
      </c>
      <c r="H62" s="302">
        <v>2.5237037103308317</v>
      </c>
      <c r="I62" s="302">
        <v>2.1109792254072035</v>
      </c>
      <c r="J62" s="302">
        <v>2.1303525774973049</v>
      </c>
      <c r="K62" s="302">
        <v>1.9687997452038757</v>
      </c>
      <c r="L62" s="302">
        <v>1.9712460485800802</v>
      </c>
      <c r="M62" s="302">
        <v>2.1252371125113565</v>
      </c>
      <c r="N62" s="302">
        <v>1.9305222011314538</v>
      </c>
      <c r="O62" s="302">
        <v>1.9840787251177421</v>
      </c>
      <c r="P62" s="302">
        <v>1.9896015589821869</v>
      </c>
      <c r="Q62" s="302">
        <v>2.2032087608519961</v>
      </c>
    </row>
    <row r="63" spans="1:17" x14ac:dyDescent="0.25">
      <c r="A63" s="152" t="s">
        <v>268</v>
      </c>
      <c r="B63" s="151">
        <v>5.5062185079088755</v>
      </c>
      <c r="C63" s="151">
        <v>5.063407540669095</v>
      </c>
      <c r="D63" s="151">
        <v>4.793448077057116</v>
      </c>
      <c r="E63" s="151">
        <v>5.0509737017077798</v>
      </c>
      <c r="F63" s="151">
        <v>4.9308040601201819</v>
      </c>
      <c r="G63" s="151">
        <v>5.5515994184732635</v>
      </c>
      <c r="H63" s="151">
        <v>5.0474074206616635</v>
      </c>
      <c r="I63" s="151">
        <v>4.221958450814407</v>
      </c>
      <c r="J63" s="151">
        <v>4.2607051549946098</v>
      </c>
      <c r="K63" s="151">
        <v>3.9375994904077514</v>
      </c>
      <c r="L63" s="151">
        <v>3.9424920971601605</v>
      </c>
      <c r="M63" s="151">
        <v>4.250474225022713</v>
      </c>
      <c r="N63" s="151">
        <v>3.8610444022629076</v>
      </c>
      <c r="O63" s="151">
        <v>3.9681574502354842</v>
      </c>
      <c r="P63" s="151">
        <v>3.9792031179643739</v>
      </c>
      <c r="Q63" s="151">
        <v>4.4064175217039923</v>
      </c>
    </row>
    <row r="64" spans="1:17" x14ac:dyDescent="0.25">
      <c r="A64" s="301" t="s">
        <v>267</v>
      </c>
      <c r="B64" s="300">
        <v>0.19271764777681061</v>
      </c>
      <c r="C64" s="300">
        <v>0.1772192639234183</v>
      </c>
      <c r="D64" s="300">
        <v>0.16777068269699902</v>
      </c>
      <c r="E64" s="300">
        <v>0.17678407955977227</v>
      </c>
      <c r="F64" s="300">
        <v>0.17257814210420633</v>
      </c>
      <c r="G64" s="300">
        <v>0.19430597964656421</v>
      </c>
      <c r="H64" s="300">
        <v>0.17665925972315819</v>
      </c>
      <c r="I64" s="300">
        <v>0.14776854577850423</v>
      </c>
      <c r="J64" s="300">
        <v>0.14912468042481131</v>
      </c>
      <c r="K64" s="300">
        <v>0.13781598216427127</v>
      </c>
      <c r="L64" s="300">
        <v>0.1379872234006056</v>
      </c>
      <c r="M64" s="300">
        <v>0.14876659787579494</v>
      </c>
      <c r="N64" s="300">
        <v>0.13513655407920175</v>
      </c>
      <c r="O64" s="300">
        <v>0.13888551075824193</v>
      </c>
      <c r="P64" s="300">
        <v>0.13927210912875307</v>
      </c>
      <c r="Q64" s="300">
        <v>0.15422461325963971</v>
      </c>
    </row>
    <row r="65" spans="1:17" x14ac:dyDescent="0.25">
      <c r="A65" s="156" t="s">
        <v>259</v>
      </c>
      <c r="B65" s="204">
        <v>49.845767545280339</v>
      </c>
      <c r="C65" s="204">
        <v>45.837162999741267</v>
      </c>
      <c r="D65" s="204">
        <v>43.393319434411772</v>
      </c>
      <c r="E65" s="204">
        <v>45.724604036512517</v>
      </c>
      <c r="F65" s="204">
        <v>44.636752544245837</v>
      </c>
      <c r="G65" s="204">
        <v>50.256584209336907</v>
      </c>
      <c r="H65" s="204">
        <v>45.69231980809505</v>
      </c>
      <c r="I65" s="204">
        <v>38.21983439684621</v>
      </c>
      <c r="J65" s="204">
        <v>38.570594034688035</v>
      </c>
      <c r="K65" s="204">
        <v>35.645637492112272</v>
      </c>
      <c r="L65" s="204">
        <v>35.689928458502493</v>
      </c>
      <c r="M65" s="204">
        <v>38.477977194942447</v>
      </c>
      <c r="N65" s="204">
        <v>34.952612483643151</v>
      </c>
      <c r="O65" s="204">
        <v>35.922267444237008</v>
      </c>
      <c r="P65" s="204">
        <v>36.022259804730112</v>
      </c>
      <c r="Q65" s="204">
        <v>39.889674407004549</v>
      </c>
    </row>
    <row r="66" spans="1:17" x14ac:dyDescent="0.25">
      <c r="A66" s="299" t="s">
        <v>266</v>
      </c>
      <c r="B66" s="298">
        <v>17.446018640848113</v>
      </c>
      <c r="C66" s="298">
        <v>16.043007049909441</v>
      </c>
      <c r="D66" s="298">
        <v>15.187661802044119</v>
      </c>
      <c r="E66" s="298">
        <v>16.003611412779382</v>
      </c>
      <c r="F66" s="298">
        <v>15.622863390486042</v>
      </c>
      <c r="G66" s="298">
        <v>17.589804473267915</v>
      </c>
      <c r="H66" s="298">
        <v>15.992311932833264</v>
      </c>
      <c r="I66" s="298">
        <v>13.37694203889617</v>
      </c>
      <c r="J66" s="298">
        <v>13.49970791214081</v>
      </c>
      <c r="K66" s="298">
        <v>12.475973122239292</v>
      </c>
      <c r="L66" s="298">
        <v>12.491474960475871</v>
      </c>
      <c r="M66" s="298">
        <v>13.467292018229855</v>
      </c>
      <c r="N66" s="298">
        <v>12.233414369275103</v>
      </c>
      <c r="O66" s="298">
        <v>12.57279360548295</v>
      </c>
      <c r="P66" s="298">
        <v>12.607790931655538</v>
      </c>
      <c r="Q66" s="298">
        <v>13.961386042451592</v>
      </c>
    </row>
    <row r="67" spans="1:17" x14ac:dyDescent="0.25">
      <c r="A67" s="299" t="s">
        <v>265</v>
      </c>
      <c r="B67" s="298">
        <v>3.9876614036224272</v>
      </c>
      <c r="C67" s="298">
        <v>3.6669730399793012</v>
      </c>
      <c r="D67" s="298">
        <v>3.4714655547529416</v>
      </c>
      <c r="E67" s="298">
        <v>3.6579683229210014</v>
      </c>
      <c r="F67" s="298">
        <v>3.570940203539668</v>
      </c>
      <c r="G67" s="298">
        <v>4.0205267367469517</v>
      </c>
      <c r="H67" s="298">
        <v>3.6553855846476031</v>
      </c>
      <c r="I67" s="298">
        <v>3.0575867517476958</v>
      </c>
      <c r="J67" s="298">
        <v>3.0856475227750426</v>
      </c>
      <c r="K67" s="298">
        <v>2.8516509993689807</v>
      </c>
      <c r="L67" s="298">
        <v>2.8551942766801996</v>
      </c>
      <c r="M67" s="298">
        <v>3.0782381755953954</v>
      </c>
      <c r="N67" s="298">
        <v>2.7962089986914518</v>
      </c>
      <c r="O67" s="298">
        <v>2.8737813955389608</v>
      </c>
      <c r="P67" s="298">
        <v>2.8817807843784093</v>
      </c>
      <c r="Q67" s="298">
        <v>3.191173952560364</v>
      </c>
    </row>
    <row r="68" spans="1:17" x14ac:dyDescent="0.25">
      <c r="A68" s="150" t="s">
        <v>33</v>
      </c>
      <c r="B68" s="87">
        <v>0.30651321217644029</v>
      </c>
      <c r="C68" s="87">
        <v>0.22196565688774422</v>
      </c>
      <c r="D68" s="87">
        <v>0.18267124081543951</v>
      </c>
      <c r="E68" s="87">
        <v>0.30063789572300903</v>
      </c>
      <c r="F68" s="87">
        <v>0.27988892438537716</v>
      </c>
      <c r="G68" s="87">
        <v>0.62174768771029754</v>
      </c>
      <c r="H68" s="87">
        <v>0.38682084091359303</v>
      </c>
      <c r="I68" s="87">
        <v>0.3238127037065559</v>
      </c>
      <c r="J68" s="87">
        <v>0.29239161744961162</v>
      </c>
      <c r="K68" s="87">
        <v>0.27864704560351083</v>
      </c>
      <c r="L68" s="87">
        <v>0.2405656965822574</v>
      </c>
      <c r="M68" s="87">
        <v>0.23420978674266574</v>
      </c>
      <c r="N68" s="87">
        <v>0.24880329133848239</v>
      </c>
      <c r="O68" s="87">
        <v>0.31385710142738882</v>
      </c>
      <c r="P68" s="87">
        <v>0.3299232545561448</v>
      </c>
      <c r="Q68" s="87">
        <v>0.32406651219183308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7.219431545238388E-16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0.61483931890999011</v>
      </c>
      <c r="C71" s="87">
        <v>0.66108053293117763</v>
      </c>
      <c r="D71" s="87">
        <v>0.71207407912350107</v>
      </c>
      <c r="E71" s="87">
        <v>0.66788688088792703</v>
      </c>
      <c r="F71" s="87">
        <v>0.65283603572439208</v>
      </c>
      <c r="G71" s="87">
        <v>0.64556658616369866</v>
      </c>
      <c r="H71" s="87">
        <v>0.69136379177833507</v>
      </c>
      <c r="I71" s="87">
        <v>0.35662436455978297</v>
      </c>
      <c r="J71" s="87">
        <v>0.45360996045585344</v>
      </c>
      <c r="K71" s="87">
        <v>0.44181189291110379</v>
      </c>
      <c r="L71" s="87">
        <v>0.32795433925021922</v>
      </c>
      <c r="M71" s="87">
        <v>0.38988400507597742</v>
      </c>
      <c r="N71" s="87">
        <v>0.38543229323144423</v>
      </c>
      <c r="O71" s="87">
        <v>0.32202289541299034</v>
      </c>
      <c r="P71" s="87">
        <v>0.32947156320249205</v>
      </c>
      <c r="Q71" s="87">
        <v>0.34005112723582581</v>
      </c>
    </row>
    <row r="72" spans="1:17" x14ac:dyDescent="0.25">
      <c r="A72" s="150" t="s">
        <v>29</v>
      </c>
      <c r="B72" s="87">
        <v>1.837171463869242</v>
      </c>
      <c r="C72" s="87">
        <v>1.5463462170437599</v>
      </c>
      <c r="D72" s="87">
        <v>1.2494740660597596</v>
      </c>
      <c r="E72" s="87">
        <v>0.90751013378903134</v>
      </c>
      <c r="F72" s="87">
        <v>0.71513278799534408</v>
      </c>
      <c r="G72" s="87">
        <v>0.71217178622865351</v>
      </c>
      <c r="H72" s="87">
        <v>0.59928056599428725</v>
      </c>
      <c r="I72" s="87">
        <v>0.60694349717709284</v>
      </c>
      <c r="J72" s="87">
        <v>0.67123291245142258</v>
      </c>
      <c r="K72" s="87">
        <v>0.70322220588893758</v>
      </c>
      <c r="L72" s="87">
        <v>0.61228249627351405</v>
      </c>
      <c r="M72" s="87">
        <v>0.20787267184330996</v>
      </c>
      <c r="N72" s="87">
        <v>0.21855684383105389</v>
      </c>
      <c r="O72" s="87">
        <v>0.18732659983575697</v>
      </c>
      <c r="P72" s="87">
        <v>0.17439795805948832</v>
      </c>
      <c r="Q72" s="87">
        <v>0.16619457620285372</v>
      </c>
    </row>
    <row r="73" spans="1:17" x14ac:dyDescent="0.25">
      <c r="A73" s="150" t="s">
        <v>28</v>
      </c>
      <c r="B73" s="87">
        <v>3.680109132481825E-2</v>
      </c>
      <c r="C73" s="87">
        <v>5.1522158976773133E-2</v>
      </c>
      <c r="D73" s="87">
        <v>5.3395687153888031E-2</v>
      </c>
      <c r="E73" s="87">
        <v>8.7866730180625879E-2</v>
      </c>
      <c r="F73" s="87">
        <v>4.9172061561030836E-2</v>
      </c>
      <c r="G73" s="87">
        <v>6.1481245405558382E-2</v>
      </c>
      <c r="H73" s="87">
        <v>7.5994649005919346E-2</v>
      </c>
      <c r="I73" s="87">
        <v>0.21420563219367597</v>
      </c>
      <c r="J73" s="87">
        <v>0.44792787797123951</v>
      </c>
      <c r="K73" s="87">
        <v>0.32566858622282924</v>
      </c>
      <c r="L73" s="87">
        <v>0.44038726590930144</v>
      </c>
      <c r="M73" s="87">
        <v>0.7961522508170229</v>
      </c>
      <c r="N73" s="87">
        <v>0.72472410360926387</v>
      </c>
      <c r="O73" s="87">
        <v>0.85998326656290525</v>
      </c>
      <c r="P73" s="87">
        <v>0.61029505465887413</v>
      </c>
      <c r="Q73" s="87">
        <v>0.84174481508826138</v>
      </c>
    </row>
    <row r="74" spans="1:17" x14ac:dyDescent="0.25">
      <c r="A74" s="150" t="s">
        <v>26</v>
      </c>
      <c r="B74" s="87">
        <v>1.1923363173419361</v>
      </c>
      <c r="C74" s="87">
        <v>1.1860584741398468</v>
      </c>
      <c r="D74" s="87">
        <v>1.2738504816003524</v>
      </c>
      <c r="E74" s="87">
        <v>1.2192625783829956</v>
      </c>
      <c r="F74" s="87">
        <v>1.4063770755207041</v>
      </c>
      <c r="G74" s="87">
        <v>1.3960628814343639</v>
      </c>
      <c r="H74" s="87">
        <v>1.2205917540780344</v>
      </c>
      <c r="I74" s="87">
        <v>0.82767061821806687</v>
      </c>
      <c r="J74" s="87">
        <v>0.73423690842354672</v>
      </c>
      <c r="K74" s="87">
        <v>0.63468165614442706</v>
      </c>
      <c r="L74" s="87">
        <v>0.70005584878121441</v>
      </c>
      <c r="M74" s="87">
        <v>1.0378185099971318</v>
      </c>
      <c r="N74" s="87">
        <v>1.0146836989758234</v>
      </c>
      <c r="O74" s="87">
        <v>0.99022844031964885</v>
      </c>
      <c r="P74" s="87">
        <v>0.9499779544842889</v>
      </c>
      <c r="Q74" s="87">
        <v>1.1298184181607571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0.4748041039574124</v>
      </c>
      <c r="F76" s="87">
        <v>0.46753331835281953</v>
      </c>
      <c r="G76" s="87">
        <v>0.58349654980437982</v>
      </c>
      <c r="H76" s="87">
        <v>0.68133398287743407</v>
      </c>
      <c r="I76" s="87">
        <v>0.72832993589252126</v>
      </c>
      <c r="J76" s="87">
        <v>0.48624824602336847</v>
      </c>
      <c r="K76" s="87">
        <v>0.46761961259817231</v>
      </c>
      <c r="L76" s="87">
        <v>0.53394862988369274</v>
      </c>
      <c r="M76" s="87">
        <v>0.41230095111928783</v>
      </c>
      <c r="N76" s="87">
        <v>0.20400876770538404</v>
      </c>
      <c r="O76" s="87">
        <v>0.20036309198027058</v>
      </c>
      <c r="P76" s="87">
        <v>0.48771499941712099</v>
      </c>
      <c r="Q76" s="87">
        <v>0.38929850368083296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28.412087500809793</v>
      </c>
      <c r="C78" s="298">
        <v>26.127182909852525</v>
      </c>
      <c r="D78" s="298">
        <v>24.734192077614711</v>
      </c>
      <c r="E78" s="298">
        <v>26.063024300812138</v>
      </c>
      <c r="F78" s="298">
        <v>25.442948950220131</v>
      </c>
      <c r="G78" s="298">
        <v>28.646252999322037</v>
      </c>
      <c r="H78" s="298">
        <v>26.044622290614178</v>
      </c>
      <c r="I78" s="298">
        <v>21.785305606202339</v>
      </c>
      <c r="J78" s="298">
        <v>21.985238599772181</v>
      </c>
      <c r="K78" s="298">
        <v>20.318013370503994</v>
      </c>
      <c r="L78" s="298">
        <v>20.343259221346422</v>
      </c>
      <c r="M78" s="298">
        <v>21.932447001117197</v>
      </c>
      <c r="N78" s="298">
        <v>19.9229891156766</v>
      </c>
      <c r="O78" s="298">
        <v>20.475692443215095</v>
      </c>
      <c r="P78" s="298">
        <v>20.532688088696165</v>
      </c>
      <c r="Q78" s="298">
        <v>22.737114411992597</v>
      </c>
    </row>
    <row r="79" spans="1:17" x14ac:dyDescent="0.25">
      <c r="A79" s="243" t="s">
        <v>258</v>
      </c>
      <c r="B79" s="278">
        <v>21.520419213566445</v>
      </c>
      <c r="C79" s="278">
        <v>37.365438511526641</v>
      </c>
      <c r="D79" s="278">
        <v>45.078105358644763</v>
      </c>
      <c r="E79" s="278">
        <v>27.568128461461598</v>
      </c>
      <c r="F79" s="278">
        <v>22.502503741612035</v>
      </c>
      <c r="G79" s="278">
        <v>23.576639759106538</v>
      </c>
      <c r="H79" s="278">
        <v>31.941312371581422</v>
      </c>
      <c r="I79" s="278">
        <v>39.705950242340677</v>
      </c>
      <c r="J79" s="278">
        <v>28.52437760804419</v>
      </c>
      <c r="K79" s="278">
        <v>48.876782599092778</v>
      </c>
      <c r="L79" s="278">
        <v>70.284347709112808</v>
      </c>
      <c r="M79" s="278">
        <v>70.139480976587905</v>
      </c>
      <c r="N79" s="278">
        <v>73.146007338893568</v>
      </c>
      <c r="O79" s="278">
        <v>73.08984711513996</v>
      </c>
      <c r="P79" s="278">
        <v>74.883901291229719</v>
      </c>
      <c r="Q79" s="278">
        <v>72.583358411961484</v>
      </c>
    </row>
    <row r="81" spans="1:17" ht="12.75" x14ac:dyDescent="0.25">
      <c r="A81" s="98" t="s">
        <v>84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0.99999999999999989</v>
      </c>
      <c r="D83" s="77">
        <f t="shared" si="0"/>
        <v>0.99999999999999989</v>
      </c>
      <c r="E83" s="77">
        <f t="shared" si="0"/>
        <v>0.99999999999999989</v>
      </c>
      <c r="F83" s="77">
        <f t="shared" si="0"/>
        <v>1</v>
      </c>
      <c r="G83" s="77">
        <f t="shared" si="0"/>
        <v>0.99999999999999967</v>
      </c>
      <c r="H83" s="77">
        <f t="shared" si="0"/>
        <v>1</v>
      </c>
      <c r="I83" s="77">
        <f t="shared" si="0"/>
        <v>0.99999999999999989</v>
      </c>
      <c r="J83" s="77">
        <f t="shared" si="0"/>
        <v>0.99999999999999989</v>
      </c>
      <c r="K83" s="77">
        <f t="shared" si="0"/>
        <v>0.99999999999999978</v>
      </c>
      <c r="L83" s="77">
        <f t="shared" si="0"/>
        <v>0.99999999999999989</v>
      </c>
      <c r="M83" s="77">
        <f t="shared" si="0"/>
        <v>0.99999999999999978</v>
      </c>
      <c r="N83" s="77">
        <f t="shared" si="0"/>
        <v>0.99999999999999978</v>
      </c>
      <c r="O83" s="77">
        <f t="shared" si="0"/>
        <v>0.99999999999999967</v>
      </c>
      <c r="P83" s="77">
        <f t="shared" si="0"/>
        <v>0.99999999999999967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1.6094150286327852E-2</v>
      </c>
      <c r="C84" s="203">
        <f t="shared" si="1"/>
        <v>1.6094150286327852E-2</v>
      </c>
      <c r="D84" s="203">
        <f t="shared" si="1"/>
        <v>1.6094150286327852E-2</v>
      </c>
      <c r="E84" s="203">
        <f t="shared" si="1"/>
        <v>1.6094150286327852E-2</v>
      </c>
      <c r="F84" s="203">
        <f t="shared" si="1"/>
        <v>1.6094150286327852E-2</v>
      </c>
      <c r="G84" s="203">
        <f t="shared" si="1"/>
        <v>1.6094150286327848E-2</v>
      </c>
      <c r="H84" s="203">
        <f t="shared" si="1"/>
        <v>1.6094150286327855E-2</v>
      </c>
      <c r="I84" s="203">
        <f t="shared" si="1"/>
        <v>1.6094150286327852E-2</v>
      </c>
      <c r="J84" s="203">
        <f t="shared" si="1"/>
        <v>1.6094150286327855E-2</v>
      </c>
      <c r="K84" s="203">
        <f t="shared" si="1"/>
        <v>1.6094150286327852E-2</v>
      </c>
      <c r="L84" s="203">
        <f t="shared" si="1"/>
        <v>1.6094150286327852E-2</v>
      </c>
      <c r="M84" s="203">
        <f t="shared" si="1"/>
        <v>1.6094150286327852E-2</v>
      </c>
      <c r="N84" s="203">
        <f t="shared" si="1"/>
        <v>1.6094150286327852E-2</v>
      </c>
      <c r="O84" s="203">
        <f t="shared" si="1"/>
        <v>1.6094150286327848E-2</v>
      </c>
      <c r="P84" s="203">
        <f t="shared" si="1"/>
        <v>1.6094150286327848E-2</v>
      </c>
      <c r="Q84" s="203">
        <f t="shared" si="1"/>
        <v>1.6094150286327852E-2</v>
      </c>
    </row>
    <row r="85" spans="1:17" x14ac:dyDescent="0.25">
      <c r="A85" s="76" t="s">
        <v>82</v>
      </c>
      <c r="B85" s="202">
        <f t="shared" ref="B85:Q85" si="2">IF(B$7=0,0,B$7/B$5)</f>
        <v>1.8776508667382494E-2</v>
      </c>
      <c r="C85" s="202">
        <f t="shared" si="2"/>
        <v>1.8776508667382494E-2</v>
      </c>
      <c r="D85" s="202">
        <f t="shared" si="2"/>
        <v>1.8776508667382494E-2</v>
      </c>
      <c r="E85" s="202">
        <f t="shared" si="2"/>
        <v>1.8776508667382494E-2</v>
      </c>
      <c r="F85" s="202">
        <f t="shared" si="2"/>
        <v>1.8776508667382494E-2</v>
      </c>
      <c r="G85" s="202">
        <f t="shared" si="2"/>
        <v>1.877650866738249E-2</v>
      </c>
      <c r="H85" s="202">
        <f t="shared" si="2"/>
        <v>1.8776508667382497E-2</v>
      </c>
      <c r="I85" s="202">
        <f t="shared" si="2"/>
        <v>1.8776508667382494E-2</v>
      </c>
      <c r="J85" s="202">
        <f t="shared" si="2"/>
        <v>1.8776508667382494E-2</v>
      </c>
      <c r="K85" s="202">
        <f t="shared" si="2"/>
        <v>1.8776508667382494E-2</v>
      </c>
      <c r="L85" s="202">
        <f t="shared" si="2"/>
        <v>1.8776508667382497E-2</v>
      </c>
      <c r="M85" s="202">
        <f t="shared" si="2"/>
        <v>1.8776508667382494E-2</v>
      </c>
      <c r="N85" s="202">
        <f t="shared" si="2"/>
        <v>1.8776508667382494E-2</v>
      </c>
      <c r="O85" s="202">
        <f t="shared" si="2"/>
        <v>1.877650866738249E-2</v>
      </c>
      <c r="P85" s="202">
        <f t="shared" si="2"/>
        <v>1.877650866738249E-2</v>
      </c>
      <c r="Q85" s="202">
        <f t="shared" si="2"/>
        <v>1.8776508667382494E-2</v>
      </c>
    </row>
    <row r="86" spans="1:17" x14ac:dyDescent="0.25">
      <c r="A86" s="76" t="s">
        <v>81</v>
      </c>
      <c r="B86" s="202">
        <f t="shared" ref="B86:Q86" si="3">IF(B$8=0,0,B$8/B$5)</f>
        <v>4.2917734096874272E-2</v>
      </c>
      <c r="C86" s="202">
        <f t="shared" si="3"/>
        <v>4.2917734096874272E-2</v>
      </c>
      <c r="D86" s="202">
        <f t="shared" si="3"/>
        <v>4.2917734096874272E-2</v>
      </c>
      <c r="E86" s="202">
        <f t="shared" si="3"/>
        <v>4.2917734096874272E-2</v>
      </c>
      <c r="F86" s="202">
        <f t="shared" si="3"/>
        <v>4.2917734096874272E-2</v>
      </c>
      <c r="G86" s="202">
        <f t="shared" si="3"/>
        <v>4.2917734096874265E-2</v>
      </c>
      <c r="H86" s="202">
        <f t="shared" si="3"/>
        <v>4.2917734096874285E-2</v>
      </c>
      <c r="I86" s="202">
        <f t="shared" si="3"/>
        <v>4.2917734096874272E-2</v>
      </c>
      <c r="J86" s="202">
        <f t="shared" si="3"/>
        <v>4.2917734096874272E-2</v>
      </c>
      <c r="K86" s="202">
        <f t="shared" si="3"/>
        <v>4.2917734096874272E-2</v>
      </c>
      <c r="L86" s="202">
        <f t="shared" si="3"/>
        <v>4.2917734096874278E-2</v>
      </c>
      <c r="M86" s="202">
        <f t="shared" si="3"/>
        <v>4.2917734096874272E-2</v>
      </c>
      <c r="N86" s="202">
        <f t="shared" si="3"/>
        <v>4.2917734096874272E-2</v>
      </c>
      <c r="O86" s="202">
        <f t="shared" si="3"/>
        <v>4.2917734096874258E-2</v>
      </c>
      <c r="P86" s="202">
        <f t="shared" si="3"/>
        <v>4.2917734096874265E-2</v>
      </c>
      <c r="Q86" s="202">
        <f t="shared" si="3"/>
        <v>4.2917734096874272E-2</v>
      </c>
    </row>
    <row r="87" spans="1:17" x14ac:dyDescent="0.25">
      <c r="A87" s="76" t="s">
        <v>80</v>
      </c>
      <c r="B87" s="202">
        <f t="shared" ref="B87:Q87" si="4">IF(B$9=0,0,B$9/B$5)</f>
        <v>3.2188300572655704E-2</v>
      </c>
      <c r="C87" s="202">
        <f t="shared" si="4"/>
        <v>3.2188300572655704E-2</v>
      </c>
      <c r="D87" s="202">
        <f t="shared" si="4"/>
        <v>3.2188300572655704E-2</v>
      </c>
      <c r="E87" s="202">
        <f t="shared" si="4"/>
        <v>3.2188300572655704E-2</v>
      </c>
      <c r="F87" s="202">
        <f t="shared" si="4"/>
        <v>3.2188300572655704E-2</v>
      </c>
      <c r="G87" s="202">
        <f t="shared" si="4"/>
        <v>3.2188300572655697E-2</v>
      </c>
      <c r="H87" s="202">
        <f t="shared" si="4"/>
        <v>3.2188300572655711E-2</v>
      </c>
      <c r="I87" s="202">
        <f t="shared" si="4"/>
        <v>3.2188300572655704E-2</v>
      </c>
      <c r="J87" s="202">
        <f t="shared" si="4"/>
        <v>3.2188300572655711E-2</v>
      </c>
      <c r="K87" s="202">
        <f t="shared" si="4"/>
        <v>3.2188300572655704E-2</v>
      </c>
      <c r="L87" s="202">
        <f t="shared" si="4"/>
        <v>3.2188300572655704E-2</v>
      </c>
      <c r="M87" s="202">
        <f t="shared" si="4"/>
        <v>3.2188300572655704E-2</v>
      </c>
      <c r="N87" s="202">
        <f t="shared" si="4"/>
        <v>3.2188300572655704E-2</v>
      </c>
      <c r="O87" s="202">
        <f t="shared" si="4"/>
        <v>3.2188300572655697E-2</v>
      </c>
      <c r="P87" s="202">
        <f t="shared" si="4"/>
        <v>3.2188300572655697E-2</v>
      </c>
      <c r="Q87" s="202">
        <f t="shared" si="4"/>
        <v>3.2188300572655704E-2</v>
      </c>
    </row>
    <row r="88" spans="1:17" x14ac:dyDescent="0.25">
      <c r="A88" s="129" t="s">
        <v>79</v>
      </c>
      <c r="B88" s="201">
        <f t="shared" ref="B88:Q88" si="5">IF(B$10=0,0,B$10/B$5)</f>
        <v>2.1458867048437132E-2</v>
      </c>
      <c r="C88" s="201">
        <f t="shared" si="5"/>
        <v>2.1458867048437136E-2</v>
      </c>
      <c r="D88" s="201">
        <f t="shared" si="5"/>
        <v>2.1458867048437136E-2</v>
      </c>
      <c r="E88" s="201">
        <f t="shared" si="5"/>
        <v>2.1458867048437139E-2</v>
      </c>
      <c r="F88" s="201">
        <f t="shared" si="5"/>
        <v>2.1458867048437136E-2</v>
      </c>
      <c r="G88" s="201">
        <f t="shared" si="5"/>
        <v>2.1458867048437136E-2</v>
      </c>
      <c r="H88" s="201">
        <f t="shared" si="5"/>
        <v>2.1458867048437143E-2</v>
      </c>
      <c r="I88" s="201">
        <f t="shared" si="5"/>
        <v>2.1458867048437136E-2</v>
      </c>
      <c r="J88" s="201">
        <f t="shared" si="5"/>
        <v>2.1458867048437136E-2</v>
      </c>
      <c r="K88" s="201">
        <f t="shared" si="5"/>
        <v>2.1458867048437136E-2</v>
      </c>
      <c r="L88" s="201">
        <f t="shared" si="5"/>
        <v>2.1458867048437143E-2</v>
      </c>
      <c r="M88" s="201">
        <f t="shared" si="5"/>
        <v>2.1458867048437136E-2</v>
      </c>
      <c r="N88" s="201">
        <f t="shared" si="5"/>
        <v>2.1458867048437143E-2</v>
      </c>
      <c r="O88" s="201">
        <f t="shared" si="5"/>
        <v>2.1458867048437129E-2</v>
      </c>
      <c r="P88" s="201">
        <f t="shared" si="5"/>
        <v>2.1458867048437132E-2</v>
      </c>
      <c r="Q88" s="201">
        <f t="shared" si="5"/>
        <v>2.1458867048437136E-2</v>
      </c>
    </row>
    <row r="89" spans="1:17" x14ac:dyDescent="0.25">
      <c r="A89" s="127" t="s">
        <v>263</v>
      </c>
      <c r="B89" s="200">
        <f t="shared" ref="B89:Q89" si="6">IF(B$15=0,0,B$15/B$5)</f>
        <v>5.9389021492534881E-2</v>
      </c>
      <c r="C89" s="200">
        <f t="shared" si="6"/>
        <v>5.9389021492534874E-2</v>
      </c>
      <c r="D89" s="200">
        <f t="shared" si="6"/>
        <v>5.9389021492534874E-2</v>
      </c>
      <c r="E89" s="200">
        <f t="shared" si="6"/>
        <v>5.9389021492534874E-2</v>
      </c>
      <c r="F89" s="200">
        <f t="shared" si="6"/>
        <v>5.9389021492534881E-2</v>
      </c>
      <c r="G89" s="200">
        <f t="shared" si="6"/>
        <v>5.9389021492534867E-2</v>
      </c>
      <c r="H89" s="200">
        <f t="shared" si="6"/>
        <v>5.9389021492534888E-2</v>
      </c>
      <c r="I89" s="200">
        <f t="shared" si="6"/>
        <v>5.9389021492534874E-2</v>
      </c>
      <c r="J89" s="200">
        <f t="shared" si="6"/>
        <v>5.9389021492534888E-2</v>
      </c>
      <c r="K89" s="200">
        <f t="shared" si="6"/>
        <v>5.9389021492534874E-2</v>
      </c>
      <c r="L89" s="200">
        <f t="shared" si="6"/>
        <v>5.9389021492534881E-2</v>
      </c>
      <c r="M89" s="200">
        <f t="shared" si="6"/>
        <v>5.9389021492534881E-2</v>
      </c>
      <c r="N89" s="200">
        <f t="shared" si="6"/>
        <v>5.9389021492534881E-2</v>
      </c>
      <c r="O89" s="200">
        <f t="shared" si="6"/>
        <v>5.9389021492534853E-2</v>
      </c>
      <c r="P89" s="200">
        <f t="shared" si="6"/>
        <v>5.938902149253486E-2</v>
      </c>
      <c r="Q89" s="200">
        <f t="shared" si="6"/>
        <v>5.9389021492534874E-2</v>
      </c>
    </row>
    <row r="90" spans="1:17" x14ac:dyDescent="0.25">
      <c r="A90" s="142" t="s">
        <v>277</v>
      </c>
      <c r="B90" s="199">
        <f t="shared" ref="B90:Q90" si="7">IF(B$16=0,0,B$16/B$5)</f>
        <v>2.8506730316416744E-2</v>
      </c>
      <c r="C90" s="199">
        <f t="shared" si="7"/>
        <v>2.8506730316416741E-2</v>
      </c>
      <c r="D90" s="199">
        <f t="shared" si="7"/>
        <v>2.8506730316416738E-2</v>
      </c>
      <c r="E90" s="199">
        <f t="shared" si="7"/>
        <v>2.8506730316416738E-2</v>
      </c>
      <c r="F90" s="199">
        <f t="shared" si="7"/>
        <v>2.8506730316416748E-2</v>
      </c>
      <c r="G90" s="199">
        <f t="shared" si="7"/>
        <v>2.8506730316416738E-2</v>
      </c>
      <c r="H90" s="199">
        <f t="shared" si="7"/>
        <v>2.8506730316416748E-2</v>
      </c>
      <c r="I90" s="199">
        <f t="shared" si="7"/>
        <v>2.8506730316416744E-2</v>
      </c>
      <c r="J90" s="199">
        <f t="shared" si="7"/>
        <v>2.8506730316416744E-2</v>
      </c>
      <c r="K90" s="199">
        <f t="shared" si="7"/>
        <v>2.8506730316416738E-2</v>
      </c>
      <c r="L90" s="199">
        <f t="shared" si="7"/>
        <v>2.8506730316416744E-2</v>
      </c>
      <c r="M90" s="199">
        <f t="shared" si="7"/>
        <v>2.8506730316416741E-2</v>
      </c>
      <c r="N90" s="199">
        <f t="shared" si="7"/>
        <v>2.8506730316416738E-2</v>
      </c>
      <c r="O90" s="199">
        <f t="shared" si="7"/>
        <v>2.8506730316416724E-2</v>
      </c>
      <c r="P90" s="199">
        <f t="shared" si="7"/>
        <v>2.8506730316416734E-2</v>
      </c>
      <c r="Q90" s="199">
        <f t="shared" si="7"/>
        <v>2.8506730316416738E-2</v>
      </c>
    </row>
    <row r="91" spans="1:17" x14ac:dyDescent="0.25">
      <c r="A91" s="142" t="s">
        <v>276</v>
      </c>
      <c r="B91" s="199">
        <f t="shared" ref="B91:Q91" si="8">IF(B$22=0,0,B$22/B$5)</f>
        <v>3.085435469022331E-2</v>
      </c>
      <c r="C91" s="199">
        <f t="shared" si="8"/>
        <v>3.0854354690223306E-2</v>
      </c>
      <c r="D91" s="199">
        <f t="shared" si="8"/>
        <v>3.085435469022331E-2</v>
      </c>
      <c r="E91" s="199">
        <f t="shared" si="8"/>
        <v>3.0854354690223306E-2</v>
      </c>
      <c r="F91" s="199">
        <f t="shared" si="8"/>
        <v>3.0854354690223303E-2</v>
      </c>
      <c r="G91" s="199">
        <f t="shared" si="8"/>
        <v>3.0854354690223306E-2</v>
      </c>
      <c r="H91" s="199">
        <f t="shared" si="8"/>
        <v>3.085435469022331E-2</v>
      </c>
      <c r="I91" s="199">
        <f t="shared" si="8"/>
        <v>3.0854354690223306E-2</v>
      </c>
      <c r="J91" s="199">
        <f t="shared" si="8"/>
        <v>3.0854354690223313E-2</v>
      </c>
      <c r="K91" s="199">
        <f t="shared" si="8"/>
        <v>3.0854354690223306E-2</v>
      </c>
      <c r="L91" s="199">
        <f t="shared" si="8"/>
        <v>3.085435469022331E-2</v>
      </c>
      <c r="M91" s="199">
        <f t="shared" si="8"/>
        <v>3.0854354690223306E-2</v>
      </c>
      <c r="N91" s="199">
        <f t="shared" si="8"/>
        <v>3.0854354690223306E-2</v>
      </c>
      <c r="O91" s="199">
        <f t="shared" si="8"/>
        <v>3.0854354690223299E-2</v>
      </c>
      <c r="P91" s="199">
        <f t="shared" si="8"/>
        <v>3.0854354690223303E-2</v>
      </c>
      <c r="Q91" s="199">
        <f t="shared" si="8"/>
        <v>3.085435469022331E-2</v>
      </c>
    </row>
    <row r="92" spans="1:17" x14ac:dyDescent="0.25">
      <c r="A92" s="142" t="s">
        <v>275</v>
      </c>
      <c r="B92" s="199">
        <f t="shared" ref="B92:Q92" si="9">IF(B$23=0,0,B$23/B$5)</f>
        <v>2.7936485894828839E-5</v>
      </c>
      <c r="C92" s="199">
        <f t="shared" si="9"/>
        <v>2.7936485894828721E-5</v>
      </c>
      <c r="D92" s="199">
        <f t="shared" si="9"/>
        <v>2.7936485894828873E-5</v>
      </c>
      <c r="E92" s="199">
        <f t="shared" si="9"/>
        <v>2.7936485894828806E-5</v>
      </c>
      <c r="F92" s="199">
        <f t="shared" si="9"/>
        <v>2.7936485894828819E-5</v>
      </c>
      <c r="G92" s="199">
        <f t="shared" si="9"/>
        <v>2.7936485894828734E-5</v>
      </c>
      <c r="H92" s="199">
        <f t="shared" si="9"/>
        <v>2.7936485894828782E-5</v>
      </c>
      <c r="I92" s="199">
        <f t="shared" si="9"/>
        <v>2.79364858948289E-5</v>
      </c>
      <c r="J92" s="199">
        <f t="shared" si="9"/>
        <v>2.7936485894828768E-5</v>
      </c>
      <c r="K92" s="199">
        <f t="shared" si="9"/>
        <v>2.7936485894828795E-5</v>
      </c>
      <c r="L92" s="199">
        <f t="shared" si="9"/>
        <v>2.7936485894828775E-5</v>
      </c>
      <c r="M92" s="199">
        <f t="shared" si="9"/>
        <v>2.7936485894828701E-5</v>
      </c>
      <c r="N92" s="199">
        <f t="shared" si="9"/>
        <v>2.7936485894828684E-5</v>
      </c>
      <c r="O92" s="199">
        <f t="shared" si="9"/>
        <v>2.7936485894828765E-5</v>
      </c>
      <c r="P92" s="199">
        <f t="shared" si="9"/>
        <v>2.7936485894828711E-5</v>
      </c>
      <c r="Q92" s="199">
        <f t="shared" si="9"/>
        <v>2.7936485894828782E-5</v>
      </c>
    </row>
    <row r="93" spans="1:17" x14ac:dyDescent="0.25">
      <c r="A93" s="127" t="s">
        <v>262</v>
      </c>
      <c r="B93" s="200">
        <f t="shared" ref="B93:Q93" si="10">IF(B$24=0,0,B$24/B$5)</f>
        <v>4.9490851243779076E-2</v>
      </c>
      <c r="C93" s="200">
        <f t="shared" si="10"/>
        <v>4.949085124377909E-2</v>
      </c>
      <c r="D93" s="200">
        <f t="shared" si="10"/>
        <v>4.9490851243779076E-2</v>
      </c>
      <c r="E93" s="200">
        <f t="shared" si="10"/>
        <v>4.9490851243779069E-2</v>
      </c>
      <c r="F93" s="200">
        <f t="shared" si="10"/>
        <v>4.9490851243779069E-2</v>
      </c>
      <c r="G93" s="200">
        <f t="shared" si="10"/>
        <v>4.9490851243779069E-2</v>
      </c>
      <c r="H93" s="200">
        <f t="shared" si="10"/>
        <v>4.9490851243779083E-2</v>
      </c>
      <c r="I93" s="200">
        <f t="shared" si="10"/>
        <v>4.9490851243779076E-2</v>
      </c>
      <c r="J93" s="200">
        <f t="shared" si="10"/>
        <v>4.9490851243779055E-2</v>
      </c>
      <c r="K93" s="200">
        <f t="shared" si="10"/>
        <v>4.9490851243779069E-2</v>
      </c>
      <c r="L93" s="200">
        <f t="shared" si="10"/>
        <v>4.9490851243779076E-2</v>
      </c>
      <c r="M93" s="200">
        <f t="shared" si="10"/>
        <v>4.9490851243779055E-2</v>
      </c>
      <c r="N93" s="200">
        <f t="shared" si="10"/>
        <v>4.9490851243779097E-2</v>
      </c>
      <c r="O93" s="200">
        <f t="shared" si="10"/>
        <v>4.9490851243779069E-2</v>
      </c>
      <c r="P93" s="200">
        <f t="shared" si="10"/>
        <v>4.9490851243779069E-2</v>
      </c>
      <c r="Q93" s="200">
        <f t="shared" si="10"/>
        <v>4.9490851243779069E-2</v>
      </c>
    </row>
    <row r="94" spans="1:17" x14ac:dyDescent="0.25">
      <c r="A94" s="142" t="s">
        <v>274</v>
      </c>
      <c r="B94" s="199">
        <f t="shared" ref="B94:Q94" si="11">IF(B$25=0,0,B$25/B$5)</f>
        <v>3.3812332595182459E-2</v>
      </c>
      <c r="C94" s="199">
        <f t="shared" si="11"/>
        <v>3.3812332595182695E-2</v>
      </c>
      <c r="D94" s="199">
        <f t="shared" si="11"/>
        <v>3.3812332595182418E-2</v>
      </c>
      <c r="E94" s="199">
        <f t="shared" si="11"/>
        <v>3.3812332595182522E-2</v>
      </c>
      <c r="F94" s="199">
        <f t="shared" si="11"/>
        <v>3.381233259518248E-2</v>
      </c>
      <c r="G94" s="199">
        <f t="shared" si="11"/>
        <v>3.3812332595182626E-2</v>
      </c>
      <c r="H94" s="199">
        <f t="shared" si="11"/>
        <v>3.3812332595182584E-2</v>
      </c>
      <c r="I94" s="199">
        <f t="shared" si="11"/>
        <v>3.3812332595182362E-2</v>
      </c>
      <c r="J94" s="199">
        <f t="shared" si="11"/>
        <v>3.381233259518257E-2</v>
      </c>
      <c r="K94" s="199">
        <f t="shared" si="11"/>
        <v>3.3812332595182522E-2</v>
      </c>
      <c r="L94" s="199">
        <f t="shared" si="11"/>
        <v>3.3812332595182577E-2</v>
      </c>
      <c r="M94" s="199">
        <f t="shared" si="11"/>
        <v>3.3812332595182688E-2</v>
      </c>
      <c r="N94" s="199">
        <f t="shared" si="11"/>
        <v>3.3812332595182758E-2</v>
      </c>
      <c r="O94" s="199">
        <f t="shared" si="11"/>
        <v>3.3812332595182577E-2</v>
      </c>
      <c r="P94" s="199">
        <f t="shared" si="11"/>
        <v>3.3812332595182688E-2</v>
      </c>
      <c r="Q94" s="199">
        <f t="shared" si="11"/>
        <v>3.381233259518257E-2</v>
      </c>
    </row>
    <row r="95" spans="1:17" x14ac:dyDescent="0.25">
      <c r="A95" s="142" t="s">
        <v>273</v>
      </c>
      <c r="B95" s="199">
        <f t="shared" ref="B95:Q95" si="12">IF(B$31=0,0,B$31/B$5)</f>
        <v>1.5566772705017299E-2</v>
      </c>
      <c r="C95" s="199">
        <f t="shared" si="12"/>
        <v>1.5566772705017082E-2</v>
      </c>
      <c r="D95" s="199">
        <f t="shared" si="12"/>
        <v>1.5566772705017344E-2</v>
      </c>
      <c r="E95" s="199">
        <f t="shared" si="12"/>
        <v>1.5566772705017233E-2</v>
      </c>
      <c r="F95" s="199">
        <f t="shared" si="12"/>
        <v>1.5566772705017265E-2</v>
      </c>
      <c r="G95" s="199">
        <f t="shared" si="12"/>
        <v>1.5566772705017121E-2</v>
      </c>
      <c r="H95" s="199">
        <f t="shared" si="12"/>
        <v>1.556677270501718E-2</v>
      </c>
      <c r="I95" s="199">
        <f t="shared" si="12"/>
        <v>1.5566772705017396E-2</v>
      </c>
      <c r="J95" s="199">
        <f t="shared" si="12"/>
        <v>1.5566772705017169E-2</v>
      </c>
      <c r="K95" s="199">
        <f t="shared" si="12"/>
        <v>1.556677270501723E-2</v>
      </c>
      <c r="L95" s="199">
        <f t="shared" si="12"/>
        <v>1.5566772705017183E-2</v>
      </c>
      <c r="M95" s="199">
        <f t="shared" si="12"/>
        <v>1.5566772705017058E-2</v>
      </c>
      <c r="N95" s="199">
        <f t="shared" si="12"/>
        <v>1.5566772705017022E-2</v>
      </c>
      <c r="O95" s="199">
        <f t="shared" si="12"/>
        <v>1.5566772705017171E-2</v>
      </c>
      <c r="P95" s="199">
        <f t="shared" si="12"/>
        <v>1.556677270501707E-2</v>
      </c>
      <c r="Q95" s="199">
        <f t="shared" si="12"/>
        <v>1.556677270501718E-2</v>
      </c>
    </row>
    <row r="96" spans="1:17" x14ac:dyDescent="0.25">
      <c r="A96" s="142" t="s">
        <v>272</v>
      </c>
      <c r="B96" s="199">
        <f t="shared" ref="B96:Q96" si="13">IF(B$32=0,0,B$32/B$5)</f>
        <v>1.1174594357931544E-4</v>
      </c>
      <c r="C96" s="199">
        <f t="shared" si="13"/>
        <v>1.1174594357931488E-4</v>
      </c>
      <c r="D96" s="199">
        <f t="shared" si="13"/>
        <v>1.1174594357931551E-4</v>
      </c>
      <c r="E96" s="199">
        <f t="shared" si="13"/>
        <v>1.1174594357931526E-4</v>
      </c>
      <c r="F96" s="199">
        <f t="shared" si="13"/>
        <v>1.1174594357931532E-4</v>
      </c>
      <c r="G96" s="199">
        <f t="shared" si="13"/>
        <v>1.1174594357931499E-4</v>
      </c>
      <c r="H96" s="199">
        <f t="shared" si="13"/>
        <v>1.1174594357931513E-4</v>
      </c>
      <c r="I96" s="199">
        <f t="shared" si="13"/>
        <v>1.1174594357931564E-4</v>
      </c>
      <c r="J96" s="199">
        <f t="shared" si="13"/>
        <v>1.1174594357931511E-4</v>
      </c>
      <c r="K96" s="199">
        <f t="shared" si="13"/>
        <v>1.1174594357931525E-4</v>
      </c>
      <c r="L96" s="199">
        <f t="shared" si="13"/>
        <v>1.1174594357931514E-4</v>
      </c>
      <c r="M96" s="199">
        <f t="shared" si="13"/>
        <v>1.1174594357931483E-4</v>
      </c>
      <c r="N96" s="199">
        <f t="shared" si="13"/>
        <v>1.1174594357931473E-4</v>
      </c>
      <c r="O96" s="199">
        <f t="shared" si="13"/>
        <v>1.1174594357931509E-4</v>
      </c>
      <c r="P96" s="199">
        <f t="shared" si="13"/>
        <v>1.1174594357931484E-4</v>
      </c>
      <c r="Q96" s="199">
        <f t="shared" si="13"/>
        <v>1.1174594357931513E-4</v>
      </c>
    </row>
    <row r="97" spans="1:17" x14ac:dyDescent="0.25">
      <c r="A97" s="127" t="s">
        <v>261</v>
      </c>
      <c r="B97" s="200">
        <f t="shared" ref="B97:Q97" si="14">IF(B$33=0,0,B$33/B$5)</f>
        <v>0.54377612242455442</v>
      </c>
      <c r="C97" s="200">
        <f t="shared" si="14"/>
        <v>0.51113627320057875</v>
      </c>
      <c r="D97" s="200">
        <f t="shared" si="14"/>
        <v>0.49209839234439995</v>
      </c>
      <c r="E97" s="200">
        <f t="shared" si="14"/>
        <v>0.52920484264116763</v>
      </c>
      <c r="F97" s="200">
        <f t="shared" si="14"/>
        <v>0.53761441378024499</v>
      </c>
      <c r="G97" s="200">
        <f t="shared" si="14"/>
        <v>0.54059373132116928</v>
      </c>
      <c r="H97" s="200">
        <f t="shared" si="14"/>
        <v>0.52102138900533013</v>
      </c>
      <c r="I97" s="200">
        <f t="shared" si="14"/>
        <v>0.49209350295163262</v>
      </c>
      <c r="J97" s="200">
        <f t="shared" si="14"/>
        <v>0.51757515053088021</v>
      </c>
      <c r="K97" s="200">
        <f t="shared" si="14"/>
        <v>0.46380652522347232</v>
      </c>
      <c r="L97" s="200">
        <f t="shared" si="14"/>
        <v>0.41289206244586346</v>
      </c>
      <c r="M97" s="200">
        <f t="shared" si="14"/>
        <v>0.42535914088577403</v>
      </c>
      <c r="N97" s="200">
        <f t="shared" si="14"/>
        <v>0.40238649314386249</v>
      </c>
      <c r="O97" s="200">
        <f t="shared" si="14"/>
        <v>0.40732816583901477</v>
      </c>
      <c r="P97" s="200">
        <f t="shared" si="14"/>
        <v>0.4035694090721289</v>
      </c>
      <c r="Q97" s="200">
        <f t="shared" si="14"/>
        <v>0.42563534602114195</v>
      </c>
    </row>
    <row r="98" spans="1:17" x14ac:dyDescent="0.25">
      <c r="A98" s="127" t="s">
        <v>260</v>
      </c>
      <c r="B98" s="200">
        <f t="shared" ref="B98:Q98" si="15">IF(B$44=0,0,B$44/B$5)</f>
        <v>9.4032617363180221E-2</v>
      </c>
      <c r="C98" s="200">
        <f t="shared" si="15"/>
        <v>9.4032617363180207E-2</v>
      </c>
      <c r="D98" s="200">
        <f t="shared" si="15"/>
        <v>9.4032617363180221E-2</v>
      </c>
      <c r="E98" s="200">
        <f t="shared" si="15"/>
        <v>9.4032617363180221E-2</v>
      </c>
      <c r="F98" s="200">
        <f t="shared" si="15"/>
        <v>9.4032617363180221E-2</v>
      </c>
      <c r="G98" s="200">
        <f t="shared" si="15"/>
        <v>9.4032617363180221E-2</v>
      </c>
      <c r="H98" s="200">
        <f t="shared" si="15"/>
        <v>9.4032617363180235E-2</v>
      </c>
      <c r="I98" s="200">
        <f t="shared" si="15"/>
        <v>9.4032617363180235E-2</v>
      </c>
      <c r="J98" s="200">
        <f t="shared" si="15"/>
        <v>9.4032617363180235E-2</v>
      </c>
      <c r="K98" s="200">
        <f t="shared" si="15"/>
        <v>9.4032617363180193E-2</v>
      </c>
      <c r="L98" s="200">
        <f t="shared" si="15"/>
        <v>9.4032617363180235E-2</v>
      </c>
      <c r="M98" s="200">
        <f t="shared" si="15"/>
        <v>9.4032617363180221E-2</v>
      </c>
      <c r="N98" s="200">
        <f t="shared" si="15"/>
        <v>9.4032617363180235E-2</v>
      </c>
      <c r="O98" s="200">
        <f t="shared" si="15"/>
        <v>9.4032617363180193E-2</v>
      </c>
      <c r="P98" s="200">
        <f t="shared" si="15"/>
        <v>9.4032617363180207E-2</v>
      </c>
      <c r="Q98" s="200">
        <f t="shared" si="15"/>
        <v>9.4032617363180221E-2</v>
      </c>
    </row>
    <row r="99" spans="1:17" x14ac:dyDescent="0.25">
      <c r="A99" s="142" t="s">
        <v>271</v>
      </c>
      <c r="B99" s="199">
        <f t="shared" ref="B99:Q99" si="16">IF(B$45=0,0,B$45/B$5)</f>
        <v>4.2314677813431102E-2</v>
      </c>
      <c r="C99" s="199">
        <f t="shared" si="16"/>
        <v>4.2314677813431088E-2</v>
      </c>
      <c r="D99" s="199">
        <f t="shared" si="16"/>
        <v>4.2314677813431102E-2</v>
      </c>
      <c r="E99" s="199">
        <f t="shared" si="16"/>
        <v>4.2314677813431109E-2</v>
      </c>
      <c r="F99" s="199">
        <f t="shared" si="16"/>
        <v>4.2314677813431102E-2</v>
      </c>
      <c r="G99" s="199">
        <f t="shared" si="16"/>
        <v>4.2314677813431095E-2</v>
      </c>
      <c r="H99" s="199">
        <f t="shared" si="16"/>
        <v>4.2314677813431109E-2</v>
      </c>
      <c r="I99" s="199">
        <f t="shared" si="16"/>
        <v>4.2314677813431109E-2</v>
      </c>
      <c r="J99" s="199">
        <f t="shared" si="16"/>
        <v>4.2314677813431109E-2</v>
      </c>
      <c r="K99" s="199">
        <f t="shared" si="16"/>
        <v>4.2314677813431095E-2</v>
      </c>
      <c r="L99" s="199">
        <f t="shared" si="16"/>
        <v>4.2314677813431109E-2</v>
      </c>
      <c r="M99" s="199">
        <f t="shared" si="16"/>
        <v>4.2314677813431109E-2</v>
      </c>
      <c r="N99" s="199">
        <f t="shared" si="16"/>
        <v>4.2314677813431116E-2</v>
      </c>
      <c r="O99" s="199">
        <f t="shared" si="16"/>
        <v>4.2314677813431088E-2</v>
      </c>
      <c r="P99" s="199">
        <f t="shared" si="16"/>
        <v>4.2314677813431088E-2</v>
      </c>
      <c r="Q99" s="199">
        <f t="shared" si="16"/>
        <v>4.2314677813431095E-2</v>
      </c>
    </row>
    <row r="100" spans="1:17" x14ac:dyDescent="0.25">
      <c r="A100" s="142" t="s">
        <v>270</v>
      </c>
      <c r="B100" s="199">
        <f t="shared" ref="B100:Q100" si="17">IF(B$51=0,0,B$51/B$5)</f>
        <v>3.7283932784500956E-2</v>
      </c>
      <c r="C100" s="199">
        <f t="shared" si="17"/>
        <v>3.7283932784500963E-2</v>
      </c>
      <c r="D100" s="199">
        <f t="shared" si="17"/>
        <v>3.7283932784500956E-2</v>
      </c>
      <c r="E100" s="199">
        <f t="shared" si="17"/>
        <v>3.7283932784500949E-2</v>
      </c>
      <c r="F100" s="199">
        <f t="shared" si="17"/>
        <v>3.7283932784500956E-2</v>
      </c>
      <c r="G100" s="199">
        <f t="shared" si="17"/>
        <v>3.7283932784500956E-2</v>
      </c>
      <c r="H100" s="199">
        <f t="shared" si="17"/>
        <v>3.7283932784500956E-2</v>
      </c>
      <c r="I100" s="199">
        <f t="shared" si="17"/>
        <v>3.7283932784500956E-2</v>
      </c>
      <c r="J100" s="199">
        <f t="shared" si="17"/>
        <v>3.7283932784500963E-2</v>
      </c>
      <c r="K100" s="199">
        <f t="shared" si="17"/>
        <v>3.7283932784500949E-2</v>
      </c>
      <c r="L100" s="199">
        <f t="shared" si="17"/>
        <v>3.7283932784500956E-2</v>
      </c>
      <c r="M100" s="199">
        <f t="shared" si="17"/>
        <v>3.7283932784500942E-2</v>
      </c>
      <c r="N100" s="199">
        <f t="shared" si="17"/>
        <v>3.7283932784500949E-2</v>
      </c>
      <c r="O100" s="199">
        <f t="shared" si="17"/>
        <v>3.7283932784500956E-2</v>
      </c>
      <c r="P100" s="199">
        <f t="shared" si="17"/>
        <v>3.7283932784500956E-2</v>
      </c>
      <c r="Q100" s="199">
        <f t="shared" si="17"/>
        <v>3.7283932784500956E-2</v>
      </c>
    </row>
    <row r="101" spans="1:17" x14ac:dyDescent="0.25">
      <c r="A101" s="142" t="s">
        <v>269</v>
      </c>
      <c r="B101" s="199">
        <f t="shared" ref="B101:Q101" si="18">IF(B$62=0,0,B$62/B$5)</f>
        <v>4.7016308681590117E-3</v>
      </c>
      <c r="C101" s="199">
        <f t="shared" si="18"/>
        <v>4.7016308681590117E-3</v>
      </c>
      <c r="D101" s="199">
        <f t="shared" si="18"/>
        <v>4.7016308681590117E-3</v>
      </c>
      <c r="E101" s="199">
        <f t="shared" si="18"/>
        <v>4.7016308681590117E-3</v>
      </c>
      <c r="F101" s="199">
        <f t="shared" si="18"/>
        <v>4.7016308681590117E-3</v>
      </c>
      <c r="G101" s="199">
        <f t="shared" si="18"/>
        <v>4.7016308681590109E-3</v>
      </c>
      <c r="H101" s="199">
        <f t="shared" si="18"/>
        <v>4.7016308681590126E-3</v>
      </c>
      <c r="I101" s="199">
        <f t="shared" si="18"/>
        <v>4.7016308681590109E-3</v>
      </c>
      <c r="J101" s="199">
        <f t="shared" si="18"/>
        <v>4.7016308681590126E-3</v>
      </c>
      <c r="K101" s="199">
        <f t="shared" si="18"/>
        <v>4.7016308681590117E-3</v>
      </c>
      <c r="L101" s="199">
        <f t="shared" si="18"/>
        <v>4.7016308681590126E-3</v>
      </c>
      <c r="M101" s="199">
        <f t="shared" si="18"/>
        <v>4.7016308681590117E-3</v>
      </c>
      <c r="N101" s="199">
        <f t="shared" si="18"/>
        <v>4.7016308681590117E-3</v>
      </c>
      <c r="O101" s="199">
        <f t="shared" si="18"/>
        <v>4.70163086815901E-3</v>
      </c>
      <c r="P101" s="199">
        <f t="shared" si="18"/>
        <v>4.7016308681590109E-3</v>
      </c>
      <c r="Q101" s="199">
        <f t="shared" si="18"/>
        <v>4.7016308681590117E-3</v>
      </c>
    </row>
    <row r="102" spans="1:17" x14ac:dyDescent="0.25">
      <c r="A102" s="142" t="s">
        <v>268</v>
      </c>
      <c r="B102" s="199">
        <f t="shared" ref="B102:Q102" si="19">IF(B$63=0,0,B$63/B$5)</f>
        <v>9.4032617363180235E-3</v>
      </c>
      <c r="C102" s="199">
        <f t="shared" si="19"/>
        <v>9.4032617363180235E-3</v>
      </c>
      <c r="D102" s="199">
        <f t="shared" si="19"/>
        <v>9.4032617363180235E-3</v>
      </c>
      <c r="E102" s="199">
        <f t="shared" si="19"/>
        <v>9.4032617363180235E-3</v>
      </c>
      <c r="F102" s="199">
        <f t="shared" si="19"/>
        <v>9.4032617363180235E-3</v>
      </c>
      <c r="G102" s="199">
        <f t="shared" si="19"/>
        <v>9.4032617363180217E-3</v>
      </c>
      <c r="H102" s="199">
        <f t="shared" si="19"/>
        <v>9.4032617363180252E-3</v>
      </c>
      <c r="I102" s="199">
        <f t="shared" si="19"/>
        <v>9.4032617363180217E-3</v>
      </c>
      <c r="J102" s="199">
        <f t="shared" si="19"/>
        <v>9.4032617363180252E-3</v>
      </c>
      <c r="K102" s="199">
        <f t="shared" si="19"/>
        <v>9.4032617363180235E-3</v>
      </c>
      <c r="L102" s="199">
        <f t="shared" si="19"/>
        <v>9.4032617363180252E-3</v>
      </c>
      <c r="M102" s="199">
        <f t="shared" si="19"/>
        <v>9.4032617363180235E-3</v>
      </c>
      <c r="N102" s="199">
        <f t="shared" si="19"/>
        <v>9.4032617363180235E-3</v>
      </c>
      <c r="O102" s="199">
        <f t="shared" si="19"/>
        <v>9.40326173631802E-3</v>
      </c>
      <c r="P102" s="199">
        <f t="shared" si="19"/>
        <v>9.4032617363180217E-3</v>
      </c>
      <c r="Q102" s="199">
        <f t="shared" si="19"/>
        <v>9.4032617363180235E-3</v>
      </c>
    </row>
    <row r="103" spans="1:17" x14ac:dyDescent="0.25">
      <c r="A103" s="142" t="s">
        <v>267</v>
      </c>
      <c r="B103" s="199">
        <f t="shared" ref="B103:Q103" si="20">IF(B$64=0,0,B$64/B$5)</f>
        <v>3.2911416077113076E-4</v>
      </c>
      <c r="C103" s="199">
        <f t="shared" si="20"/>
        <v>3.2911416077113076E-4</v>
      </c>
      <c r="D103" s="199">
        <f t="shared" si="20"/>
        <v>3.2911416077113076E-4</v>
      </c>
      <c r="E103" s="199">
        <f t="shared" si="20"/>
        <v>3.2911416077113076E-4</v>
      </c>
      <c r="F103" s="199">
        <f t="shared" si="20"/>
        <v>3.2911416077113076E-4</v>
      </c>
      <c r="G103" s="199">
        <f t="shared" si="20"/>
        <v>3.2911416077113071E-4</v>
      </c>
      <c r="H103" s="199">
        <f t="shared" si="20"/>
        <v>3.2911416077113082E-4</v>
      </c>
      <c r="I103" s="199">
        <f t="shared" si="20"/>
        <v>3.2911416077113076E-4</v>
      </c>
      <c r="J103" s="199">
        <f t="shared" si="20"/>
        <v>3.2911416077113082E-4</v>
      </c>
      <c r="K103" s="199">
        <f t="shared" si="20"/>
        <v>3.2911416077113076E-4</v>
      </c>
      <c r="L103" s="199">
        <f t="shared" si="20"/>
        <v>3.2911416077113082E-4</v>
      </c>
      <c r="M103" s="199">
        <f t="shared" si="20"/>
        <v>3.2911416077113076E-4</v>
      </c>
      <c r="N103" s="199">
        <f t="shared" si="20"/>
        <v>3.2911416077113076E-4</v>
      </c>
      <c r="O103" s="199">
        <f t="shared" si="20"/>
        <v>3.2911416077113071E-4</v>
      </c>
      <c r="P103" s="199">
        <f t="shared" si="20"/>
        <v>3.2911416077113071E-4</v>
      </c>
      <c r="Q103" s="199">
        <f t="shared" si="20"/>
        <v>3.2911416077113076E-4</v>
      </c>
    </row>
    <row r="104" spans="1:17" x14ac:dyDescent="0.25">
      <c r="A104" s="127" t="s">
        <v>259</v>
      </c>
      <c r="B104" s="200">
        <f t="shared" ref="B104:Q104" si="21">IF(B$65=0,0,B$65/B$5)</f>
        <v>8.5124264139299993E-2</v>
      </c>
      <c r="C104" s="200">
        <f t="shared" si="21"/>
        <v>8.5124264139299979E-2</v>
      </c>
      <c r="D104" s="200">
        <f t="shared" si="21"/>
        <v>8.5124264139299979E-2</v>
      </c>
      <c r="E104" s="200">
        <f t="shared" si="21"/>
        <v>8.5124264139299979E-2</v>
      </c>
      <c r="F104" s="200">
        <f t="shared" si="21"/>
        <v>8.5124264139299965E-2</v>
      </c>
      <c r="G104" s="200">
        <f t="shared" si="21"/>
        <v>8.5124264139299979E-2</v>
      </c>
      <c r="H104" s="200">
        <f t="shared" si="21"/>
        <v>8.5124264139300007E-2</v>
      </c>
      <c r="I104" s="200">
        <f t="shared" si="21"/>
        <v>8.5124264139299993E-2</v>
      </c>
      <c r="J104" s="200">
        <f t="shared" si="21"/>
        <v>8.5124264139299993E-2</v>
      </c>
      <c r="K104" s="200">
        <f t="shared" si="21"/>
        <v>8.5124264139299993E-2</v>
      </c>
      <c r="L104" s="200">
        <f t="shared" si="21"/>
        <v>8.5124264139299979E-2</v>
      </c>
      <c r="M104" s="200">
        <f t="shared" si="21"/>
        <v>8.5124264139299979E-2</v>
      </c>
      <c r="N104" s="200">
        <f t="shared" si="21"/>
        <v>8.5124264139299965E-2</v>
      </c>
      <c r="O104" s="200">
        <f t="shared" si="21"/>
        <v>8.5124264139299965E-2</v>
      </c>
      <c r="P104" s="200">
        <f t="shared" si="21"/>
        <v>8.5124264139299965E-2</v>
      </c>
      <c r="Q104" s="200">
        <f t="shared" si="21"/>
        <v>8.5124264139299965E-2</v>
      </c>
    </row>
    <row r="105" spans="1:17" x14ac:dyDescent="0.25">
      <c r="A105" s="142" t="s">
        <v>266</v>
      </c>
      <c r="B105" s="199">
        <f t="shared" ref="B105:Q105" si="22">IF(B$66=0,0,B$66/B$5)</f>
        <v>2.9793492448754986E-2</v>
      </c>
      <c r="C105" s="199">
        <f t="shared" si="22"/>
        <v>2.9793492448754986E-2</v>
      </c>
      <c r="D105" s="199">
        <f t="shared" si="22"/>
        <v>2.9793492448754989E-2</v>
      </c>
      <c r="E105" s="199">
        <f t="shared" si="22"/>
        <v>2.9793492448754993E-2</v>
      </c>
      <c r="F105" s="199">
        <f t="shared" si="22"/>
        <v>2.9793492448754989E-2</v>
      </c>
      <c r="G105" s="199">
        <f t="shared" si="22"/>
        <v>2.9793492448754986E-2</v>
      </c>
      <c r="H105" s="199">
        <f t="shared" si="22"/>
        <v>2.9793492448754996E-2</v>
      </c>
      <c r="I105" s="199">
        <f t="shared" si="22"/>
        <v>2.9793492448754989E-2</v>
      </c>
      <c r="J105" s="199">
        <f t="shared" si="22"/>
        <v>2.9793492448754993E-2</v>
      </c>
      <c r="K105" s="199">
        <f t="shared" si="22"/>
        <v>2.9793492448754993E-2</v>
      </c>
      <c r="L105" s="199">
        <f t="shared" si="22"/>
        <v>2.9793492448754993E-2</v>
      </c>
      <c r="M105" s="199">
        <f t="shared" si="22"/>
        <v>2.9793492448754993E-2</v>
      </c>
      <c r="N105" s="199">
        <f t="shared" si="22"/>
        <v>2.9793492448754989E-2</v>
      </c>
      <c r="O105" s="199">
        <f t="shared" si="22"/>
        <v>2.9793492448754979E-2</v>
      </c>
      <c r="P105" s="199">
        <f t="shared" si="22"/>
        <v>2.9793492448754986E-2</v>
      </c>
      <c r="Q105" s="199">
        <f t="shared" si="22"/>
        <v>2.9793492448754989E-2</v>
      </c>
    </row>
    <row r="106" spans="1:17" x14ac:dyDescent="0.25">
      <c r="A106" s="142" t="s">
        <v>265</v>
      </c>
      <c r="B106" s="199">
        <f t="shared" ref="B106:Q106" si="23">IF(B$67=0,0,B$67/B$5)</f>
        <v>6.8099411311439992E-3</v>
      </c>
      <c r="C106" s="199">
        <f t="shared" si="23"/>
        <v>6.8099411311439975E-3</v>
      </c>
      <c r="D106" s="199">
        <f t="shared" si="23"/>
        <v>6.8099411311439983E-3</v>
      </c>
      <c r="E106" s="199">
        <f t="shared" si="23"/>
        <v>6.8099411311439983E-3</v>
      </c>
      <c r="F106" s="199">
        <f t="shared" si="23"/>
        <v>6.8099411311439992E-3</v>
      </c>
      <c r="G106" s="199">
        <f t="shared" si="23"/>
        <v>6.8099411311439966E-3</v>
      </c>
      <c r="H106" s="199">
        <f t="shared" si="23"/>
        <v>6.8099411311439992E-3</v>
      </c>
      <c r="I106" s="199">
        <f t="shared" si="23"/>
        <v>6.8099411311439975E-3</v>
      </c>
      <c r="J106" s="199">
        <f t="shared" si="23"/>
        <v>6.8099411311439992E-3</v>
      </c>
      <c r="K106" s="199">
        <f t="shared" si="23"/>
        <v>6.8099411311439975E-3</v>
      </c>
      <c r="L106" s="199">
        <f t="shared" si="23"/>
        <v>6.8099411311439992E-3</v>
      </c>
      <c r="M106" s="199">
        <f t="shared" si="23"/>
        <v>6.8099411311439975E-3</v>
      </c>
      <c r="N106" s="199">
        <f t="shared" si="23"/>
        <v>6.8099411311439966E-3</v>
      </c>
      <c r="O106" s="199">
        <f t="shared" si="23"/>
        <v>6.8099411311439975E-3</v>
      </c>
      <c r="P106" s="199">
        <f t="shared" si="23"/>
        <v>6.8099411311439983E-3</v>
      </c>
      <c r="Q106" s="199">
        <f t="shared" si="23"/>
        <v>6.8099411311439975E-3</v>
      </c>
    </row>
    <row r="107" spans="1:17" x14ac:dyDescent="0.25">
      <c r="A107" s="142" t="s">
        <v>264</v>
      </c>
      <c r="B107" s="199">
        <f t="shared" ref="B107:Q107" si="24">IF(B$78=0,0,B$78/B$5)</f>
        <v>4.8520830559400992E-2</v>
      </c>
      <c r="C107" s="199">
        <f t="shared" si="24"/>
        <v>4.8520830559400992E-2</v>
      </c>
      <c r="D107" s="199">
        <f t="shared" si="24"/>
        <v>4.8520830559400992E-2</v>
      </c>
      <c r="E107" s="199">
        <f t="shared" si="24"/>
        <v>4.8520830559400992E-2</v>
      </c>
      <c r="F107" s="199">
        <f t="shared" si="24"/>
        <v>4.8520830559400992E-2</v>
      </c>
      <c r="G107" s="199">
        <f t="shared" si="24"/>
        <v>4.8520830559400985E-2</v>
      </c>
      <c r="H107" s="199">
        <f t="shared" si="24"/>
        <v>4.8520830559401006E-2</v>
      </c>
      <c r="I107" s="199">
        <f t="shared" si="24"/>
        <v>4.8520830559400992E-2</v>
      </c>
      <c r="J107" s="199">
        <f t="shared" si="24"/>
        <v>4.8520830559400999E-2</v>
      </c>
      <c r="K107" s="199">
        <f t="shared" si="24"/>
        <v>4.8520830559400999E-2</v>
      </c>
      <c r="L107" s="199">
        <f t="shared" si="24"/>
        <v>4.8520830559400992E-2</v>
      </c>
      <c r="M107" s="199">
        <f t="shared" si="24"/>
        <v>4.8520830559400992E-2</v>
      </c>
      <c r="N107" s="199">
        <f t="shared" si="24"/>
        <v>4.8520830559400992E-2</v>
      </c>
      <c r="O107" s="199">
        <f t="shared" si="24"/>
        <v>4.8520830559400978E-2</v>
      </c>
      <c r="P107" s="199">
        <f t="shared" si="24"/>
        <v>4.8520830559400985E-2</v>
      </c>
      <c r="Q107" s="199">
        <f t="shared" si="24"/>
        <v>4.8520830559400992E-2</v>
      </c>
    </row>
    <row r="108" spans="1:17" x14ac:dyDescent="0.25">
      <c r="A108" s="72" t="s">
        <v>258</v>
      </c>
      <c r="B108" s="71">
        <f t="shared" ref="B108:Q108" si="25">IF(B$79=0,0,B$79/B$5)</f>
        <v>3.675156266497398E-2</v>
      </c>
      <c r="C108" s="71">
        <f t="shared" si="25"/>
        <v>6.9391411888949567E-2</v>
      </c>
      <c r="D108" s="71">
        <f t="shared" si="25"/>
        <v>8.8429292745128452E-2</v>
      </c>
      <c r="E108" s="71">
        <f t="shared" si="25"/>
        <v>5.1322842448360717E-2</v>
      </c>
      <c r="F108" s="71">
        <f t="shared" si="25"/>
        <v>4.2913271309283421E-2</v>
      </c>
      <c r="G108" s="71">
        <f t="shared" si="25"/>
        <v>3.9933953768359114E-2</v>
      </c>
      <c r="H108" s="71">
        <f t="shared" si="25"/>
        <v>5.9506296084198412E-2</v>
      </c>
      <c r="I108" s="71">
        <f t="shared" si="25"/>
        <v>8.8434182137895737E-2</v>
      </c>
      <c r="J108" s="71">
        <f t="shared" si="25"/>
        <v>6.2952534558648174E-2</v>
      </c>
      <c r="K108" s="71">
        <f t="shared" si="25"/>
        <v>0.11672115986605598</v>
      </c>
      <c r="L108" s="71">
        <f t="shared" si="25"/>
        <v>0.16763562264366494</v>
      </c>
      <c r="M108" s="71">
        <f t="shared" si="25"/>
        <v>0.15516854420375426</v>
      </c>
      <c r="N108" s="71">
        <f t="shared" si="25"/>
        <v>0.17814119194566583</v>
      </c>
      <c r="O108" s="71">
        <f t="shared" si="25"/>
        <v>0.17319951925051358</v>
      </c>
      <c r="P108" s="71">
        <f t="shared" si="25"/>
        <v>0.17695827601739944</v>
      </c>
      <c r="Q108" s="71">
        <f t="shared" si="25"/>
        <v>0.15489233906838656</v>
      </c>
    </row>
    <row r="110" spans="1:17" ht="12.75" x14ac:dyDescent="0.25">
      <c r="A110" s="98" t="s">
        <v>20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 t="shared" ref="B112:Q112" si="26">SUM(B$113:B$123)</f>
        <v>140.31178190044909</v>
      </c>
      <c r="C112" s="230">
        <f t="shared" si="26"/>
        <v>138.75518454505121</v>
      </c>
      <c r="D112" s="230">
        <f t="shared" si="26"/>
        <v>137.51099215787141</v>
      </c>
      <c r="E112" s="230">
        <f t="shared" si="26"/>
        <v>139.34305007620779</v>
      </c>
      <c r="F112" s="230">
        <f t="shared" si="26"/>
        <v>138.86606716408366</v>
      </c>
      <c r="G112" s="230">
        <f t="shared" si="26"/>
        <v>136.14906229594823</v>
      </c>
      <c r="H112" s="230">
        <f t="shared" si="26"/>
        <v>133.53858652876519</v>
      </c>
      <c r="I112" s="230">
        <f t="shared" si="26"/>
        <v>133.72196805622804</v>
      </c>
      <c r="J112" s="230">
        <f t="shared" si="26"/>
        <v>134.64729909571543</v>
      </c>
      <c r="K112" s="230">
        <f t="shared" si="26"/>
        <v>133.08179494300526</v>
      </c>
      <c r="L112" s="230">
        <f t="shared" si="26"/>
        <v>131.34543148845637</v>
      </c>
      <c r="M112" s="230">
        <f t="shared" si="26"/>
        <v>122.68848311150039</v>
      </c>
      <c r="N112" s="230">
        <f t="shared" si="26"/>
        <v>121.72679034984247</v>
      </c>
      <c r="O112" s="230">
        <f t="shared" si="26"/>
        <v>118.0618289117304</v>
      </c>
      <c r="P112" s="230">
        <f t="shared" si="26"/>
        <v>114.13601913776505</v>
      </c>
      <c r="Q112" s="230">
        <f t="shared" si="26"/>
        <v>107.60499793805499</v>
      </c>
    </row>
    <row r="113" spans="1:17" x14ac:dyDescent="0.25">
      <c r="A113" s="132" t="s">
        <v>83</v>
      </c>
      <c r="B113" s="275">
        <f>IF(B$6=0,0,B$6/FBT!B$5*1000)</f>
        <v>2.258198904848284</v>
      </c>
      <c r="C113" s="275">
        <f>IF(C$6=0,0,C$6/FBT!C$5*1000)</f>
        <v>2.2331467930752096</v>
      </c>
      <c r="D113" s="275">
        <f>IF(D$6=0,0,D$6/FBT!D$5*1000)</f>
        <v>2.2131225738108338</v>
      </c>
      <c r="E113" s="275">
        <f>IF(E$6=0,0,E$6/FBT!E$5*1000)</f>
        <v>2.2426079892817956</v>
      </c>
      <c r="F113" s="275">
        <f>IF(F$6=0,0,F$6/FBT!F$5*1000)</f>
        <v>2.2349313546100595</v>
      </c>
      <c r="G113" s="275">
        <f>IF(G$6=0,0,G$6/FBT!G$5*1000)</f>
        <v>2.1912034699336038</v>
      </c>
      <c r="H113" s="275">
        <f>IF(H$6=0,0,H$6/FBT!H$5*1000)</f>
        <v>2.1491900806177431</v>
      </c>
      <c r="I113" s="275">
        <f>IF(I$6=0,0,I$6/FBT!I$5*1000)</f>
        <v>2.1521414504804661</v>
      </c>
      <c r="J113" s="275">
        <f>IF(J$6=0,0,J$6/FBT!J$5*1000)</f>
        <v>2.1670338672945806</v>
      </c>
      <c r="K113" s="275">
        <f>IF(K$6=0,0,K$6/FBT!K$5*1000)</f>
        <v>2.1418384081869926</v>
      </c>
      <c r="L113" s="275">
        <f>IF(L$6=0,0,L$6/FBT!L$5*1000)</f>
        <v>2.1138931137977952</v>
      </c>
      <c r="M113" s="275">
        <f>IF(M$6=0,0,M$6/FBT!M$5*1000)</f>
        <v>1.974566885598084</v>
      </c>
      <c r="N113" s="275">
        <f>IF(N$6=0,0,N$6/FBT!N$5*1000)</f>
        <v>1.9590892577626877</v>
      </c>
      <c r="O113" s="275">
        <f>IF(O$6=0,0,O$6/FBT!O$5*1000)</f>
        <v>1.9001048175841155</v>
      </c>
      <c r="P113" s="275">
        <f>IF(P$6=0,0,P$6/FBT!P$5*1000)</f>
        <v>1.8369222450863825</v>
      </c>
      <c r="Q113" s="275">
        <f>IF(Q$6=0,0,Q$6/FBT!Q$5*1000)</f>
        <v>1.7318110083750553</v>
      </c>
    </row>
    <row r="114" spans="1:17" x14ac:dyDescent="0.25">
      <c r="A114" s="76" t="s">
        <v>82</v>
      </c>
      <c r="B114" s="274">
        <f>IF(B$7=0,0,B$7/FBT!B$5*1000)</f>
        <v>2.6345653889896643</v>
      </c>
      <c r="C114" s="274">
        <f>IF(C$7=0,0,C$7/FBT!C$5*1000)</f>
        <v>2.6053379252544109</v>
      </c>
      <c r="D114" s="274">
        <f>IF(D$7=0,0,D$7/FBT!D$5*1000)</f>
        <v>2.5819763361126391</v>
      </c>
      <c r="E114" s="274">
        <f>IF(E$7=0,0,E$7/FBT!E$5*1000)</f>
        <v>2.6163759874954287</v>
      </c>
      <c r="F114" s="274">
        <f>IF(F$7=0,0,F$7/FBT!F$5*1000)</f>
        <v>2.6074199137117362</v>
      </c>
      <c r="G114" s="274">
        <f>IF(G$7=0,0,G$7/FBT!G$5*1000)</f>
        <v>2.5564040482558705</v>
      </c>
      <c r="H114" s="274">
        <f>IF(H$7=0,0,H$7/FBT!H$5*1000)</f>
        <v>2.5073884273873666</v>
      </c>
      <c r="I114" s="274">
        <f>IF(I$7=0,0,I$7/FBT!I$5*1000)</f>
        <v>2.5108316922272107</v>
      </c>
      <c r="J114" s="274">
        <f>IF(J$7=0,0,J$7/FBT!J$5*1000)</f>
        <v>2.5282061785103433</v>
      </c>
      <c r="K114" s="274">
        <f>IF(K$7=0,0,K$7/FBT!K$5*1000)</f>
        <v>2.4988114762181581</v>
      </c>
      <c r="L114" s="274">
        <f>IF(L$7=0,0,L$7/FBT!L$5*1000)</f>
        <v>2.4662086327640949</v>
      </c>
      <c r="M114" s="274">
        <f>IF(M$7=0,0,M$7/FBT!M$5*1000)</f>
        <v>2.3036613665310979</v>
      </c>
      <c r="N114" s="274">
        <f>IF(N$7=0,0,N$7/FBT!N$5*1000)</f>
        <v>2.2856041340564692</v>
      </c>
      <c r="O114" s="274">
        <f>IF(O$7=0,0,O$7/FBT!O$5*1000)</f>
        <v>2.2167889538481349</v>
      </c>
      <c r="P114" s="274">
        <f>IF(P$7=0,0,P$7/FBT!P$5*1000)</f>
        <v>2.1430759526007797</v>
      </c>
      <c r="Q114" s="274">
        <f>IF(Q$7=0,0,Q$7/FBT!Q$5*1000)</f>
        <v>2.0204461764375647</v>
      </c>
    </row>
    <row r="115" spans="1:17" x14ac:dyDescent="0.25">
      <c r="A115" s="76" t="s">
        <v>81</v>
      </c>
      <c r="B115" s="274">
        <f>IF(B$8=0,0,B$8/FBT!B$5*1000)</f>
        <v>6.0218637462620901</v>
      </c>
      <c r="C115" s="274">
        <f>IF(C$8=0,0,C$8/FBT!C$5*1000)</f>
        <v>5.9550581148672252</v>
      </c>
      <c r="D115" s="274">
        <f>IF(D$8=0,0,D$8/FBT!D$5*1000)</f>
        <v>5.9016601968288889</v>
      </c>
      <c r="E115" s="274">
        <f>IF(E$8=0,0,E$8/FBT!E$5*1000)</f>
        <v>5.9802879714181225</v>
      </c>
      <c r="F115" s="274">
        <f>IF(F$8=0,0,F$8/FBT!F$5*1000)</f>
        <v>5.9598169456268257</v>
      </c>
      <c r="G115" s="274">
        <f>IF(G$8=0,0,G$8/FBT!G$5*1000)</f>
        <v>5.8432092531562763</v>
      </c>
      <c r="H115" s="274">
        <f>IF(H$8=0,0,H$8/FBT!H$5*1000)</f>
        <v>5.7311735483139818</v>
      </c>
      <c r="I115" s="274">
        <f>IF(I$8=0,0,I$8/FBT!I$5*1000)</f>
        <v>5.7390438679479097</v>
      </c>
      <c r="J115" s="274">
        <f>IF(J$8=0,0,J$8/FBT!J$5*1000)</f>
        <v>5.778756979452214</v>
      </c>
      <c r="K115" s="274">
        <f>IF(K$8=0,0,K$8/FBT!K$5*1000)</f>
        <v>5.7115690884986474</v>
      </c>
      <c r="L115" s="274">
        <f>IF(L$8=0,0,L$8/FBT!L$5*1000)</f>
        <v>5.6370483034607881</v>
      </c>
      <c r="M115" s="274">
        <f>IF(M$8=0,0,M$8/FBT!M$5*1000)</f>
        <v>5.2655116949282244</v>
      </c>
      <c r="N115" s="274">
        <f>IF(N$8=0,0,N$8/FBT!N$5*1000)</f>
        <v>5.2242380207005006</v>
      </c>
      <c r="O115" s="274">
        <f>IF(O$8=0,0,O$8/FBT!O$5*1000)</f>
        <v>5.066946180224309</v>
      </c>
      <c r="P115" s="274">
        <f>IF(P$8=0,0,P$8/FBT!P$5*1000)</f>
        <v>4.8984593202303532</v>
      </c>
      <c r="Q115" s="274">
        <f>IF(Q$8=0,0,Q$8/FBT!Q$5*1000)</f>
        <v>4.6181626890001484</v>
      </c>
    </row>
    <row r="116" spans="1:17" x14ac:dyDescent="0.25">
      <c r="A116" s="76" t="s">
        <v>80</v>
      </c>
      <c r="B116" s="274">
        <f>IF(B$9=0,0,B$9/FBT!B$5*1000)</f>
        <v>4.516397809696568</v>
      </c>
      <c r="C116" s="274">
        <f>IF(C$9=0,0,C$9/FBT!C$5*1000)</f>
        <v>4.4662935861504192</v>
      </c>
      <c r="D116" s="274">
        <f>IF(D$9=0,0,D$9/FBT!D$5*1000)</f>
        <v>4.4262451476216675</v>
      </c>
      <c r="E116" s="274">
        <f>IF(E$9=0,0,E$9/FBT!E$5*1000)</f>
        <v>4.4852159785635912</v>
      </c>
      <c r="F116" s="274">
        <f>IF(F$9=0,0,F$9/FBT!F$5*1000)</f>
        <v>4.4698627092201191</v>
      </c>
      <c r="G116" s="274">
        <f>IF(G$9=0,0,G$9/FBT!G$5*1000)</f>
        <v>4.3824069398672076</v>
      </c>
      <c r="H116" s="274">
        <f>IF(H$9=0,0,H$9/FBT!H$5*1000)</f>
        <v>4.2983801612354862</v>
      </c>
      <c r="I116" s="274">
        <f>IF(I$9=0,0,I$9/FBT!I$5*1000)</f>
        <v>4.3042829009609322</v>
      </c>
      <c r="J116" s="274">
        <f>IF(J$9=0,0,J$9/FBT!J$5*1000)</f>
        <v>4.3340677345891612</v>
      </c>
      <c r="K116" s="274">
        <f>IF(K$9=0,0,K$9/FBT!K$5*1000)</f>
        <v>4.2836768163739851</v>
      </c>
      <c r="L116" s="274">
        <f>IF(L$9=0,0,L$9/FBT!L$5*1000)</f>
        <v>4.2277862275955904</v>
      </c>
      <c r="M116" s="274">
        <f>IF(M$9=0,0,M$9/FBT!M$5*1000)</f>
        <v>3.949133771196168</v>
      </c>
      <c r="N116" s="274">
        <f>IF(N$9=0,0,N$9/FBT!N$5*1000)</f>
        <v>3.9181785155253754</v>
      </c>
      <c r="O116" s="274">
        <f>IF(O$9=0,0,O$9/FBT!O$5*1000)</f>
        <v>3.8002096351682311</v>
      </c>
      <c r="P116" s="274">
        <f>IF(P$9=0,0,P$9/FBT!P$5*1000)</f>
        <v>3.6738444901727649</v>
      </c>
      <c r="Q116" s="274">
        <f>IF(Q$9=0,0,Q$9/FBT!Q$5*1000)</f>
        <v>3.4636220167501106</v>
      </c>
    </row>
    <row r="117" spans="1:17" x14ac:dyDescent="0.25">
      <c r="A117" s="129" t="s">
        <v>79</v>
      </c>
      <c r="B117" s="273">
        <f>IF(B$10=0,0,B$10/FBT!B$5*1000)</f>
        <v>3.0109318731310446</v>
      </c>
      <c r="C117" s="273">
        <f>IF(C$10=0,0,C$10/FBT!C$5*1000)</f>
        <v>2.9775290574336126</v>
      </c>
      <c r="D117" s="273">
        <f>IF(D$10=0,0,D$10/FBT!D$5*1000)</f>
        <v>2.9508300984144444</v>
      </c>
      <c r="E117" s="273">
        <f>IF(E$10=0,0,E$10/FBT!E$5*1000)</f>
        <v>2.9901439857090613</v>
      </c>
      <c r="F117" s="273">
        <f>IF(F$10=0,0,F$10/FBT!F$5*1000)</f>
        <v>2.9799084728134129</v>
      </c>
      <c r="G117" s="273">
        <f>IF(G$10=0,0,G$10/FBT!G$5*1000)</f>
        <v>2.9216046265781386</v>
      </c>
      <c r="H117" s="273">
        <f>IF(H$10=0,0,H$10/FBT!H$5*1000)</f>
        <v>2.8655867741569909</v>
      </c>
      <c r="I117" s="273">
        <f>IF(I$10=0,0,I$10/FBT!I$5*1000)</f>
        <v>2.8695219339739548</v>
      </c>
      <c r="J117" s="273">
        <f>IF(J$10=0,0,J$10/FBT!J$5*1000)</f>
        <v>2.889378489726107</v>
      </c>
      <c r="K117" s="273">
        <f>IF(K$10=0,0,K$10/FBT!K$5*1000)</f>
        <v>2.8557845442493237</v>
      </c>
      <c r="L117" s="273">
        <f>IF(L$10=0,0,L$10/FBT!L$5*1000)</f>
        <v>2.8185241517303945</v>
      </c>
      <c r="M117" s="273">
        <f>IF(M$10=0,0,M$10/FBT!M$5*1000)</f>
        <v>2.6327558474641122</v>
      </c>
      <c r="N117" s="273">
        <f>IF(N$10=0,0,N$10/FBT!N$5*1000)</f>
        <v>2.6121190103502512</v>
      </c>
      <c r="O117" s="273">
        <f>IF(O$10=0,0,O$10/FBT!O$5*1000)</f>
        <v>2.5334730901121545</v>
      </c>
      <c r="P117" s="273">
        <f>IF(P$10=0,0,P$10/FBT!P$5*1000)</f>
        <v>2.4492296601151766</v>
      </c>
      <c r="Q117" s="273">
        <f>IF(Q$10=0,0,Q$10/FBT!Q$5*1000)</f>
        <v>2.3090813445000742</v>
      </c>
    </row>
    <row r="118" spans="1:17" x14ac:dyDescent="0.25">
      <c r="A118" s="127" t="s">
        <v>263</v>
      </c>
      <c r="B118" s="296">
        <f>IF(B$15=0,0,B$15/FBT!B$5*1000)</f>
        <v>8.3329794309416378</v>
      </c>
      <c r="C118" s="296">
        <f>IF(C$15=0,0,C$15/FBT!C$5*1000)</f>
        <v>8.2405346371466894</v>
      </c>
      <c r="D118" s="296">
        <f>IF(D$15=0,0,D$15/FBT!D$5*1000)</f>
        <v>8.1666432687236217</v>
      </c>
      <c r="E118" s="296">
        <f>IF(E$15=0,0,E$15/FBT!E$5*1000)</f>
        <v>8.2754473958112698</v>
      </c>
      <c r="F118" s="296">
        <f>IF(F$15=0,0,F$15/FBT!F$5*1000)</f>
        <v>8.2471198473915575</v>
      </c>
      <c r="G118" s="296">
        <f>IF(G$15=0,0,G$15/FBT!G$5*1000)</f>
        <v>8.0857595868825385</v>
      </c>
      <c r="H118" s="296">
        <f>IF(H$15=0,0,H$15/FBT!H$5*1000)</f>
        <v>7.9307259854395644</v>
      </c>
      <c r="I118" s="296">
        <f>IF(I$15=0,0,I$15/FBT!I$5*1000)</f>
        <v>7.9416168349153873</v>
      </c>
      <c r="J118" s="296">
        <f>IF(J$15=0,0,J$15/FBT!J$5*1000)</f>
        <v>7.9965713399072165</v>
      </c>
      <c r="K118" s="296">
        <f>IF(K$15=0,0,K$15/FBT!K$5*1000)</f>
        <v>7.9035975801352594</v>
      </c>
      <c r="L118" s="296">
        <f>IF(L$15=0,0,L$15/FBT!L$5*1000)</f>
        <v>7.8004766536142025</v>
      </c>
      <c r="M118" s="296">
        <f>IF(M$15=0,0,M$15/FBT!M$5*1000)</f>
        <v>7.286348960395399</v>
      </c>
      <c r="N118" s="296">
        <f>IF(N$15=0,0,N$15/FBT!N$5*1000)</f>
        <v>7.2292349683040822</v>
      </c>
      <c r="O118" s="296">
        <f>IF(O$15=0,0,O$15/FBT!O$5*1000)</f>
        <v>7.0115764946867314</v>
      </c>
      <c r="P118" s="296">
        <f>IF(P$15=0,0,P$15/FBT!P$5*1000)</f>
        <v>6.7784264936450995</v>
      </c>
      <c r="Q118" s="296">
        <f>IF(Q$15=0,0,Q$15/FBT!Q$5*1000)</f>
        <v>6.3905555352473176</v>
      </c>
    </row>
    <row r="119" spans="1:17" x14ac:dyDescent="0.25">
      <c r="A119" s="127" t="s">
        <v>262</v>
      </c>
      <c r="B119" s="296">
        <f>IF(B$24=0,0,B$24/FBT!B$5*1000)</f>
        <v>6.9441495257846988</v>
      </c>
      <c r="C119" s="296">
        <f>IF(C$24=0,0,C$24/FBT!C$5*1000)</f>
        <v>6.8671121976222445</v>
      </c>
      <c r="D119" s="296">
        <f>IF(D$24=0,0,D$24/FBT!D$5*1000)</f>
        <v>6.8055360572696859</v>
      </c>
      <c r="E119" s="296">
        <f>IF(E$24=0,0,E$24/FBT!E$5*1000)</f>
        <v>6.8962061631760569</v>
      </c>
      <c r="F119" s="296">
        <f>IF(F$24=0,0,F$24/FBT!F$5*1000)</f>
        <v>6.8725998728262967</v>
      </c>
      <c r="G119" s="296">
        <f>IF(G$24=0,0,G$24/FBT!G$5*1000)</f>
        <v>6.7381329890687844</v>
      </c>
      <c r="H119" s="296">
        <f>IF(H$24=0,0,H$24/FBT!H$5*1000)</f>
        <v>6.6089383211996378</v>
      </c>
      <c r="I119" s="296">
        <f>IF(I$24=0,0,I$24/FBT!I$5*1000)</f>
        <v>6.6180140290961589</v>
      </c>
      <c r="J119" s="296">
        <f>IF(J$24=0,0,J$24/FBT!J$5*1000)</f>
        <v>6.6638094499226765</v>
      </c>
      <c r="K119" s="296">
        <f>IF(K$24=0,0,K$24/FBT!K$5*1000)</f>
        <v>6.5863313167793827</v>
      </c>
      <c r="L119" s="296">
        <f>IF(L$24=0,0,L$24/FBT!L$5*1000)</f>
        <v>6.5003972113451693</v>
      </c>
      <c r="M119" s="296">
        <f>IF(M$24=0,0,M$24/FBT!M$5*1000)</f>
        <v>6.0719574669961647</v>
      </c>
      <c r="N119" s="296">
        <f>IF(N$24=0,0,N$24/FBT!N$5*1000)</f>
        <v>6.0243624735867387</v>
      </c>
      <c r="O119" s="296">
        <f>IF(O$24=0,0,O$24/FBT!O$5*1000)</f>
        <v>5.842980412238945</v>
      </c>
      <c r="P119" s="296">
        <f>IF(P$24=0,0,P$24/FBT!P$5*1000)</f>
        <v>5.648688744704252</v>
      </c>
      <c r="Q119" s="296">
        <f>IF(Q$24=0,0,Q$24/FBT!Q$5*1000)</f>
        <v>5.3254629460394325</v>
      </c>
    </row>
    <row r="120" spans="1:17" x14ac:dyDescent="0.25">
      <c r="A120" s="127" t="s">
        <v>261</v>
      </c>
      <c r="B120" s="296">
        <f>IF(B$33=0,0,B$33/FBT!B$5*1000)</f>
        <v>76.298196692305979</v>
      </c>
      <c r="C120" s="296">
        <f>IF(C$33=0,0,C$33/FBT!C$5*1000)</f>
        <v>70.922807915616019</v>
      </c>
      <c r="D120" s="296">
        <f>IF(D$33=0,0,D$33/FBT!D$5*1000)</f>
        <v>67.66893817057192</v>
      </c>
      <c r="E120" s="296">
        <f>IF(E$33=0,0,E$33/FBT!E$5*1000)</f>
        <v>73.741016888719884</v>
      </c>
      <c r="F120" s="296">
        <f>IF(F$33=0,0,F$33/FBT!F$5*1000)</f>
        <v>74.656399292386965</v>
      </c>
      <c r="G120" s="296">
        <f>IF(G$33=0,0,G$33/FBT!G$5*1000)</f>
        <v>73.601329602444977</v>
      </c>
      <c r="H120" s="296">
        <f>IF(H$33=0,0,H$33/FBT!H$5*1000)</f>
        <v>69.576459839025688</v>
      </c>
      <c r="I120" s="296">
        <f>IF(I$33=0,0,I$33/FBT!I$5*1000)</f>
        <v>65.803711682375578</v>
      </c>
      <c r="J120" s="296">
        <f>IF(J$33=0,0,J$33/FBT!J$5*1000)</f>
        <v>69.690096098041366</v>
      </c>
      <c r="K120" s="296">
        <f>IF(K$33=0,0,K$33/FBT!K$5*1000)</f>
        <v>61.724204883017947</v>
      </c>
      <c r="L120" s="296">
        <f>IF(L$33=0,0,L$33/FBT!L$5*1000)</f>
        <v>54.231486100110608</v>
      </c>
      <c r="M120" s="296">
        <f>IF(M$33=0,0,M$33/FBT!M$5*1000)</f>
        <v>52.186667772886608</v>
      </c>
      <c r="N120" s="296">
        <f>IF(N$33=0,0,N$33/FBT!N$5*1000)</f>
        <v>48.981216290531272</v>
      </c>
      <c r="O120" s="296">
        <f>IF(O$33=0,0,O$33/FBT!O$5*1000)</f>
        <v>48.089908226214725</v>
      </c>
      <c r="P120" s="296">
        <f>IF(P$33=0,0,P$33/FBT!P$5*1000)</f>
        <v>46.061805797273045</v>
      </c>
      <c r="Q120" s="296">
        <f>IF(Q$33=0,0,Q$33/FBT!Q$5*1000)</f>
        <v>45.80049053096829</v>
      </c>
    </row>
    <row r="121" spans="1:17" x14ac:dyDescent="0.25">
      <c r="A121" s="127" t="s">
        <v>260</v>
      </c>
      <c r="B121" s="296">
        <f>IF(B$44=0,0,B$44/FBT!B$5*1000)</f>
        <v>13.193884098990926</v>
      </c>
      <c r="C121" s="296">
        <f>IF(C$44=0,0,C$44/FBT!C$5*1000)</f>
        <v>13.047513175482255</v>
      </c>
      <c r="D121" s="296">
        <f>IF(D$44=0,0,D$44/FBT!D$5*1000)</f>
        <v>12.930518508812401</v>
      </c>
      <c r="E121" s="296">
        <f>IF(E$44=0,0,E$44/FBT!E$5*1000)</f>
        <v>13.102791710034507</v>
      </c>
      <c r="F121" s="296">
        <f>IF(F$44=0,0,F$44/FBT!F$5*1000)</f>
        <v>13.057939758369963</v>
      </c>
      <c r="G121" s="296">
        <f>IF(G$44=0,0,G$44/FBT!G$5*1000)</f>
        <v>12.802452679230688</v>
      </c>
      <c r="H121" s="296">
        <f>IF(H$44=0,0,H$44/FBT!H$5*1000)</f>
        <v>12.55698281027931</v>
      </c>
      <c r="I121" s="296">
        <f>IF(I$44=0,0,I$44/FBT!I$5*1000)</f>
        <v>12.5742266552827</v>
      </c>
      <c r="J121" s="296">
        <f>IF(J$44=0,0,J$44/FBT!J$5*1000)</f>
        <v>12.661237954853091</v>
      </c>
      <c r="K121" s="296">
        <f>IF(K$44=0,0,K$44/FBT!K$5*1000)</f>
        <v>12.514029501880822</v>
      </c>
      <c r="L121" s="296">
        <f>IF(L$44=0,0,L$44/FBT!L$5*1000)</f>
        <v>12.350754701555822</v>
      </c>
      <c r="M121" s="296">
        <f>IF(M$44=0,0,M$44/FBT!M$5*1000)</f>
        <v>11.536719187292714</v>
      </c>
      <c r="N121" s="296">
        <f>IF(N$44=0,0,N$44/FBT!N$5*1000)</f>
        <v>11.446288699814797</v>
      </c>
      <c r="O121" s="296">
        <f>IF(O$44=0,0,O$44/FBT!O$5*1000)</f>
        <v>11.101662783253991</v>
      </c>
      <c r="P121" s="296">
        <f>IF(P$44=0,0,P$44/FBT!P$5*1000)</f>
        <v>10.732508614938077</v>
      </c>
      <c r="Q121" s="296">
        <f>IF(Q$44=0,0,Q$44/FBT!Q$5*1000)</f>
        <v>10.11837959747492</v>
      </c>
    </row>
    <row r="122" spans="1:17" x14ac:dyDescent="0.25">
      <c r="A122" s="127" t="s">
        <v>259</v>
      </c>
      <c r="B122" s="296">
        <f>IF(B$65=0,0,B$65/FBT!B$5*1000)</f>
        <v>11.94393718434968</v>
      </c>
      <c r="C122" s="296">
        <f>IF(C$65=0,0,C$65/FBT!C$5*1000)</f>
        <v>11.811432979910252</v>
      </c>
      <c r="D122" s="296">
        <f>IF(D$65=0,0,D$65/FBT!D$5*1000)</f>
        <v>11.705522018503856</v>
      </c>
      <c r="E122" s="296">
        <f>IF(E$65=0,0,E$65/FBT!E$5*1000)</f>
        <v>11.861474600662815</v>
      </c>
      <c r="F122" s="296">
        <f>IF(F$65=0,0,F$65/FBT!F$5*1000)</f>
        <v>11.820871781261229</v>
      </c>
      <c r="G122" s="296">
        <f>IF(G$65=0,0,G$65/FBT!G$5*1000)</f>
        <v>11.589588741198305</v>
      </c>
      <c r="H122" s="296">
        <f>IF(H$65=0,0,H$65/FBT!H$5*1000)</f>
        <v>11.367373912463377</v>
      </c>
      <c r="I122" s="296">
        <f>IF(I$65=0,0,I$65/FBT!I$5*1000)</f>
        <v>11.38298413004539</v>
      </c>
      <c r="J122" s="296">
        <f>IF(J$65=0,0,J$65/FBT!J$5*1000)</f>
        <v>11.461752253867008</v>
      </c>
      <c r="K122" s="296">
        <f>IF(K$65=0,0,K$65/FBT!K$5*1000)</f>
        <v>11.32848986486054</v>
      </c>
      <c r="L122" s="296">
        <f>IF(L$65=0,0,L$65/FBT!L$5*1000)</f>
        <v>11.18068320351369</v>
      </c>
      <c r="M122" s="296">
        <f>IF(M$65=0,0,M$65/FBT!M$5*1000)</f>
        <v>10.443766843233405</v>
      </c>
      <c r="N122" s="296">
        <f>IF(N$65=0,0,N$65/FBT!N$5*1000)</f>
        <v>10.361903454569182</v>
      </c>
      <c r="O122" s="296">
        <f>IF(O$65=0,0,O$65/FBT!O$5*1000)</f>
        <v>10.049926309050981</v>
      </c>
      <c r="P122" s="296">
        <f>IF(P$65=0,0,P$65/FBT!P$5*1000)</f>
        <v>9.7157446408913088</v>
      </c>
      <c r="Q122" s="296">
        <f>IF(Q$65=0,0,Q$65/FBT!Q$5*1000)</f>
        <v>9.1597962671878204</v>
      </c>
    </row>
    <row r="123" spans="1:17" x14ac:dyDescent="0.25">
      <c r="A123" s="72" t="s">
        <v>258</v>
      </c>
      <c r="B123" s="295">
        <f>IF(B$79=0,0,B$79/FBT!B$5*1000)</f>
        <v>5.1566772451485159</v>
      </c>
      <c r="C123" s="295">
        <f>IF(C$79=0,0,C$79/FBT!C$5*1000)</f>
        <v>9.6284181624928582</v>
      </c>
      <c r="D123" s="295">
        <f>IF(D$79=0,0,D$79/FBT!D$5*1000)</f>
        <v>12.159999781201476</v>
      </c>
      <c r="E123" s="295">
        <f>IF(E$79=0,0,E$79/FBT!E$5*1000)</f>
        <v>7.1514814053352511</v>
      </c>
      <c r="F123" s="295">
        <f>IF(F$79=0,0,F$79/FBT!F$5*1000)</f>
        <v>5.9591972158654958</v>
      </c>
      <c r="G123" s="295">
        <f>IF(G$79=0,0,G$79/FBT!G$5*1000)</f>
        <v>5.4369703593318421</v>
      </c>
      <c r="H123" s="295">
        <f>IF(H$79=0,0,H$79/FBT!H$5*1000)</f>
        <v>7.94638666864605</v>
      </c>
      <c r="I123" s="295">
        <f>IF(I$79=0,0,I$79/FBT!I$5*1000)</f>
        <v>11.825592878922345</v>
      </c>
      <c r="J123" s="295">
        <f>IF(J$79=0,0,J$79/FBT!J$5*1000)</f>
        <v>8.4763887495516617</v>
      </c>
      <c r="K123" s="295">
        <f>IF(K$79=0,0,K$79/FBT!K$5*1000)</f>
        <v>15.533461462804199</v>
      </c>
      <c r="L123" s="295">
        <f>IF(L$79=0,0,L$79/FBT!L$5*1000)</f>
        <v>22.01817318896822</v>
      </c>
      <c r="M123" s="295">
        <f>IF(M$79=0,0,M$79/FBT!M$5*1000)</f>
        <v>19.037393314978406</v>
      </c>
      <c r="N123" s="295">
        <f>IF(N$79=0,0,N$79/FBT!N$5*1000)</f>
        <v>21.684555524641109</v>
      </c>
      <c r="O123" s="295">
        <f>IF(O$79=0,0,O$79/FBT!O$5*1000)</f>
        <v>20.448252009348096</v>
      </c>
      <c r="P123" s="295">
        <f>IF(P$79=0,0,P$79/FBT!P$5*1000)</f>
        <v>20.197313178107816</v>
      </c>
      <c r="Q123" s="295">
        <f>IF(Q$79=0,0,Q$79/FBT!Q$5*1000)</f>
        <v>16.667189826074246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225.9938275654965</v>
      </c>
      <c r="C5" s="96">
        <v>210.15074816586966</v>
      </c>
      <c r="D5" s="96">
        <v>200.74645634814038</v>
      </c>
      <c r="E5" s="96">
        <v>208.75028188201847</v>
      </c>
      <c r="F5" s="96">
        <v>204.48378942622037</v>
      </c>
      <c r="G5" s="96">
        <v>234.82305988773237</v>
      </c>
      <c r="H5" s="96">
        <v>217.67014305244834</v>
      </c>
      <c r="I5" s="96">
        <v>181.8228542949619</v>
      </c>
      <c r="J5" s="96">
        <v>182.23051863256848</v>
      </c>
      <c r="K5" s="96">
        <v>170.39237886692842</v>
      </c>
      <c r="L5" s="96">
        <v>172.85945352824376</v>
      </c>
      <c r="M5" s="96">
        <v>199.51284692819888</v>
      </c>
      <c r="N5" s="96">
        <v>182.66523547477877</v>
      </c>
      <c r="O5" s="96">
        <v>193.56046872509495</v>
      </c>
      <c r="P5" s="96">
        <v>200.77547544112326</v>
      </c>
      <c r="Q5" s="96">
        <v>235.82534465826603</v>
      </c>
    </row>
    <row r="6" spans="1:17" x14ac:dyDescent="0.25">
      <c r="A6" s="132" t="s">
        <v>83</v>
      </c>
      <c r="B6" s="160">
        <v>4.0205119807361287</v>
      </c>
      <c r="C6" s="160">
        <v>3.6971817684621859</v>
      </c>
      <c r="D6" s="160">
        <v>3.5000636816652166</v>
      </c>
      <c r="E6" s="160">
        <v>3.6881028700423872</v>
      </c>
      <c r="F6" s="160">
        <v>3.6003578081583134</v>
      </c>
      <c r="G6" s="160">
        <v>4.1635175482181852</v>
      </c>
      <c r="H6" s="160">
        <v>3.8395271463906337</v>
      </c>
      <c r="I6" s="160">
        <v>3.2116139498622553</v>
      </c>
      <c r="J6" s="160">
        <v>3.2410882938440913</v>
      </c>
      <c r="K6" s="160">
        <v>2.995304098723341</v>
      </c>
      <c r="L6" s="160">
        <v>2.999025870095628</v>
      </c>
      <c r="M6" s="160">
        <v>3.4528121389579565</v>
      </c>
      <c r="N6" s="160">
        <v>3.1364643744234906</v>
      </c>
      <c r="O6" s="160">
        <v>3.3350512565200487</v>
      </c>
      <c r="P6" s="160">
        <v>3.4607592221042931</v>
      </c>
      <c r="Q6" s="160">
        <v>4.0805515816759552</v>
      </c>
    </row>
    <row r="7" spans="1:17" x14ac:dyDescent="0.25">
      <c r="A7" s="76" t="s">
        <v>82</v>
      </c>
      <c r="B7" s="159">
        <v>1.1749373598576411</v>
      </c>
      <c r="C7" s="159">
        <v>1.0804487107026144</v>
      </c>
      <c r="D7" s="159">
        <v>1.0228437575048341</v>
      </c>
      <c r="E7" s="159">
        <v>1.0777955319555093</v>
      </c>
      <c r="F7" s="159">
        <v>1.0521532874243178</v>
      </c>
      <c r="G7" s="159">
        <v>1.2167287000420193</v>
      </c>
      <c r="H7" s="159">
        <v>1.1220471198934179</v>
      </c>
      <c r="I7" s="159">
        <v>0.93854843194429116</v>
      </c>
      <c r="J7" s="159">
        <v>0.94716188915259747</v>
      </c>
      <c r="K7" s="159">
        <v>0.87533495897714397</v>
      </c>
      <c r="L7" s="159">
        <v>0.87642259364932018</v>
      </c>
      <c r="M7" s="159">
        <v>1.0090351671801003</v>
      </c>
      <c r="N7" s="159">
        <v>0.9165870389218338</v>
      </c>
      <c r="O7" s="159">
        <v>0.97462122662500528</v>
      </c>
      <c r="P7" s="159">
        <v>1.0113575890346465</v>
      </c>
      <c r="Q7" s="159">
        <v>1.1924830780530218</v>
      </c>
    </row>
    <row r="8" spans="1:17" x14ac:dyDescent="0.25">
      <c r="A8" s="76" t="s">
        <v>81</v>
      </c>
      <c r="B8" s="159">
        <v>14.63613499755885</v>
      </c>
      <c r="C8" s="159">
        <v>13.459094695650746</v>
      </c>
      <c r="D8" s="159">
        <v>12.741512720358951</v>
      </c>
      <c r="E8" s="159">
        <v>13.426044182796177</v>
      </c>
      <c r="F8" s="159">
        <v>13.106620045457989</v>
      </c>
      <c r="G8" s="159">
        <v>15.156727598973422</v>
      </c>
      <c r="H8" s="159">
        <v>13.977283965480471</v>
      </c>
      <c r="I8" s="159">
        <v>11.691450132582556</v>
      </c>
      <c r="J8" s="159">
        <v>11.798747531408775</v>
      </c>
      <c r="K8" s="159">
        <v>10.904003111471742</v>
      </c>
      <c r="L8" s="159">
        <v>10.917551721324379</v>
      </c>
      <c r="M8" s="159">
        <v>12.56949981224675</v>
      </c>
      <c r="N8" s="159">
        <v>11.417878175478323</v>
      </c>
      <c r="O8" s="159">
        <v>12.14080710319597</v>
      </c>
      <c r="P8" s="159">
        <v>12.598430103295231</v>
      </c>
      <c r="Q8" s="159">
        <v>14.85470111768616</v>
      </c>
    </row>
    <row r="9" spans="1:17" x14ac:dyDescent="0.25">
      <c r="A9" s="76" t="s">
        <v>80</v>
      </c>
      <c r="B9" s="159">
        <v>7.8326149114940655</v>
      </c>
      <c r="C9" s="159">
        <v>7.2027147758576735</v>
      </c>
      <c r="D9" s="159">
        <v>6.8186965032175699</v>
      </c>
      <c r="E9" s="159">
        <v>7.1850275968407784</v>
      </c>
      <c r="F9" s="159">
        <v>7.0140858651866589</v>
      </c>
      <c r="G9" s="159">
        <v>8.1112131461600754</v>
      </c>
      <c r="H9" s="159">
        <v>7.4800268532962493</v>
      </c>
      <c r="I9" s="159">
        <v>6.2567492483998723</v>
      </c>
      <c r="J9" s="159">
        <v>6.3141700911394985</v>
      </c>
      <c r="K9" s="159">
        <v>5.835342279921317</v>
      </c>
      <c r="L9" s="159">
        <v>5.8425928992671672</v>
      </c>
      <c r="M9" s="159">
        <v>6.7266427698191134</v>
      </c>
      <c r="N9" s="159">
        <v>6.1103455843903083</v>
      </c>
      <c r="O9" s="159">
        <v>6.4972253105021593</v>
      </c>
      <c r="P9" s="159">
        <v>6.7421249875697704</v>
      </c>
      <c r="Q9" s="159">
        <v>7.9495818738746467</v>
      </c>
    </row>
    <row r="10" spans="1:17" x14ac:dyDescent="0.25">
      <c r="A10" s="129" t="s">
        <v>79</v>
      </c>
      <c r="B10" s="158">
        <v>8.0736538728211826</v>
      </c>
      <c r="C10" s="158">
        <v>7.4243693456183415</v>
      </c>
      <c r="D10" s="158">
        <v>7.0285333892782553</v>
      </c>
      <c r="E10" s="158">
        <v>7.4061378657125108</v>
      </c>
      <c r="F10" s="158">
        <v>7.2299356153285697</v>
      </c>
      <c r="G10" s="158">
        <v>8.3608256209140954</v>
      </c>
      <c r="H10" s="158">
        <v>7.7102153565982148</v>
      </c>
      <c r="I10" s="158">
        <v>6.4492929081048089</v>
      </c>
      <c r="J10" s="158">
        <v>6.5084808057103878</v>
      </c>
      <c r="K10" s="158">
        <v>6.0149176654131278</v>
      </c>
      <c r="L10" s="158">
        <v>6.0223914135321728</v>
      </c>
      <c r="M10" s="158">
        <v>6.9336468169702705</v>
      </c>
      <c r="N10" s="158">
        <v>6.2983838538129326</v>
      </c>
      <c r="O10" s="158">
        <v>6.6971693212888415</v>
      </c>
      <c r="P10" s="158">
        <v>6.9496054806751602</v>
      </c>
      <c r="Q10" s="158">
        <v>8.1942203476813624</v>
      </c>
    </row>
    <row r="11" spans="1:17" x14ac:dyDescent="0.25">
      <c r="A11" s="92" t="s">
        <v>125</v>
      </c>
      <c r="B11" s="91">
        <v>1.3192251672102242</v>
      </c>
      <c r="C11" s="91">
        <v>1.213132869663305</v>
      </c>
      <c r="D11" s="91">
        <v>1.1484537585797261</v>
      </c>
      <c r="E11" s="91">
        <v>1.210153868147247</v>
      </c>
      <c r="F11" s="91">
        <v>1.1813626359632565</v>
      </c>
      <c r="G11" s="91">
        <v>1.3661486795831348</v>
      </c>
      <c r="H11" s="91">
        <v>1.259839758213573</v>
      </c>
      <c r="I11" s="91">
        <v>1.0538065724768677</v>
      </c>
      <c r="J11" s="91">
        <v>1.0634778025476033</v>
      </c>
      <c r="K11" s="91">
        <v>0.98283018914428877</v>
      </c>
      <c r="L11" s="91">
        <v>0.98405139044513035</v>
      </c>
      <c r="M11" s="91">
        <v>1.1329494087288614</v>
      </c>
      <c r="N11" s="91">
        <v>1.0291482175959477</v>
      </c>
      <c r="O11" s="91">
        <v>1.094309275191309</v>
      </c>
      <c r="P11" s="91">
        <v>1.1355570348577704</v>
      </c>
      <c r="Q11" s="91">
        <v>1.3389255817267296</v>
      </c>
    </row>
    <row r="12" spans="1:17" x14ac:dyDescent="0.25">
      <c r="A12" s="92" t="s">
        <v>26</v>
      </c>
      <c r="B12" s="91">
        <v>2.1953579436049449</v>
      </c>
      <c r="C12" s="91">
        <v>2.0188069089794713</v>
      </c>
      <c r="D12" s="91">
        <v>1.9111726674322782</v>
      </c>
      <c r="E12" s="91">
        <v>2.013849472747324</v>
      </c>
      <c r="F12" s="91">
        <v>1.9659372119351965</v>
      </c>
      <c r="G12" s="91">
        <v>2.2734446176543481</v>
      </c>
      <c r="H12" s="91">
        <v>2.0965330935221305</v>
      </c>
      <c r="I12" s="91">
        <v>1.7536677493824127</v>
      </c>
      <c r="J12" s="91">
        <v>1.7697619024413029</v>
      </c>
      <c r="K12" s="91">
        <v>1.6355540483778781</v>
      </c>
      <c r="L12" s="91">
        <v>1.6375862821793392</v>
      </c>
      <c r="M12" s="91">
        <v>1.8853714634744239</v>
      </c>
      <c r="N12" s="91">
        <v>1.7126331204126406</v>
      </c>
      <c r="O12" s="91">
        <v>1.8210693820617336</v>
      </c>
      <c r="P12" s="91">
        <v>1.8897108839754424</v>
      </c>
      <c r="Q12" s="91">
        <v>2.2281419311880351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4.559070762006014</v>
      </c>
      <c r="C14" s="157">
        <v>4.1924295669755649</v>
      </c>
      <c r="D14" s="157">
        <v>3.9689069632662513</v>
      </c>
      <c r="E14" s="157">
        <v>4.1821345248179398</v>
      </c>
      <c r="F14" s="157">
        <v>4.0826357674301166</v>
      </c>
      <c r="G14" s="157">
        <v>4.7212323236766123</v>
      </c>
      <c r="H14" s="157">
        <v>4.3538425048625111</v>
      </c>
      <c r="I14" s="157">
        <v>3.6418185862455283</v>
      </c>
      <c r="J14" s="157">
        <v>3.6752411007214811</v>
      </c>
      <c r="K14" s="157">
        <v>3.3965334278909607</v>
      </c>
      <c r="L14" s="157">
        <v>3.4007537409077031</v>
      </c>
      <c r="M14" s="157">
        <v>3.9153259447669848</v>
      </c>
      <c r="N14" s="157">
        <v>3.5566025158043439</v>
      </c>
      <c r="O14" s="157">
        <v>3.7817906640357992</v>
      </c>
      <c r="P14" s="157">
        <v>3.9243375618419472</v>
      </c>
      <c r="Q14" s="157">
        <v>4.6271528347665978</v>
      </c>
    </row>
    <row r="15" spans="1:17" x14ac:dyDescent="0.25">
      <c r="A15" s="156" t="s">
        <v>263</v>
      </c>
      <c r="B15" s="204">
        <v>18.047432040207028</v>
      </c>
      <c r="C15" s="204">
        <v>16.583608580231591</v>
      </c>
      <c r="D15" s="204">
        <v>15.697528325786006</v>
      </c>
      <c r="E15" s="204">
        <v>16.544721283267116</v>
      </c>
      <c r="F15" s="204">
        <v>16.171156550918464</v>
      </c>
      <c r="G15" s="204">
        <v>18.704762747922533</v>
      </c>
      <c r="H15" s="204">
        <v>17.226930129384357</v>
      </c>
      <c r="I15" s="204">
        <v>14.426546765631699</v>
      </c>
      <c r="J15" s="204">
        <v>14.517902846485546</v>
      </c>
      <c r="K15" s="204">
        <v>13.382702582302292</v>
      </c>
      <c r="L15" s="204">
        <v>13.424188453911793</v>
      </c>
      <c r="M15" s="204">
        <v>15.305242747091009</v>
      </c>
      <c r="N15" s="204">
        <v>13.932529235366918</v>
      </c>
      <c r="O15" s="204">
        <v>14.800705384500827</v>
      </c>
      <c r="P15" s="204">
        <v>15.404424786083712</v>
      </c>
      <c r="Q15" s="204">
        <v>18.100063375204456</v>
      </c>
    </row>
    <row r="16" spans="1:17" x14ac:dyDescent="0.25">
      <c r="A16" s="152" t="s">
        <v>277</v>
      </c>
      <c r="B16" s="264">
        <v>7.5671338987831422</v>
      </c>
      <c r="C16" s="264">
        <v>6.9461376804617316</v>
      </c>
      <c r="D16" s="264">
        <v>6.5738865922013616</v>
      </c>
      <c r="E16" s="264">
        <v>6.9309164147616968</v>
      </c>
      <c r="F16" s="264">
        <v>6.786077380381105</v>
      </c>
      <c r="G16" s="264">
        <v>7.8516909422796299</v>
      </c>
      <c r="H16" s="264">
        <v>7.2184064863589867</v>
      </c>
      <c r="I16" s="264">
        <v>6.0548090687949525</v>
      </c>
      <c r="J16" s="264">
        <v>6.0693341604781192</v>
      </c>
      <c r="K16" s="264">
        <v>5.5748213648703828</v>
      </c>
      <c r="L16" s="264">
        <v>5.6066056676790268</v>
      </c>
      <c r="M16" s="264">
        <v>6.3047719573033385</v>
      </c>
      <c r="N16" s="264">
        <v>5.7566844893715921</v>
      </c>
      <c r="O16" s="264">
        <v>6.1072027528133743</v>
      </c>
      <c r="P16" s="264">
        <v>6.3832382762267157</v>
      </c>
      <c r="Q16" s="264">
        <v>7.4632595645632156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0.2636028243438468</v>
      </c>
      <c r="C18" s="83">
        <v>0.26986260144385527</v>
      </c>
      <c r="D18" s="83">
        <v>0.26974983959287069</v>
      </c>
      <c r="E18" s="83">
        <v>0.27006933150398293</v>
      </c>
      <c r="F18" s="83">
        <v>0.27013276004515846</v>
      </c>
      <c r="G18" s="83">
        <v>0.2708157791594733</v>
      </c>
      <c r="H18" s="83">
        <v>0.13450097670446767</v>
      </c>
      <c r="I18" s="83">
        <v>0.41515370980664795</v>
      </c>
      <c r="J18" s="83">
        <v>0.41680447147098776</v>
      </c>
      <c r="K18" s="83">
        <v>0.83246601381336638</v>
      </c>
      <c r="L18" s="83">
        <v>1.1024316812623804</v>
      </c>
      <c r="M18" s="83">
        <v>4.1210034891923293</v>
      </c>
      <c r="N18" s="83">
        <v>3.2375155850101587</v>
      </c>
      <c r="O18" s="83">
        <v>3.8063829606072339</v>
      </c>
      <c r="P18" s="83">
        <v>3.1523099163918635</v>
      </c>
      <c r="Q18" s="83">
        <v>4.8637628011677867</v>
      </c>
    </row>
    <row r="19" spans="1:17" x14ac:dyDescent="0.25">
      <c r="A19" s="154" t="s">
        <v>125</v>
      </c>
      <c r="B19" s="83">
        <v>2.4630219476843545</v>
      </c>
      <c r="C19" s="83">
        <v>2.387706218930612</v>
      </c>
      <c r="D19" s="83">
        <v>2.2692108245225207</v>
      </c>
      <c r="E19" s="83">
        <v>2.3588154323615975</v>
      </c>
      <c r="F19" s="83">
        <v>2.0541265750564794</v>
      </c>
      <c r="G19" s="83">
        <v>2.3668997920676391</v>
      </c>
      <c r="H19" s="83">
        <v>2.567027870958428</v>
      </c>
      <c r="I19" s="83">
        <v>1.6406532191184289</v>
      </c>
      <c r="J19" s="83">
        <v>2.1532358847434061</v>
      </c>
      <c r="K19" s="83">
        <v>1.9560845218069571</v>
      </c>
      <c r="L19" s="83">
        <v>1.3895647705417389</v>
      </c>
      <c r="M19" s="83">
        <v>0.56062624699841757</v>
      </c>
      <c r="N19" s="83">
        <v>0.65843093114337858</v>
      </c>
      <c r="O19" s="83">
        <v>0.50484052477158337</v>
      </c>
      <c r="P19" s="83">
        <v>0.76818230337846782</v>
      </c>
      <c r="Q19" s="83">
        <v>0.52119733098594656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4.8405091267549416</v>
      </c>
      <c r="C21" s="83">
        <v>4.2885688600872642</v>
      </c>
      <c r="D21" s="83">
        <v>4.0349259280859702</v>
      </c>
      <c r="E21" s="83">
        <v>4.3020316508961169</v>
      </c>
      <c r="F21" s="83">
        <v>4.4618180452794665</v>
      </c>
      <c r="G21" s="83">
        <v>5.2139753710525172</v>
      </c>
      <c r="H21" s="83">
        <v>4.5168776386960916</v>
      </c>
      <c r="I21" s="83">
        <v>3.9990021398698761</v>
      </c>
      <c r="J21" s="83">
        <v>3.4992938042637252</v>
      </c>
      <c r="K21" s="83">
        <v>2.7862708292500593</v>
      </c>
      <c r="L21" s="83">
        <v>3.1146092158749075</v>
      </c>
      <c r="M21" s="83">
        <v>1.6231422211125921</v>
      </c>
      <c r="N21" s="83">
        <v>1.8607379732180551</v>
      </c>
      <c r="O21" s="83">
        <v>1.7959792674345572</v>
      </c>
      <c r="P21" s="83">
        <v>2.4627460564563846</v>
      </c>
      <c r="Q21" s="83">
        <v>2.0782994324094828</v>
      </c>
    </row>
    <row r="22" spans="1:17" x14ac:dyDescent="0.25">
      <c r="A22" s="152" t="s">
        <v>276</v>
      </c>
      <c r="B22" s="264">
        <v>10.470447039012967</v>
      </c>
      <c r="C22" s="264">
        <v>9.6284120245799816</v>
      </c>
      <c r="D22" s="264">
        <v>9.1150658392860997</v>
      </c>
      <c r="E22" s="264">
        <v>9.6047682385317028</v>
      </c>
      <c r="F22" s="264">
        <v>9.3762575344735808</v>
      </c>
      <c r="G22" s="264">
        <v>10.842870309427077</v>
      </c>
      <c r="H22" s="264">
        <v>9.9991159916342482</v>
      </c>
      <c r="I22" s="264">
        <v>8.3638685652246476</v>
      </c>
      <c r="J22" s="264">
        <v>8.4406273360354653</v>
      </c>
      <c r="K22" s="264">
        <v>7.800542090581958</v>
      </c>
      <c r="L22" s="264">
        <v>7.810234540257909</v>
      </c>
      <c r="M22" s="264">
        <v>8.9920106717356632</v>
      </c>
      <c r="N22" s="264">
        <v>8.1681597466945686</v>
      </c>
      <c r="O22" s="264">
        <v>8.6853310526370571</v>
      </c>
      <c r="P22" s="264">
        <v>9.0127069197749776</v>
      </c>
      <c r="Q22" s="264">
        <v>10.626805598543694</v>
      </c>
    </row>
    <row r="23" spans="1:17" x14ac:dyDescent="0.25">
      <c r="A23" s="152" t="s">
        <v>275</v>
      </c>
      <c r="B23" s="264">
        <v>9.8511024109193841E-3</v>
      </c>
      <c r="C23" s="264">
        <v>9.0588751898797656E-3</v>
      </c>
      <c r="D23" s="264">
        <v>8.5758942985442056E-3</v>
      </c>
      <c r="E23" s="264">
        <v>9.0366299737132255E-3</v>
      </c>
      <c r="F23" s="264">
        <v>8.821636063779845E-3</v>
      </c>
      <c r="G23" s="264">
        <v>1.0201496215824625E-2</v>
      </c>
      <c r="H23" s="264">
        <v>9.4076513911230449E-3</v>
      </c>
      <c r="I23" s="264">
        <v>7.8691316120982607E-3</v>
      </c>
      <c r="J23" s="264">
        <v>7.9413499719615775E-3</v>
      </c>
      <c r="K23" s="264">
        <v>7.3391268499509946E-3</v>
      </c>
      <c r="L23" s="264">
        <v>7.3482459748569953E-3</v>
      </c>
      <c r="M23" s="264">
        <v>8.4601180520080272E-3</v>
      </c>
      <c r="N23" s="264">
        <v>7.6849993007578818E-3</v>
      </c>
      <c r="O23" s="264">
        <v>8.171579050394711E-3</v>
      </c>
      <c r="P23" s="264">
        <v>8.4795900820175824E-3</v>
      </c>
      <c r="Q23" s="264">
        <v>9.9982120975470549E-3</v>
      </c>
    </row>
    <row r="24" spans="1:17" x14ac:dyDescent="0.25">
      <c r="A24" s="156" t="s">
        <v>262</v>
      </c>
      <c r="B24" s="204">
        <v>7.7979353550393364</v>
      </c>
      <c r="C24" s="204">
        <v>7.1627718565949063</v>
      </c>
      <c r="D24" s="204">
        <v>6.7796458865077058</v>
      </c>
      <c r="E24" s="204">
        <v>7.1463705119398044</v>
      </c>
      <c r="F24" s="204">
        <v>6.9893248538638773</v>
      </c>
      <c r="G24" s="204">
        <v>8.0852645608140481</v>
      </c>
      <c r="H24" s="204">
        <v>7.4416743448145146</v>
      </c>
      <c r="I24" s="204">
        <v>6.235599491894753</v>
      </c>
      <c r="J24" s="204">
        <v>6.266272862482543</v>
      </c>
      <c r="K24" s="204">
        <v>5.7689172631339867</v>
      </c>
      <c r="L24" s="204">
        <v>5.7921674121221782</v>
      </c>
      <c r="M24" s="204">
        <v>6.5714274516905729</v>
      </c>
      <c r="N24" s="204">
        <v>5.9884742335996268</v>
      </c>
      <c r="O24" s="204">
        <v>6.3585998968997446</v>
      </c>
      <c r="P24" s="204">
        <v>6.6279296510352195</v>
      </c>
      <c r="Q24" s="204">
        <v>7.7740709702782258</v>
      </c>
    </row>
    <row r="25" spans="1:17" x14ac:dyDescent="0.25">
      <c r="A25" s="152" t="s">
        <v>274</v>
      </c>
      <c r="B25" s="264">
        <v>4.8957328259218453</v>
      </c>
      <c r="C25" s="264">
        <v>4.4939649159740505</v>
      </c>
      <c r="D25" s="264">
        <v>4.2531284385628654</v>
      </c>
      <c r="E25" s="264">
        <v>4.4841171650109164</v>
      </c>
      <c r="F25" s="264">
        <v>4.3904101915944711</v>
      </c>
      <c r="G25" s="264">
        <v>5.0798336066569734</v>
      </c>
      <c r="H25" s="264">
        <v>4.6701155363192219</v>
      </c>
      <c r="I25" s="264">
        <v>3.9172991927043141</v>
      </c>
      <c r="J25" s="264">
        <v>3.9266965377366816</v>
      </c>
      <c r="K25" s="264">
        <v>3.6067600124051369</v>
      </c>
      <c r="L25" s="264">
        <v>3.6273236044719281</v>
      </c>
      <c r="M25" s="264">
        <v>4.0790184823193476</v>
      </c>
      <c r="N25" s="264">
        <v>3.7244205798478061</v>
      </c>
      <c r="O25" s="264">
        <v>3.9511965020622757</v>
      </c>
      <c r="P25" s="264">
        <v>4.1297840876886687</v>
      </c>
      <c r="Q25" s="264">
        <v>4.8285289156153404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0.17054396253691362</v>
      </c>
      <c r="C27" s="83">
        <v>0.17459387055247047</v>
      </c>
      <c r="D27" s="83">
        <v>0.17452091665701006</v>
      </c>
      <c r="E27" s="83">
        <v>0.17472761936080439</v>
      </c>
      <c r="F27" s="83">
        <v>0.17476865592699783</v>
      </c>
      <c r="G27" s="83">
        <v>0.1752105509883799</v>
      </c>
      <c r="H27" s="83">
        <v>8.7018527170042978E-2</v>
      </c>
      <c r="I27" s="83">
        <v>0.26859332371936401</v>
      </c>
      <c r="J27" s="83">
        <v>0.26966132227416595</v>
      </c>
      <c r="K27" s="83">
        <v>0.53858320003373994</v>
      </c>
      <c r="L27" s="83">
        <v>0.71324375152927877</v>
      </c>
      <c r="M27" s="83">
        <v>2.6661788105826769</v>
      </c>
      <c r="N27" s="83">
        <v>2.0945858149168948</v>
      </c>
      <c r="O27" s="83">
        <v>2.4626277607260474</v>
      </c>
      <c r="P27" s="83">
        <v>2.0394600309161226</v>
      </c>
      <c r="Q27" s="83">
        <v>3.1467241787546434</v>
      </c>
    </row>
    <row r="28" spans="1:17" x14ac:dyDescent="0.25">
      <c r="A28" s="154" t="s">
        <v>125</v>
      </c>
      <c r="B28" s="83">
        <v>1.5935091887541897</v>
      </c>
      <c r="C28" s="83">
        <v>1.5447819307857358</v>
      </c>
      <c r="D28" s="83">
        <v>1.4681185863961741</v>
      </c>
      <c r="E28" s="83">
        <v>1.5260903661769172</v>
      </c>
      <c r="F28" s="83">
        <v>1.3289648414599333</v>
      </c>
      <c r="G28" s="83">
        <v>1.5313207302379825</v>
      </c>
      <c r="H28" s="83">
        <v>1.6607982336520373</v>
      </c>
      <c r="I28" s="83">
        <v>1.0614586616584203</v>
      </c>
      <c r="J28" s="83">
        <v>1.3930859086009284</v>
      </c>
      <c r="K28" s="83">
        <v>1.2655342606304287</v>
      </c>
      <c r="L28" s="83">
        <v>0.89901116484535115</v>
      </c>
      <c r="M28" s="83">
        <v>0.36271015647614063</v>
      </c>
      <c r="N28" s="83">
        <v>0.42598716585672158</v>
      </c>
      <c r="O28" s="83">
        <v>0.32661828930730435</v>
      </c>
      <c r="P28" s="83">
        <v>0.49699336224868662</v>
      </c>
      <c r="Q28" s="83">
        <v>0.33720070454959006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3.131679674630742</v>
      </c>
      <c r="C30" s="83">
        <v>2.7745891146358437</v>
      </c>
      <c r="D30" s="83">
        <v>2.6104889355096814</v>
      </c>
      <c r="E30" s="83">
        <v>2.7832991794731945</v>
      </c>
      <c r="F30" s="83">
        <v>2.8866766942075399</v>
      </c>
      <c r="G30" s="83">
        <v>3.3733023254306107</v>
      </c>
      <c r="H30" s="83">
        <v>2.9222987754971417</v>
      </c>
      <c r="I30" s="83">
        <v>2.5872472073265298</v>
      </c>
      <c r="J30" s="83">
        <v>2.263949306861587</v>
      </c>
      <c r="K30" s="83">
        <v>1.8026425517409681</v>
      </c>
      <c r="L30" s="83">
        <v>2.0150686880972981</v>
      </c>
      <c r="M30" s="83">
        <v>1.0501295152605301</v>
      </c>
      <c r="N30" s="83">
        <v>1.2038475990741895</v>
      </c>
      <c r="O30" s="83">
        <v>1.1619504520289243</v>
      </c>
      <c r="P30" s="83">
        <v>1.5933306945238594</v>
      </c>
      <c r="Q30" s="83">
        <v>1.3446040323111068</v>
      </c>
    </row>
    <row r="31" spans="1:17" x14ac:dyDescent="0.25">
      <c r="A31" s="152" t="s">
        <v>273</v>
      </c>
      <c r="B31" s="264">
        <v>2.8807092147663944</v>
      </c>
      <c r="C31" s="264">
        <v>2.6490421220247544</v>
      </c>
      <c r="D31" s="264">
        <v>2.5078064058389256</v>
      </c>
      <c r="E31" s="264">
        <v>2.6425370633498773</v>
      </c>
      <c r="F31" s="264">
        <v>2.5796674563120687</v>
      </c>
      <c r="G31" s="264">
        <v>2.9831731442316394</v>
      </c>
      <c r="H31" s="264">
        <v>2.7510330236419329</v>
      </c>
      <c r="I31" s="264">
        <v>2.3011312847640428</v>
      </c>
      <c r="J31" s="264">
        <v>2.3222497429888547</v>
      </c>
      <c r="K31" s="264">
        <v>2.1461446103289568</v>
      </c>
      <c r="L31" s="264">
        <v>2.1488112709778351</v>
      </c>
      <c r="M31" s="264">
        <v>2.4739505299850264</v>
      </c>
      <c r="N31" s="264">
        <v>2.247286382550167</v>
      </c>
      <c r="O31" s="264">
        <v>2.3895744950911535</v>
      </c>
      <c r="P31" s="264">
        <v>2.4796446395312404</v>
      </c>
      <c r="Q31" s="264">
        <v>2.9237277737227827</v>
      </c>
    </row>
    <row r="32" spans="1:17" x14ac:dyDescent="0.25">
      <c r="A32" s="152" t="s">
        <v>272</v>
      </c>
      <c r="B32" s="264">
        <v>2.1493314351096852E-2</v>
      </c>
      <c r="C32" s="264">
        <v>1.9764818596101307E-2</v>
      </c>
      <c r="D32" s="264">
        <v>1.8711042105914625E-2</v>
      </c>
      <c r="E32" s="264">
        <v>1.9716283579010677E-2</v>
      </c>
      <c r="F32" s="264">
        <v>1.9247205957337844E-2</v>
      </c>
      <c r="G32" s="264">
        <v>2.2257809925435548E-2</v>
      </c>
      <c r="H32" s="264">
        <v>2.0525784853359368E-2</v>
      </c>
      <c r="I32" s="264">
        <v>1.716901442639621E-2</v>
      </c>
      <c r="J32" s="264">
        <v>1.7326581757007079E-2</v>
      </c>
      <c r="K32" s="264">
        <v>1.6012640399893086E-2</v>
      </c>
      <c r="L32" s="264">
        <v>1.6032536672415262E-2</v>
      </c>
      <c r="M32" s="264">
        <v>1.8458439386199333E-2</v>
      </c>
      <c r="N32" s="264">
        <v>1.6767271201653559E-2</v>
      </c>
      <c r="O32" s="264">
        <v>1.7828899746315734E-2</v>
      </c>
      <c r="P32" s="264">
        <v>1.8500923815311085E-2</v>
      </c>
      <c r="Q32" s="264">
        <v>2.1814280940102661E-2</v>
      </c>
    </row>
    <row r="33" spans="1:17" x14ac:dyDescent="0.25">
      <c r="A33" s="156" t="s">
        <v>261</v>
      </c>
      <c r="B33" s="204">
        <v>111.38808619506261</v>
      </c>
      <c r="C33" s="204">
        <v>96.967603097993759</v>
      </c>
      <c r="D33" s="204">
        <v>89.238028316727537</v>
      </c>
      <c r="E33" s="204">
        <v>100.13325396004718</v>
      </c>
      <c r="F33" s="204">
        <v>100.26960765918994</v>
      </c>
      <c r="G33" s="204">
        <v>115.2034341316467</v>
      </c>
      <c r="H33" s="204">
        <v>102.56694211221074</v>
      </c>
      <c r="I33" s="204">
        <v>79.631759945146101</v>
      </c>
      <c r="J33" s="204">
        <v>84.534721031261995</v>
      </c>
      <c r="K33" s="204">
        <v>69.842760068649156</v>
      </c>
      <c r="L33" s="204">
        <v>62.278174965512541</v>
      </c>
      <c r="M33" s="204">
        <v>75.254527371944093</v>
      </c>
      <c r="N33" s="204">
        <v>65.030304943313752</v>
      </c>
      <c r="O33" s="204">
        <v>69.617090403705021</v>
      </c>
      <c r="P33" s="204">
        <v>71.230222118218521</v>
      </c>
      <c r="Q33" s="204">
        <v>89.012730065362092</v>
      </c>
    </row>
    <row r="34" spans="1:17" x14ac:dyDescent="0.25">
      <c r="A34" s="150" t="s">
        <v>33</v>
      </c>
      <c r="B34" s="87">
        <v>7.7837660773292576</v>
      </c>
      <c r="C34" s="87">
        <v>5.2983778859565485</v>
      </c>
      <c r="D34" s="87">
        <v>4.1980012913873344</v>
      </c>
      <c r="E34" s="87">
        <v>7.4299856587016411</v>
      </c>
      <c r="F34" s="87">
        <v>7.0271149836000353</v>
      </c>
      <c r="G34" s="87">
        <v>16.122039694156626</v>
      </c>
      <c r="H34" s="87">
        <v>9.8054453111537629</v>
      </c>
      <c r="I34" s="87">
        <v>7.7525293431763016</v>
      </c>
      <c r="J34" s="87">
        <v>7.3627531391757639</v>
      </c>
      <c r="K34" s="87">
        <v>6.2877201166456684</v>
      </c>
      <c r="L34" s="87">
        <v>4.8325030629846033</v>
      </c>
      <c r="M34" s="87">
        <v>5.1759359774328626</v>
      </c>
      <c r="N34" s="87">
        <v>5.2014880202238398</v>
      </c>
      <c r="O34" s="87">
        <v>6.8719903719834221</v>
      </c>
      <c r="P34" s="87">
        <v>7.4062602271601001</v>
      </c>
      <c r="Q34" s="87">
        <v>8.1695397750156005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1.9448434213294944E-14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17.828456344420896</v>
      </c>
      <c r="C37" s="87">
        <v>18.018683057746891</v>
      </c>
      <c r="D37" s="87">
        <v>18.685688245459428</v>
      </c>
      <c r="E37" s="87">
        <v>18.847714653519162</v>
      </c>
      <c r="F37" s="87">
        <v>18.715739790031268</v>
      </c>
      <c r="G37" s="87">
        <v>19.114299373209853</v>
      </c>
      <c r="H37" s="87">
        <v>20.0113146513863</v>
      </c>
      <c r="I37" s="87">
        <v>9.7492695826648603</v>
      </c>
      <c r="J37" s="87">
        <v>13.042758019098947</v>
      </c>
      <c r="K37" s="87">
        <v>11.383811455514335</v>
      </c>
      <c r="L37" s="87">
        <v>7.522520033689152</v>
      </c>
      <c r="M37" s="87">
        <v>9.8385434655562882</v>
      </c>
      <c r="N37" s="87">
        <v>9.2009170024386489</v>
      </c>
      <c r="O37" s="87">
        <v>8.0509821939508779</v>
      </c>
      <c r="P37" s="87">
        <v>8.4453083106914946</v>
      </c>
      <c r="Q37" s="87">
        <v>9.7885685862614267</v>
      </c>
    </row>
    <row r="38" spans="1:17" x14ac:dyDescent="0.25">
      <c r="A38" s="150" t="s">
        <v>29</v>
      </c>
      <c r="B38" s="87">
        <v>48.144114805308789</v>
      </c>
      <c r="C38" s="87">
        <v>38.090512829469773</v>
      </c>
      <c r="D38" s="87">
        <v>29.631427490698925</v>
      </c>
      <c r="E38" s="87">
        <v>23.144546442622545</v>
      </c>
      <c r="F38" s="87">
        <v>18.528103827932384</v>
      </c>
      <c r="G38" s="87">
        <v>19.056516285926811</v>
      </c>
      <c r="H38" s="87">
        <v>15.676192574455033</v>
      </c>
      <c r="I38" s="87">
        <v>14.995147332680403</v>
      </c>
      <c r="J38" s="87">
        <v>17.442209698872066</v>
      </c>
      <c r="K38" s="87">
        <v>16.375111802816139</v>
      </c>
      <c r="L38" s="87">
        <v>12.69238454131737</v>
      </c>
      <c r="M38" s="87">
        <v>4.7406096251453134</v>
      </c>
      <c r="N38" s="87">
        <v>4.7150774451894719</v>
      </c>
      <c r="O38" s="87">
        <v>4.2325585225813871</v>
      </c>
      <c r="P38" s="87">
        <v>4.0399907797216548</v>
      </c>
      <c r="Q38" s="87">
        <v>4.3234776829294619</v>
      </c>
    </row>
    <row r="39" spans="1:17" x14ac:dyDescent="0.25">
      <c r="A39" s="150" t="s">
        <v>28</v>
      </c>
      <c r="B39" s="87">
        <v>0.98003217387936525</v>
      </c>
      <c r="C39" s="87">
        <v>1.2897046265252734</v>
      </c>
      <c r="D39" s="87">
        <v>1.2868194851221735</v>
      </c>
      <c r="E39" s="87">
        <v>2.2772346173982201</v>
      </c>
      <c r="F39" s="87">
        <v>1.2946394090873516</v>
      </c>
      <c r="G39" s="87">
        <v>1.6718123266467744</v>
      </c>
      <c r="H39" s="87">
        <v>2.0201309854154936</v>
      </c>
      <c r="I39" s="87">
        <v>5.3779836934784004</v>
      </c>
      <c r="J39" s="87">
        <v>11.828303897498305</v>
      </c>
      <c r="K39" s="87">
        <v>7.7064379758589299</v>
      </c>
      <c r="L39" s="87">
        <v>9.2771002723410501</v>
      </c>
      <c r="M39" s="87">
        <v>18.450963251093818</v>
      </c>
      <c r="N39" s="87">
        <v>15.888512743048533</v>
      </c>
      <c r="O39" s="87">
        <v>19.746023208998231</v>
      </c>
      <c r="P39" s="87">
        <v>14.366962226343382</v>
      </c>
      <c r="Q39" s="87">
        <v>22.252711936261598</v>
      </c>
    </row>
    <row r="40" spans="1:17" x14ac:dyDescent="0.25">
      <c r="A40" s="150" t="s">
        <v>26</v>
      </c>
      <c r="B40" s="87">
        <v>36.651716794124304</v>
      </c>
      <c r="C40" s="87">
        <v>34.270324698295269</v>
      </c>
      <c r="D40" s="87">
        <v>35.43609180405965</v>
      </c>
      <c r="E40" s="87">
        <v>36.475098268741739</v>
      </c>
      <c r="F40" s="87">
        <v>42.741336562068042</v>
      </c>
      <c r="G40" s="87">
        <v>43.819332833982322</v>
      </c>
      <c r="H40" s="87">
        <v>37.452676747619243</v>
      </c>
      <c r="I40" s="87">
        <v>23.986232976097611</v>
      </c>
      <c r="J40" s="87">
        <v>22.380331085715657</v>
      </c>
      <c r="K40" s="87">
        <v>17.33603115867469</v>
      </c>
      <c r="L40" s="87">
        <v>17.022608089416792</v>
      </c>
      <c r="M40" s="87">
        <v>27.762606841151396</v>
      </c>
      <c r="N40" s="87">
        <v>25.677760172864595</v>
      </c>
      <c r="O40" s="87">
        <v>26.244660055949616</v>
      </c>
      <c r="P40" s="87">
        <v>25.813954493894826</v>
      </c>
      <c r="Q40" s="87">
        <v>34.476808793645546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11.95867431906389</v>
      </c>
      <c r="F42" s="87">
        <v>11.962673086470856</v>
      </c>
      <c r="G42" s="87">
        <v>15.419433617724302</v>
      </c>
      <c r="H42" s="87">
        <v>17.601181842180921</v>
      </c>
      <c r="I42" s="87">
        <v>17.77059701704853</v>
      </c>
      <c r="J42" s="87">
        <v>12.478365190901261</v>
      </c>
      <c r="K42" s="87">
        <v>10.753647559139393</v>
      </c>
      <c r="L42" s="87">
        <v>10.931058965763578</v>
      </c>
      <c r="M42" s="87">
        <v>9.2858682115644147</v>
      </c>
      <c r="N42" s="87">
        <v>4.3465495595486692</v>
      </c>
      <c r="O42" s="87">
        <v>4.4708760502414853</v>
      </c>
      <c r="P42" s="87">
        <v>11.157746080407065</v>
      </c>
      <c r="Q42" s="87">
        <v>10.001623291248457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18.866516763702752</v>
      </c>
      <c r="C44" s="204">
        <v>17.383163515426425</v>
      </c>
      <c r="D44" s="204">
        <v>16.51688723588321</v>
      </c>
      <c r="E44" s="204">
        <v>17.341524069839242</v>
      </c>
      <c r="F44" s="204">
        <v>17.016426406671187</v>
      </c>
      <c r="G44" s="204">
        <v>19.590348496982877</v>
      </c>
      <c r="H44" s="204">
        <v>18.052361226864399</v>
      </c>
      <c r="I44" s="204">
        <v>15.017450303880457</v>
      </c>
      <c r="J44" s="204">
        <v>15.108944825201561</v>
      </c>
      <c r="K44" s="204">
        <v>13.911082966851565</v>
      </c>
      <c r="L44" s="204">
        <v>13.959068275472402</v>
      </c>
      <c r="M44" s="204">
        <v>16.016149617885535</v>
      </c>
      <c r="N44" s="204">
        <v>14.615003378302951</v>
      </c>
      <c r="O44" s="204">
        <v>15.490851627488698</v>
      </c>
      <c r="P44" s="204">
        <v>16.096687273546948</v>
      </c>
      <c r="Q44" s="204">
        <v>18.943601957189465</v>
      </c>
    </row>
    <row r="45" spans="1:17" x14ac:dyDescent="0.25">
      <c r="A45" s="299" t="s">
        <v>271</v>
      </c>
      <c r="B45" s="298">
        <v>8.6796315671411737</v>
      </c>
      <c r="C45" s="298">
        <v>7.9673383195637024</v>
      </c>
      <c r="D45" s="298">
        <v>7.5403599761400546</v>
      </c>
      <c r="E45" s="298">
        <v>7.9498792683523742</v>
      </c>
      <c r="F45" s="298">
        <v>7.7837464270706516</v>
      </c>
      <c r="G45" s="298">
        <v>9.0060233464357946</v>
      </c>
      <c r="H45" s="298">
        <v>8.2796352808734124</v>
      </c>
      <c r="I45" s="298">
        <v>6.9449692088805737</v>
      </c>
      <c r="J45" s="298">
        <v>6.9616297366279554</v>
      </c>
      <c r="K45" s="298">
        <v>6.3944151308705024</v>
      </c>
      <c r="L45" s="298">
        <v>6.4308722679699057</v>
      </c>
      <c r="M45" s="298">
        <v>7.2316809027307496</v>
      </c>
      <c r="N45" s="298">
        <v>6.6030152346130135</v>
      </c>
      <c r="O45" s="298">
        <v>7.0050656575238648</v>
      </c>
      <c r="P45" s="298">
        <v>7.3216831080299336</v>
      </c>
      <c r="Q45" s="298">
        <v>8.5604859352056781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0.30235693275235259</v>
      </c>
      <c r="C47" s="83">
        <v>0.30953700378680843</v>
      </c>
      <c r="D47" s="83">
        <v>0.30940766402165215</v>
      </c>
      <c r="E47" s="83">
        <v>0.30977412668958276</v>
      </c>
      <c r="F47" s="83">
        <v>0.30984688030747937</v>
      </c>
      <c r="G47" s="83">
        <v>0.31063031487396969</v>
      </c>
      <c r="H47" s="83">
        <v>0.15427491291030915</v>
      </c>
      <c r="I47" s="83">
        <v>0.47618838163191507</v>
      </c>
      <c r="J47" s="83">
        <v>0.47808183339889571</v>
      </c>
      <c r="K47" s="83">
        <v>0.95485270760553043</v>
      </c>
      <c r="L47" s="83">
        <v>1.2645079298570627</v>
      </c>
      <c r="M47" s="83">
        <v>4.7268612464812598</v>
      </c>
      <c r="N47" s="83">
        <v>3.7134855609313973</v>
      </c>
      <c r="O47" s="83">
        <v>4.3659861373442359</v>
      </c>
      <c r="P47" s="83">
        <v>3.6157532066568607</v>
      </c>
      <c r="Q47" s="83">
        <v>5.5788188379871988</v>
      </c>
    </row>
    <row r="48" spans="1:17" x14ac:dyDescent="0.25">
      <c r="A48" s="154" t="s">
        <v>125</v>
      </c>
      <c r="B48" s="83">
        <v>2.8251281573226081</v>
      </c>
      <c r="C48" s="83">
        <v>2.7387397326512342</v>
      </c>
      <c r="D48" s="83">
        <v>2.6028234954572946</v>
      </c>
      <c r="E48" s="83">
        <v>2.7056015079999867</v>
      </c>
      <c r="F48" s="83">
        <v>2.3561181951109473</v>
      </c>
      <c r="G48" s="83">
        <v>2.7148744063844013</v>
      </c>
      <c r="H48" s="83">
        <v>2.9444247241462085</v>
      </c>
      <c r="I48" s="83">
        <v>1.8818572080087095</v>
      </c>
      <c r="J48" s="83">
        <v>2.4697982626850861</v>
      </c>
      <c r="K48" s="83">
        <v>2.2436622888623834</v>
      </c>
      <c r="L48" s="83">
        <v>1.5938544775745089</v>
      </c>
      <c r="M48" s="83">
        <v>0.64304786143639525</v>
      </c>
      <c r="N48" s="83">
        <v>0.7552315012759635</v>
      </c>
      <c r="O48" s="83">
        <v>0.57906068714922398</v>
      </c>
      <c r="P48" s="83">
        <v>0.88111819599163765</v>
      </c>
      <c r="Q48" s="83">
        <v>0.59782222268629526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5.5521464770662128</v>
      </c>
      <c r="C50" s="83">
        <v>4.9190615831256599</v>
      </c>
      <c r="D50" s="83">
        <v>4.6281288166611079</v>
      </c>
      <c r="E50" s="83">
        <v>4.9345036336628052</v>
      </c>
      <c r="F50" s="83">
        <v>5.1177813516522255</v>
      </c>
      <c r="G50" s="83">
        <v>5.9805186251774236</v>
      </c>
      <c r="H50" s="83">
        <v>5.1809356438168948</v>
      </c>
      <c r="I50" s="83">
        <v>4.5869236192399496</v>
      </c>
      <c r="J50" s="83">
        <v>4.0137496405439741</v>
      </c>
      <c r="K50" s="83">
        <v>3.1959001344025886</v>
      </c>
      <c r="L50" s="83">
        <v>3.5725098605383341</v>
      </c>
      <c r="M50" s="83">
        <v>1.8617717948130941</v>
      </c>
      <c r="N50" s="83">
        <v>2.1342981724056527</v>
      </c>
      <c r="O50" s="83">
        <v>2.0600188330304046</v>
      </c>
      <c r="P50" s="83">
        <v>2.8248117053814354</v>
      </c>
      <c r="Q50" s="83">
        <v>2.3838448745321839</v>
      </c>
    </row>
    <row r="51" spans="1:17" x14ac:dyDescent="0.25">
      <c r="A51" s="299" t="s">
        <v>270</v>
      </c>
      <c r="B51" s="298">
        <v>7.35560462846475</v>
      </c>
      <c r="C51" s="298">
        <v>6.8122366608890541</v>
      </c>
      <c r="D51" s="298">
        <v>6.511751048036464</v>
      </c>
      <c r="E51" s="298">
        <v>6.7944497081442314</v>
      </c>
      <c r="F51" s="298">
        <v>6.697275745195558</v>
      </c>
      <c r="G51" s="298">
        <v>7.652338780233622</v>
      </c>
      <c r="H51" s="298">
        <v>7.0688965202008669</v>
      </c>
      <c r="I51" s="298">
        <v>5.8108337694747316</v>
      </c>
      <c r="J51" s="298">
        <v>5.8649116658715208</v>
      </c>
      <c r="K51" s="298">
        <v>5.4073478461663704</v>
      </c>
      <c r="L51" s="298">
        <v>5.4162551129334497</v>
      </c>
      <c r="M51" s="298">
        <v>6.3529674632842204</v>
      </c>
      <c r="N51" s="298">
        <v>5.8032618226686807</v>
      </c>
      <c r="O51" s="298">
        <v>6.1372129868634957</v>
      </c>
      <c r="P51" s="298">
        <v>6.3379065064741598</v>
      </c>
      <c r="Q51" s="298">
        <v>7.5095550288386796</v>
      </c>
    </row>
    <row r="52" spans="1:17" x14ac:dyDescent="0.25">
      <c r="A52" s="150" t="s">
        <v>33</v>
      </c>
      <c r="B52" s="87">
        <v>0.51400744676613219</v>
      </c>
      <c r="C52" s="87">
        <v>0.37222539203615534</v>
      </c>
      <c r="D52" s="87">
        <v>0.30633060618312363</v>
      </c>
      <c r="E52" s="87">
        <v>0.50415483262357175</v>
      </c>
      <c r="F52" s="87">
        <v>0.46935983731309033</v>
      </c>
      <c r="G52" s="87">
        <v>1.0708995829679884</v>
      </c>
      <c r="H52" s="87">
        <v>0.67578965319258388</v>
      </c>
      <c r="I52" s="87">
        <v>0.56571221504088487</v>
      </c>
      <c r="J52" s="87">
        <v>0.51081846905149064</v>
      </c>
      <c r="K52" s="87">
        <v>0.48680621723170853</v>
      </c>
      <c r="L52" s="87">
        <v>0.42027675726931935</v>
      </c>
      <c r="M52" s="87">
        <v>0.43695115769117487</v>
      </c>
      <c r="N52" s="87">
        <v>0.46417738430022715</v>
      </c>
      <c r="O52" s="87">
        <v>0.60581199691007237</v>
      </c>
      <c r="P52" s="87">
        <v>0.65899253837021132</v>
      </c>
      <c r="Q52" s="87">
        <v>0.68922286122127652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1.4191636039021769E-15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1.1773168970311023</v>
      </c>
      <c r="C55" s="87">
        <v>1.2658612710358259</v>
      </c>
      <c r="D55" s="87">
        <v>1.3635055851278259</v>
      </c>
      <c r="E55" s="87">
        <v>1.2788943159470723</v>
      </c>
      <c r="F55" s="87">
        <v>1.2500744051498212</v>
      </c>
      <c r="G55" s="87">
        <v>1.2696591508154398</v>
      </c>
      <c r="H55" s="87">
        <v>1.379176463592634</v>
      </c>
      <c r="I55" s="87">
        <v>0.71141696425754974</v>
      </c>
      <c r="J55" s="87">
        <v>0.90488999937746362</v>
      </c>
      <c r="K55" s="87">
        <v>0.88135446386476213</v>
      </c>
      <c r="L55" s="87">
        <v>0.65422417431428759</v>
      </c>
      <c r="M55" s="87">
        <v>0.83056725894858252</v>
      </c>
      <c r="N55" s="87">
        <v>0.82108380731628916</v>
      </c>
      <c r="O55" s="87">
        <v>0.70974802582517083</v>
      </c>
      <c r="P55" s="87">
        <v>0.75144472247576655</v>
      </c>
      <c r="Q55" s="87">
        <v>0.8258121551615708</v>
      </c>
    </row>
    <row r="56" spans="1:17" x14ac:dyDescent="0.25">
      <c r="A56" s="150" t="s">
        <v>29</v>
      </c>
      <c r="B56" s="87">
        <v>3.1792365394905651</v>
      </c>
      <c r="C56" s="87">
        <v>2.6759616576966563</v>
      </c>
      <c r="D56" s="87">
        <v>2.1622225709933867</v>
      </c>
      <c r="E56" s="87">
        <v>1.5704518789028008</v>
      </c>
      <c r="F56" s="87">
        <v>1.2375416965132962</v>
      </c>
      <c r="G56" s="87">
        <v>1.2658209339863098</v>
      </c>
      <c r="H56" s="87">
        <v>1.080400574079037</v>
      </c>
      <c r="I56" s="87">
        <v>1.094215531077176</v>
      </c>
      <c r="J56" s="87">
        <v>1.2101183737704821</v>
      </c>
      <c r="K56" s="87">
        <v>1.2677896098415737</v>
      </c>
      <c r="L56" s="87">
        <v>1.1038408351769518</v>
      </c>
      <c r="M56" s="87">
        <v>0.40020102120670792</v>
      </c>
      <c r="N56" s="87">
        <v>0.42077042315034707</v>
      </c>
      <c r="O56" s="87">
        <v>0.37312839393046243</v>
      </c>
      <c r="P56" s="87">
        <v>0.35946938093773667</v>
      </c>
      <c r="Q56" s="87">
        <v>0.3647500031970024</v>
      </c>
    </row>
    <row r="57" spans="1:17" x14ac:dyDescent="0.25">
      <c r="A57" s="150" t="s">
        <v>28</v>
      </c>
      <c r="B57" s="87">
        <v>6.4717237188252952E-2</v>
      </c>
      <c r="C57" s="87">
        <v>9.0605241934823777E-2</v>
      </c>
      <c r="D57" s="87">
        <v>9.3899969429370969E-2</v>
      </c>
      <c r="E57" s="87">
        <v>0.15451965725323152</v>
      </c>
      <c r="F57" s="87">
        <v>8.6472434825173583E-2</v>
      </c>
      <c r="G57" s="87">
        <v>0.11104941790061937</v>
      </c>
      <c r="H57" s="87">
        <v>0.13922709012354834</v>
      </c>
      <c r="I57" s="87">
        <v>0.39243851045456635</v>
      </c>
      <c r="J57" s="87">
        <v>0.82063271363084944</v>
      </c>
      <c r="K57" s="87">
        <v>0.59664581911448356</v>
      </c>
      <c r="L57" s="87">
        <v>0.80681782680832603</v>
      </c>
      <c r="M57" s="87">
        <v>1.5576254784127772</v>
      </c>
      <c r="N57" s="87">
        <v>1.4178804712832382</v>
      </c>
      <c r="O57" s="87">
        <v>1.7407442536656554</v>
      </c>
      <c r="P57" s="87">
        <v>1.2783402980477407</v>
      </c>
      <c r="Q57" s="87">
        <v>1.8773490567421574</v>
      </c>
    </row>
    <row r="58" spans="1:17" x14ac:dyDescent="0.25">
      <c r="A58" s="150" t="s">
        <v>26</v>
      </c>
      <c r="B58" s="87">
        <v>2.4203265079886975</v>
      </c>
      <c r="C58" s="87">
        <v>2.4075830981855924</v>
      </c>
      <c r="D58" s="87">
        <v>2.5857923163027552</v>
      </c>
      <c r="E58" s="87">
        <v>2.4749841934175731</v>
      </c>
      <c r="F58" s="87">
        <v>2.8548083846834804</v>
      </c>
      <c r="G58" s="87">
        <v>2.9106804193550855</v>
      </c>
      <c r="H58" s="87">
        <v>2.5812322263035941</v>
      </c>
      <c r="I58" s="87">
        <v>1.7503068207459878</v>
      </c>
      <c r="J58" s="87">
        <v>1.5527189688381382</v>
      </c>
      <c r="K58" s="87">
        <v>1.3421856561051244</v>
      </c>
      <c r="L58" s="87">
        <v>1.4804349702094259</v>
      </c>
      <c r="M58" s="87">
        <v>2.3437119880649426</v>
      </c>
      <c r="N58" s="87">
        <v>2.2914665006218571</v>
      </c>
      <c r="O58" s="87">
        <v>2.3136426356971036</v>
      </c>
      <c r="P58" s="87">
        <v>2.2968681730789995</v>
      </c>
      <c r="Q58" s="87">
        <v>2.9086344466068623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0.81144482999998246</v>
      </c>
      <c r="F60" s="87">
        <v>0.7990189867106956</v>
      </c>
      <c r="G60" s="87">
        <v>1.024229275208179</v>
      </c>
      <c r="H60" s="87">
        <v>1.2130705129094699</v>
      </c>
      <c r="I60" s="87">
        <v>1.296743727898567</v>
      </c>
      <c r="J60" s="87">
        <v>0.86573314120309641</v>
      </c>
      <c r="K60" s="87">
        <v>0.83256608000871812</v>
      </c>
      <c r="L60" s="87">
        <v>0.95066054915513931</v>
      </c>
      <c r="M60" s="87">
        <v>0.78391055896003514</v>
      </c>
      <c r="N60" s="87">
        <v>0.38788323599672181</v>
      </c>
      <c r="O60" s="87">
        <v>0.39413768083503148</v>
      </c>
      <c r="P60" s="87">
        <v>0.99279139356370594</v>
      </c>
      <c r="Q60" s="87">
        <v>0.8437865059098093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1.2726756249040705</v>
      </c>
      <c r="C62" s="302">
        <v>1.1703268489452523</v>
      </c>
      <c r="D62" s="302">
        <v>1.1079299737472095</v>
      </c>
      <c r="E62" s="302">
        <v>1.1674529630383781</v>
      </c>
      <c r="F62" s="302">
        <v>1.1396776443723422</v>
      </c>
      <c r="G62" s="302">
        <v>1.3179434168748492</v>
      </c>
      <c r="H62" s="302">
        <v>1.2153856607770044</v>
      </c>
      <c r="I62" s="302">
        <v>1.0166224625559281</v>
      </c>
      <c r="J62" s="302">
        <v>1.0259524382718201</v>
      </c>
      <c r="K62" s="302">
        <v>0.94815051761703506</v>
      </c>
      <c r="L62" s="302">
        <v>0.9493286281983917</v>
      </c>
      <c r="M62" s="302">
        <v>1.0929727028994221</v>
      </c>
      <c r="N62" s="302">
        <v>0.99283419047986932</v>
      </c>
      <c r="O62" s="302">
        <v>1.0556960064577718</v>
      </c>
      <c r="P62" s="302">
        <v>1.0954883175917525</v>
      </c>
      <c r="Q62" s="302">
        <v>1.2916809001056366</v>
      </c>
    </row>
    <row r="63" spans="1:17" x14ac:dyDescent="0.25">
      <c r="A63" s="152" t="s">
        <v>268</v>
      </c>
      <c r="B63" s="151">
        <v>1.4689269527286708</v>
      </c>
      <c r="C63" s="151">
        <v>1.3507956138055821</v>
      </c>
      <c r="D63" s="151">
        <v>1.2787769077418427</v>
      </c>
      <c r="E63" s="151">
        <v>1.3474785639736642</v>
      </c>
      <c r="F63" s="151">
        <v>1.3154201875808234</v>
      </c>
      <c r="G63" s="151">
        <v>1.521175207048308</v>
      </c>
      <c r="H63" s="151">
        <v>1.4028026624693601</v>
      </c>
      <c r="I63" s="151">
        <v>1.1733894377920213</v>
      </c>
      <c r="J63" s="151">
        <v>1.1841581305595996</v>
      </c>
      <c r="K63" s="151">
        <v>1.0943588635763213</v>
      </c>
      <c r="L63" s="151">
        <v>1.0957186432031056</v>
      </c>
      <c r="M63" s="151">
        <v>1.2615131699459423</v>
      </c>
      <c r="N63" s="151">
        <v>1.1459329254430874</v>
      </c>
      <c r="O63" s="151">
        <v>1.218488267888945</v>
      </c>
      <c r="P63" s="151">
        <v>1.2644167018058556</v>
      </c>
      <c r="Q63" s="151">
        <v>1.4908629122468007</v>
      </c>
    </row>
    <row r="64" spans="1:17" x14ac:dyDescent="0.25">
      <c r="A64" s="301" t="s">
        <v>267</v>
      </c>
      <c r="B64" s="300">
        <v>8.9677990464085325E-2</v>
      </c>
      <c r="C64" s="300">
        <v>8.2466072222830783E-2</v>
      </c>
      <c r="D64" s="300">
        <v>7.8069330217639496E-2</v>
      </c>
      <c r="E64" s="300">
        <v>8.2263566330592189E-2</v>
      </c>
      <c r="F64" s="300">
        <v>8.030640245180927E-2</v>
      </c>
      <c r="G64" s="300">
        <v>9.2867746390299197E-2</v>
      </c>
      <c r="H64" s="300">
        <v>8.5641102543754441E-2</v>
      </c>
      <c r="I64" s="300">
        <v>7.1635425177202908E-2</v>
      </c>
      <c r="J64" s="300">
        <v>7.2292853870663545E-2</v>
      </c>
      <c r="K64" s="300">
        <v>6.6810608621334436E-2</v>
      </c>
      <c r="L64" s="300">
        <v>6.6893623167549585E-2</v>
      </c>
      <c r="M64" s="300">
        <v>7.7015379025199796E-2</v>
      </c>
      <c r="N64" s="300">
        <v>6.9959205098300489E-2</v>
      </c>
      <c r="O64" s="300">
        <v>7.4388708754620114E-2</v>
      </c>
      <c r="P64" s="300">
        <v>7.7192639645247474E-2</v>
      </c>
      <c r="Q64" s="300">
        <v>9.1017180792667185E-2</v>
      </c>
    </row>
    <row r="65" spans="1:17" x14ac:dyDescent="0.25">
      <c r="A65" s="156" t="s">
        <v>259</v>
      </c>
      <c r="B65" s="204">
        <v>24.639060249124082</v>
      </c>
      <c r="C65" s="204">
        <v>22.6657280295798</v>
      </c>
      <c r="D65" s="204">
        <v>21.467891245068447</v>
      </c>
      <c r="E65" s="204">
        <v>22.609890462517907</v>
      </c>
      <c r="F65" s="204">
        <v>22.082871674771994</v>
      </c>
      <c r="G65" s="204">
        <v>25.521382135939565</v>
      </c>
      <c r="H65" s="204">
        <v>23.537432363996171</v>
      </c>
      <c r="I65" s="204">
        <v>19.670889408879709</v>
      </c>
      <c r="J65" s="204">
        <v>19.851544220725938</v>
      </c>
      <c r="K65" s="204">
        <v>18.343960127519377</v>
      </c>
      <c r="L65" s="204">
        <v>18.367123177912099</v>
      </c>
      <c r="M65" s="204">
        <v>21.16608693774841</v>
      </c>
      <c r="N65" s="204">
        <v>19.232313963049744</v>
      </c>
      <c r="O65" s="204">
        <v>20.444356143669957</v>
      </c>
      <c r="P65" s="204">
        <v>21.209784427642084</v>
      </c>
      <c r="Q65" s="204">
        <v>25.014461015805672</v>
      </c>
    </row>
    <row r="66" spans="1:17" x14ac:dyDescent="0.25">
      <c r="A66" s="299" t="s">
        <v>266</v>
      </c>
      <c r="B66" s="298">
        <v>6.5636995598773513</v>
      </c>
      <c r="C66" s="298">
        <v>6.0358457984245728</v>
      </c>
      <c r="D66" s="298">
        <v>5.7140400419059105</v>
      </c>
      <c r="E66" s="298">
        <v>6.0210240140728004</v>
      </c>
      <c r="F66" s="298">
        <v>5.8777755355632371</v>
      </c>
      <c r="G66" s="298">
        <v>6.79716375171148</v>
      </c>
      <c r="H66" s="298">
        <v>6.2682321957133258</v>
      </c>
      <c r="I66" s="298">
        <v>5.2431305192497488</v>
      </c>
      <c r="J66" s="298">
        <v>5.2912489528095037</v>
      </c>
      <c r="K66" s="298">
        <v>4.8899931871088622</v>
      </c>
      <c r="L66" s="298">
        <v>4.8960691767428424</v>
      </c>
      <c r="M66" s="298">
        <v>5.6368993862985679</v>
      </c>
      <c r="N66" s="298">
        <v>5.1204448420037174</v>
      </c>
      <c r="O66" s="298">
        <v>5.4446484849377539</v>
      </c>
      <c r="P66" s="298">
        <v>5.6498734220432301</v>
      </c>
      <c r="Q66" s="298">
        <v>6.6617174004290431</v>
      </c>
    </row>
    <row r="67" spans="1:17" x14ac:dyDescent="0.25">
      <c r="A67" s="299" t="s">
        <v>265</v>
      </c>
      <c r="B67" s="298">
        <v>1.2437131648156587</v>
      </c>
      <c r="C67" s="298">
        <v>1.1518384748686443</v>
      </c>
      <c r="D67" s="298">
        <v>1.1010312426397324</v>
      </c>
      <c r="E67" s="298">
        <v>1.1488309903166498</v>
      </c>
      <c r="F67" s="298">
        <v>1.1324004529099918</v>
      </c>
      <c r="G67" s="298">
        <v>1.2938860859616907</v>
      </c>
      <c r="H67" s="298">
        <v>1.1952354846359383</v>
      </c>
      <c r="I67" s="298">
        <v>0.98251752543686277</v>
      </c>
      <c r="J67" s="298">
        <v>0.99166121858942169</v>
      </c>
      <c r="K67" s="298">
        <v>0.91429461515502664</v>
      </c>
      <c r="L67" s="298">
        <v>0.91580068916257629</v>
      </c>
      <c r="M67" s="298">
        <v>1.0741835197552299</v>
      </c>
      <c r="N67" s="298">
        <v>0.98123723232682714</v>
      </c>
      <c r="O67" s="298">
        <v>1.0377029452482813</v>
      </c>
      <c r="P67" s="298">
        <v>1.0716369568001052</v>
      </c>
      <c r="Q67" s="298">
        <v>1.269743674793417</v>
      </c>
    </row>
    <row r="68" spans="1:17" x14ac:dyDescent="0.25">
      <c r="A68" s="150" t="s">
        <v>33</v>
      </c>
      <c r="B68" s="87">
        <v>8.6910303183295429E-2</v>
      </c>
      <c r="C68" s="87">
        <v>6.2937262636784827E-2</v>
      </c>
      <c r="D68" s="87">
        <v>5.1795525580802047E-2</v>
      </c>
      <c r="E68" s="87">
        <v>8.5244386302780736E-2</v>
      </c>
      <c r="F68" s="87">
        <v>7.9361118247578438E-2</v>
      </c>
      <c r="G68" s="87">
        <v>0.1810717101866412</v>
      </c>
      <c r="H68" s="87">
        <v>0.11426504424521394</v>
      </c>
      <c r="I68" s="87">
        <v>9.5652738949649888E-2</v>
      </c>
      <c r="J68" s="87">
        <v>8.6371098894003503E-2</v>
      </c>
      <c r="K68" s="87">
        <v>8.2311017471252426E-2</v>
      </c>
      <c r="L68" s="87">
        <v>7.1061967341083887E-2</v>
      </c>
      <c r="M68" s="87">
        <v>7.3881337381694417E-2</v>
      </c>
      <c r="N68" s="87">
        <v>7.8484849692687125E-2</v>
      </c>
      <c r="O68" s="87">
        <v>0.10243296017360579</v>
      </c>
      <c r="P68" s="87">
        <v>0.11142492519440717</v>
      </c>
      <c r="Q68" s="87">
        <v>0.11653638134323296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2.3995749450290499E-16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0.19906514800036476</v>
      </c>
      <c r="C71" s="87">
        <v>0.21403656220523898</v>
      </c>
      <c r="D71" s="87">
        <v>0.23054662834387568</v>
      </c>
      <c r="E71" s="87">
        <v>0.21624023822542959</v>
      </c>
      <c r="F71" s="87">
        <v>0.21136725982625817</v>
      </c>
      <c r="G71" s="87">
        <v>0.21467872193497944</v>
      </c>
      <c r="H71" s="87">
        <v>0.23319631913550493</v>
      </c>
      <c r="I71" s="87">
        <v>0.12028904336379198</v>
      </c>
      <c r="J71" s="87">
        <v>0.15300218836948029</v>
      </c>
      <c r="K71" s="87">
        <v>0.14902271192442254</v>
      </c>
      <c r="L71" s="87">
        <v>0.11061867235041439</v>
      </c>
      <c r="M71" s="87">
        <v>0.14043542120545049</v>
      </c>
      <c r="N71" s="87">
        <v>0.13883192370405778</v>
      </c>
      <c r="O71" s="87">
        <v>0.12000685300630816</v>
      </c>
      <c r="P71" s="87">
        <v>0.12705708655923562</v>
      </c>
      <c r="Q71" s="87">
        <v>0.13963141045736252</v>
      </c>
    </row>
    <row r="72" spans="1:17" x14ac:dyDescent="0.25">
      <c r="A72" s="150" t="s">
        <v>29</v>
      </c>
      <c r="B72" s="87">
        <v>0.53755721493321729</v>
      </c>
      <c r="C72" s="87">
        <v>0.45246161401063584</v>
      </c>
      <c r="D72" s="87">
        <v>0.36559668615132146</v>
      </c>
      <c r="E72" s="87">
        <v>0.26553788235741083</v>
      </c>
      <c r="F72" s="87">
        <v>0.20924818253630623</v>
      </c>
      <c r="G72" s="87">
        <v>0.21402974186591306</v>
      </c>
      <c r="H72" s="87">
        <v>0.18267817332875733</v>
      </c>
      <c r="I72" s="87">
        <v>0.18501405797153123</v>
      </c>
      <c r="J72" s="87">
        <v>0.20461134447322701</v>
      </c>
      <c r="K72" s="87">
        <v>0.21436261294886544</v>
      </c>
      <c r="L72" s="87">
        <v>0.18664154041912226</v>
      </c>
      <c r="M72" s="87">
        <v>6.7667486738114652E-2</v>
      </c>
      <c r="N72" s="87">
        <v>7.1145438216187545E-2</v>
      </c>
      <c r="O72" s="87">
        <v>6.3089945577281259E-2</v>
      </c>
      <c r="P72" s="87">
        <v>6.0780428530687783E-2</v>
      </c>
      <c r="Q72" s="87">
        <v>6.1673295909237764E-2</v>
      </c>
    </row>
    <row r="73" spans="1:17" x14ac:dyDescent="0.25">
      <c r="A73" s="150" t="s">
        <v>28</v>
      </c>
      <c r="B73" s="87">
        <v>1.0942632719824064E-2</v>
      </c>
      <c r="C73" s="87">
        <v>1.5319873468942544E-2</v>
      </c>
      <c r="D73" s="87">
        <v>1.5876958326874024E-2</v>
      </c>
      <c r="E73" s="87">
        <v>2.6126762061810072E-2</v>
      </c>
      <c r="F73" s="87">
        <v>1.4621082972506021E-2</v>
      </c>
      <c r="G73" s="87">
        <v>1.8776651269923242E-2</v>
      </c>
      <c r="H73" s="87">
        <v>2.3541037566856632E-2</v>
      </c>
      <c r="I73" s="87">
        <v>6.6354972362735992E-2</v>
      </c>
      <c r="J73" s="87">
        <v>0.13875565109514462</v>
      </c>
      <c r="K73" s="87">
        <v>0.10088310852017422</v>
      </c>
      <c r="L73" s="87">
        <v>0.13641977831792645</v>
      </c>
      <c r="M73" s="87">
        <v>0.26336914654949273</v>
      </c>
      <c r="N73" s="87">
        <v>0.23974053763654435</v>
      </c>
      <c r="O73" s="87">
        <v>0.29433155453776155</v>
      </c>
      <c r="P73" s="87">
        <v>0.21614656280515535</v>
      </c>
      <c r="Q73" s="87">
        <v>0.31742920599469648</v>
      </c>
    </row>
    <row r="74" spans="1:17" x14ac:dyDescent="0.25">
      <c r="A74" s="150" t="s">
        <v>26</v>
      </c>
      <c r="B74" s="87">
        <v>0.40923786597895712</v>
      </c>
      <c r="C74" s="87">
        <v>0.40708316254704219</v>
      </c>
      <c r="D74" s="87">
        <v>0.43721544423685899</v>
      </c>
      <c r="E74" s="87">
        <v>0.41847959203138568</v>
      </c>
      <c r="F74" s="87">
        <v>0.48270168808652203</v>
      </c>
      <c r="G74" s="87">
        <v>0.4921487408545846</v>
      </c>
      <c r="H74" s="87">
        <v>0.43644440715001598</v>
      </c>
      <c r="I74" s="87">
        <v>0.29594842917526148</v>
      </c>
      <c r="J74" s="87">
        <v>0.26253953554407539</v>
      </c>
      <c r="K74" s="87">
        <v>0.22694177493782697</v>
      </c>
      <c r="L74" s="87">
        <v>0.25031748647524038</v>
      </c>
      <c r="M74" s="87">
        <v>0.39628359615911601</v>
      </c>
      <c r="N74" s="87">
        <v>0.38744973357170565</v>
      </c>
      <c r="O74" s="87">
        <v>0.3911993575021549</v>
      </c>
      <c r="P74" s="87">
        <v>0.38836306857083985</v>
      </c>
      <c r="Q74" s="87">
        <v>0.49180280012362526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0.13720212933783285</v>
      </c>
      <c r="F76" s="87">
        <v>0.13510112124082091</v>
      </c>
      <c r="G76" s="87">
        <v>0.17318051984964933</v>
      </c>
      <c r="H76" s="87">
        <v>0.20511050320958951</v>
      </c>
      <c r="I76" s="87">
        <v>0.21925828361389205</v>
      </c>
      <c r="J76" s="87">
        <v>0.14638140021349086</v>
      </c>
      <c r="K76" s="87">
        <v>0.1407733893524851</v>
      </c>
      <c r="L76" s="87">
        <v>0.16074124425878883</v>
      </c>
      <c r="M76" s="87">
        <v>0.13254653172136163</v>
      </c>
      <c r="N76" s="87">
        <v>6.558474950564476E-2</v>
      </c>
      <c r="O76" s="87">
        <v>6.6642274451169548E-2</v>
      </c>
      <c r="P76" s="87">
        <v>0.1678648851397794</v>
      </c>
      <c r="Q76" s="87">
        <v>0.14267058096526192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16.831647524431073</v>
      </c>
      <c r="C78" s="298">
        <v>15.478043756286583</v>
      </c>
      <c r="D78" s="298">
        <v>14.652819960522805</v>
      </c>
      <c r="E78" s="298">
        <v>15.440035458128456</v>
      </c>
      <c r="F78" s="298">
        <v>15.072695686298765</v>
      </c>
      <c r="G78" s="298">
        <v>17.430332298266393</v>
      </c>
      <c r="H78" s="298">
        <v>16.073964683646906</v>
      </c>
      <c r="I78" s="298">
        <v>13.4452413641931</v>
      </c>
      <c r="J78" s="298">
        <v>13.568634049327011</v>
      </c>
      <c r="K78" s="298">
        <v>12.53967232525549</v>
      </c>
      <c r="L78" s="298">
        <v>12.555253312006682</v>
      </c>
      <c r="M78" s="298">
        <v>14.455004031694614</v>
      </c>
      <c r="N78" s="298">
        <v>13.130631888719199</v>
      </c>
      <c r="O78" s="298">
        <v>13.962004713483919</v>
      </c>
      <c r="P78" s="298">
        <v>14.48827404879875</v>
      </c>
      <c r="Q78" s="298">
        <v>17.082999940583214</v>
      </c>
    </row>
    <row r="79" spans="1:17" x14ac:dyDescent="0.25">
      <c r="A79" s="243" t="s">
        <v>258</v>
      </c>
      <c r="B79" s="278">
        <v>9.5169438398928357</v>
      </c>
      <c r="C79" s="278">
        <v>16.524063789751605</v>
      </c>
      <c r="D79" s="278">
        <v>19.934825286142651</v>
      </c>
      <c r="E79" s="278">
        <v>12.191413547059863</v>
      </c>
      <c r="F79" s="278">
        <v>9.9512496592490667</v>
      </c>
      <c r="G79" s="278">
        <v>10.70885520011884</v>
      </c>
      <c r="H79" s="278">
        <v>14.715702433519157</v>
      </c>
      <c r="I79" s="278">
        <v>18.292953708635434</v>
      </c>
      <c r="J79" s="278">
        <v>13.14148423515552</v>
      </c>
      <c r="K79" s="278">
        <v>22.518053743965368</v>
      </c>
      <c r="L79" s="278">
        <v>32.380746745444085</v>
      </c>
      <c r="M79" s="278">
        <v>34.507776096665054</v>
      </c>
      <c r="N79" s="278">
        <v>35.986950694118882</v>
      </c>
      <c r="O79" s="278">
        <v>37.203991050698662</v>
      </c>
      <c r="P79" s="278">
        <v>39.444149801917654</v>
      </c>
      <c r="Q79" s="278">
        <v>40.708879275454976</v>
      </c>
    </row>
    <row r="81" spans="1:17" ht="12.75" x14ac:dyDescent="0.25">
      <c r="A81" s="98" t="s">
        <v>90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1</v>
      </c>
      <c r="D83" s="77">
        <f t="shared" si="0"/>
        <v>1</v>
      </c>
      <c r="E83" s="77">
        <f t="shared" si="0"/>
        <v>1</v>
      </c>
      <c r="F83" s="77">
        <f t="shared" si="0"/>
        <v>1</v>
      </c>
      <c r="G83" s="77">
        <f t="shared" si="0"/>
        <v>0.99999999999999978</v>
      </c>
      <c r="H83" s="77">
        <f t="shared" si="0"/>
        <v>0.99999999999999989</v>
      </c>
      <c r="I83" s="77">
        <f t="shared" si="0"/>
        <v>1.0000000000000002</v>
      </c>
      <c r="J83" s="77">
        <f t="shared" si="0"/>
        <v>0.99999999999999989</v>
      </c>
      <c r="K83" s="77">
        <f t="shared" si="0"/>
        <v>0.99999999999999989</v>
      </c>
      <c r="L83" s="77">
        <f t="shared" si="0"/>
        <v>1.0000000000000002</v>
      </c>
      <c r="M83" s="77">
        <f t="shared" si="0"/>
        <v>0.99999999999999989</v>
      </c>
      <c r="N83" s="77">
        <f t="shared" si="0"/>
        <v>1</v>
      </c>
      <c r="O83" s="77">
        <f t="shared" si="0"/>
        <v>1</v>
      </c>
      <c r="P83" s="77">
        <f t="shared" si="0"/>
        <v>0.99999999999999989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1.7790361905220275E-2</v>
      </c>
      <c r="C84" s="203">
        <f t="shared" si="1"/>
        <v>1.7592998362984849E-2</v>
      </c>
      <c r="D84" s="203">
        <f t="shared" si="1"/>
        <v>1.7435245161166402E-2</v>
      </c>
      <c r="E84" s="203">
        <f t="shared" si="1"/>
        <v>1.7667534801830018E-2</v>
      </c>
      <c r="F84" s="203">
        <f t="shared" si="1"/>
        <v>1.7607057352863442E-2</v>
      </c>
      <c r="G84" s="203">
        <f t="shared" si="1"/>
        <v>1.7730445852331283E-2</v>
      </c>
      <c r="H84" s="203">
        <f t="shared" si="1"/>
        <v>1.7639199811916726E-2</v>
      </c>
      <c r="I84" s="203">
        <f t="shared" si="1"/>
        <v>1.7663422798611546E-2</v>
      </c>
      <c r="J84" s="203">
        <f t="shared" si="1"/>
        <v>1.7785650384824398E-2</v>
      </c>
      <c r="K84" s="203">
        <f t="shared" si="1"/>
        <v>1.7578861910617423E-2</v>
      </c>
      <c r="L84" s="203">
        <f t="shared" si="1"/>
        <v>1.7349504518742523E-2</v>
      </c>
      <c r="M84" s="203">
        <f t="shared" si="1"/>
        <v>1.7306214572741584E-2</v>
      </c>
      <c r="N84" s="203">
        <f t="shared" si="1"/>
        <v>1.7170559938629117E-2</v>
      </c>
      <c r="O84" s="203">
        <f t="shared" si="1"/>
        <v>1.7230022630585116E-2</v>
      </c>
      <c r="P84" s="203">
        <f t="shared" si="1"/>
        <v>1.7236961907327916E-2</v>
      </c>
      <c r="Q84" s="203">
        <f t="shared" si="1"/>
        <v>1.7303278354534254E-2</v>
      </c>
    </row>
    <row r="85" spans="1:17" x14ac:dyDescent="0.25">
      <c r="A85" s="76" t="s">
        <v>82</v>
      </c>
      <c r="B85" s="202">
        <f t="shared" ref="B85:Q85" si="2">IF(B$7=0,0,B$7/B$5)</f>
        <v>5.1989798682316934E-3</v>
      </c>
      <c r="C85" s="202">
        <f t="shared" si="2"/>
        <v>5.141303184178189E-3</v>
      </c>
      <c r="D85" s="202">
        <f t="shared" si="2"/>
        <v>5.0952020579182154E-3</v>
      </c>
      <c r="E85" s="202">
        <f t="shared" si="2"/>
        <v>5.163085396764436E-3</v>
      </c>
      <c r="F85" s="202">
        <f t="shared" si="2"/>
        <v>5.1454117237197637E-3</v>
      </c>
      <c r="G85" s="202">
        <f t="shared" si="2"/>
        <v>5.1814702551944035E-3</v>
      </c>
      <c r="H85" s="202">
        <f t="shared" si="2"/>
        <v>5.1548048995541705E-3</v>
      </c>
      <c r="I85" s="202">
        <f t="shared" si="2"/>
        <v>5.1618837223935121E-3</v>
      </c>
      <c r="J85" s="202">
        <f t="shared" si="2"/>
        <v>5.1976029935049501E-3</v>
      </c>
      <c r="K85" s="202">
        <f t="shared" si="2"/>
        <v>5.1371720073276018E-3</v>
      </c>
      <c r="L85" s="202">
        <f t="shared" si="2"/>
        <v>5.0701455764241453E-3</v>
      </c>
      <c r="M85" s="202">
        <f t="shared" si="2"/>
        <v>5.057494706309484E-3</v>
      </c>
      <c r="N85" s="202">
        <f t="shared" si="2"/>
        <v>5.0178515716987112E-3</v>
      </c>
      <c r="O85" s="202">
        <f t="shared" si="2"/>
        <v>5.0352286964608205E-3</v>
      </c>
      <c r="P85" s="202">
        <f t="shared" si="2"/>
        <v>5.03725660124871E-3</v>
      </c>
      <c r="Q85" s="202">
        <f t="shared" si="2"/>
        <v>5.0566366383606749E-3</v>
      </c>
    </row>
    <row r="86" spans="1:17" x14ac:dyDescent="0.25">
      <c r="A86" s="76" t="s">
        <v>81</v>
      </c>
      <c r="B86" s="202">
        <f t="shared" ref="B86:Q86" si="3">IF(B$8=0,0,B$8/B$5)</f>
        <v>6.4763428077773813E-2</v>
      </c>
      <c r="C86" s="202">
        <f t="shared" si="3"/>
        <v>6.4044952554856635E-2</v>
      </c>
      <c r="D86" s="202">
        <f t="shared" si="3"/>
        <v>6.3470673167262529E-2</v>
      </c>
      <c r="E86" s="202">
        <f t="shared" si="3"/>
        <v>6.4316292470370462E-2</v>
      </c>
      <c r="F86" s="202">
        <f t="shared" si="3"/>
        <v>6.409613242318643E-2</v>
      </c>
      <c r="G86" s="202">
        <f t="shared" si="3"/>
        <v>6.4545311717766438E-2</v>
      </c>
      <c r="H86" s="202">
        <f t="shared" si="3"/>
        <v>6.4213142737323411E-2</v>
      </c>
      <c r="I86" s="202">
        <f t="shared" si="3"/>
        <v>6.4301323273784475E-2</v>
      </c>
      <c r="J86" s="202">
        <f t="shared" si="3"/>
        <v>6.4746276419256635E-2</v>
      </c>
      <c r="K86" s="202">
        <f t="shared" si="3"/>
        <v>6.3993490694718547E-2</v>
      </c>
      <c r="L86" s="202">
        <f t="shared" si="3"/>
        <v>6.3158545850317313E-2</v>
      </c>
      <c r="M86" s="202">
        <f t="shared" si="3"/>
        <v>6.3000954604042564E-2</v>
      </c>
      <c r="N86" s="202">
        <f t="shared" si="3"/>
        <v>6.2507122090316031E-2</v>
      </c>
      <c r="O86" s="202">
        <f t="shared" si="3"/>
        <v>6.2723588050610693E-2</v>
      </c>
      <c r="P86" s="202">
        <f t="shared" si="3"/>
        <v>6.2748849557523162E-2</v>
      </c>
      <c r="Q86" s="202">
        <f t="shared" si="3"/>
        <v>6.2990265695199443E-2</v>
      </c>
    </row>
    <row r="87" spans="1:17" x14ac:dyDescent="0.25">
      <c r="A87" s="76" t="s">
        <v>80</v>
      </c>
      <c r="B87" s="202">
        <f t="shared" ref="B87:Q87" si="4">IF(B$9=0,0,B$9/B$5)</f>
        <v>3.4658534685970806E-2</v>
      </c>
      <c r="C87" s="202">
        <f t="shared" si="4"/>
        <v>3.4274038225991232E-2</v>
      </c>
      <c r="D87" s="202">
        <f t="shared" si="4"/>
        <v>3.3966709187595256E-2</v>
      </c>
      <c r="E87" s="202">
        <f t="shared" si="4"/>
        <v>3.4419247399635193E-2</v>
      </c>
      <c r="F87" s="202">
        <f t="shared" si="4"/>
        <v>3.4301427437686473E-2</v>
      </c>
      <c r="G87" s="202">
        <f t="shared" si="4"/>
        <v>3.4541808415400096E-2</v>
      </c>
      <c r="H87" s="202">
        <f t="shared" si="4"/>
        <v>3.4364046204967635E-2</v>
      </c>
      <c r="I87" s="202">
        <f t="shared" si="4"/>
        <v>3.4411236544828784E-2</v>
      </c>
      <c r="J87" s="202">
        <f t="shared" si="4"/>
        <v>3.4649355873649049E-2</v>
      </c>
      <c r="K87" s="202">
        <f t="shared" si="4"/>
        <v>3.4246498104698403E-2</v>
      </c>
      <c r="L87" s="202">
        <f t="shared" si="4"/>
        <v>3.3799672392881522E-2</v>
      </c>
      <c r="M87" s="202">
        <f t="shared" si="4"/>
        <v>3.3715336497804137E-2</v>
      </c>
      <c r="N87" s="202">
        <f t="shared" si="4"/>
        <v>3.3451059083620678E-2</v>
      </c>
      <c r="O87" s="202">
        <f t="shared" si="4"/>
        <v>3.3566902132944665E-2</v>
      </c>
      <c r="P87" s="202">
        <f t="shared" si="4"/>
        <v>3.3580420978989917E-2</v>
      </c>
      <c r="Q87" s="202">
        <f t="shared" si="4"/>
        <v>3.3709616264504423E-2</v>
      </c>
    </row>
    <row r="88" spans="1:17" x14ac:dyDescent="0.25">
      <c r="A88" s="129" t="s">
        <v>79</v>
      </c>
      <c r="B88" s="201">
        <f t="shared" ref="B88:Q88" si="5">IF(B$10=0,0,B$10/B$5)</f>
        <v>3.5725107892521146E-2</v>
      </c>
      <c r="C88" s="201">
        <f t="shared" si="5"/>
        <v>3.5328779033222235E-2</v>
      </c>
      <c r="D88" s="201">
        <f t="shared" si="5"/>
        <v>3.5011992326724646E-2</v>
      </c>
      <c r="E88" s="201">
        <f t="shared" si="5"/>
        <v>3.5478456838196337E-2</v>
      </c>
      <c r="F88" s="201">
        <f t="shared" si="5"/>
        <v>3.5357011113769467E-2</v>
      </c>
      <c r="G88" s="201">
        <f t="shared" si="5"/>
        <v>3.5604789516461288E-2</v>
      </c>
      <c r="H88" s="201">
        <f t="shared" si="5"/>
        <v>3.5421556895565656E-2</v>
      </c>
      <c r="I88" s="201">
        <f t="shared" si="5"/>
        <v>3.547019945931798E-2</v>
      </c>
      <c r="J88" s="201">
        <f t="shared" si="5"/>
        <v>3.5715646613690664E-2</v>
      </c>
      <c r="K88" s="201">
        <f t="shared" si="5"/>
        <v>3.5300391399022642E-2</v>
      </c>
      <c r="L88" s="201">
        <f t="shared" si="5"/>
        <v>3.483981518284833E-2</v>
      </c>
      <c r="M88" s="201">
        <f t="shared" si="5"/>
        <v>3.4752883955716227E-2</v>
      </c>
      <c r="N88" s="201">
        <f t="shared" si="5"/>
        <v>3.4480473733506739E-2</v>
      </c>
      <c r="O88" s="201">
        <f t="shared" si="5"/>
        <v>3.4599881708286852E-2</v>
      </c>
      <c r="P88" s="201">
        <f t="shared" si="5"/>
        <v>3.4613816579969245E-2</v>
      </c>
      <c r="Q88" s="201">
        <f t="shared" si="5"/>
        <v>3.4746987689366418E-2</v>
      </c>
    </row>
    <row r="89" spans="1:17" x14ac:dyDescent="0.25">
      <c r="A89" s="127" t="s">
        <v>263</v>
      </c>
      <c r="B89" s="200">
        <f t="shared" ref="B89:Q89" si="6">IF(B$15=0,0,B$15/B$5)</f>
        <v>7.9858075039578688E-2</v>
      </c>
      <c r="C89" s="200">
        <f t="shared" si="6"/>
        <v>7.8912917155747317E-2</v>
      </c>
      <c r="D89" s="200">
        <f t="shared" si="6"/>
        <v>7.8195792898893779E-2</v>
      </c>
      <c r="E89" s="200">
        <f t="shared" si="6"/>
        <v>7.9256042837910351E-2</v>
      </c>
      <c r="F89" s="200">
        <f t="shared" si="6"/>
        <v>7.9082828992433005E-2</v>
      </c>
      <c r="G89" s="200">
        <f t="shared" si="6"/>
        <v>7.9654710047919394E-2</v>
      </c>
      <c r="H89" s="200">
        <f t="shared" si="6"/>
        <v>7.9142366003009751E-2</v>
      </c>
      <c r="I89" s="200">
        <f t="shared" si="6"/>
        <v>7.9343968180305049E-2</v>
      </c>
      <c r="J89" s="200">
        <f t="shared" si="6"/>
        <v>7.9667790858665141E-2</v>
      </c>
      <c r="K89" s="200">
        <f t="shared" si="6"/>
        <v>7.8540499705997996E-2</v>
      </c>
      <c r="L89" s="200">
        <f t="shared" si="6"/>
        <v>7.7659556245897737E-2</v>
      </c>
      <c r="M89" s="200">
        <f t="shared" si="6"/>
        <v>7.6713068770950341E-2</v>
      </c>
      <c r="N89" s="200">
        <f t="shared" si="6"/>
        <v>7.6273567869407921E-2</v>
      </c>
      <c r="O89" s="200">
        <f t="shared" si="6"/>
        <v>7.6465538040836167E-2</v>
      </c>
      <c r="P89" s="200">
        <f t="shared" si="6"/>
        <v>7.6724633585046637E-2</v>
      </c>
      <c r="Q89" s="200">
        <f t="shared" si="6"/>
        <v>7.675198525176849E-2</v>
      </c>
    </row>
    <row r="90" spans="1:17" x14ac:dyDescent="0.25">
      <c r="A90" s="142" t="s">
        <v>277</v>
      </c>
      <c r="B90" s="199">
        <f t="shared" ref="B90:Q90" si="7">IF(B$16=0,0,B$16/B$5)</f>
        <v>3.3483807855725925E-2</v>
      </c>
      <c r="C90" s="199">
        <f t="shared" si="7"/>
        <v>3.3053118968575941E-2</v>
      </c>
      <c r="D90" s="199">
        <f t="shared" si="7"/>
        <v>3.2747211142799625E-2</v>
      </c>
      <c r="E90" s="199">
        <f t="shared" si="7"/>
        <v>3.3201949967564183E-2</v>
      </c>
      <c r="F90" s="199">
        <f t="shared" si="7"/>
        <v>3.3186383132974874E-2</v>
      </c>
      <c r="G90" s="199">
        <f t="shared" si="7"/>
        <v>3.3436626479671466E-2</v>
      </c>
      <c r="H90" s="199">
        <f t="shared" si="7"/>
        <v>3.3162134159206609E-2</v>
      </c>
      <c r="I90" s="199">
        <f t="shared" si="7"/>
        <v>3.3300594098982443E-2</v>
      </c>
      <c r="J90" s="199">
        <f t="shared" si="7"/>
        <v>3.3305805229670242E-2</v>
      </c>
      <c r="K90" s="199">
        <f t="shared" si="7"/>
        <v>3.2717551113152533E-2</v>
      </c>
      <c r="L90" s="199">
        <f t="shared" si="7"/>
        <v>3.2434475252827034E-2</v>
      </c>
      <c r="M90" s="199">
        <f t="shared" si="7"/>
        <v>3.1600831998414187E-2</v>
      </c>
      <c r="N90" s="199">
        <f t="shared" si="7"/>
        <v>3.1514943029027749E-2</v>
      </c>
      <c r="O90" s="199">
        <f t="shared" si="7"/>
        <v>3.1551911364128563E-2</v>
      </c>
      <c r="P90" s="199">
        <f t="shared" si="7"/>
        <v>3.1792918244631818E-2</v>
      </c>
      <c r="Q90" s="199">
        <f t="shared" si="7"/>
        <v>3.1647402340822223E-2</v>
      </c>
    </row>
    <row r="91" spans="1:17" x14ac:dyDescent="0.25">
      <c r="A91" s="142" t="s">
        <v>276</v>
      </c>
      <c r="B91" s="199">
        <f t="shared" ref="B91:Q91" si="8">IF(B$22=0,0,B$22/B$5)</f>
        <v>4.6330677044612953E-2</v>
      </c>
      <c r="C91" s="199">
        <f t="shared" si="8"/>
        <v>4.5816691630240512E-2</v>
      </c>
      <c r="D91" s="199">
        <f t="shared" si="8"/>
        <v>4.5405861727783055E-2</v>
      </c>
      <c r="E91" s="199">
        <f t="shared" si="8"/>
        <v>4.6010803683417908E-2</v>
      </c>
      <c r="F91" s="199">
        <f t="shared" si="8"/>
        <v>4.5853304855036546E-2</v>
      </c>
      <c r="G91" s="199">
        <f t="shared" si="8"/>
        <v>4.617464023597595E-2</v>
      </c>
      <c r="H91" s="199">
        <f t="shared" si="8"/>
        <v>4.5937012083576978E-2</v>
      </c>
      <c r="I91" s="199">
        <f t="shared" si="8"/>
        <v>4.6000094969669614E-2</v>
      </c>
      <c r="J91" s="199">
        <f t="shared" si="8"/>
        <v>4.6318407033973864E-2</v>
      </c>
      <c r="K91" s="199">
        <f t="shared" si="8"/>
        <v>4.5779876673204725E-2</v>
      </c>
      <c r="L91" s="199">
        <f t="shared" si="8"/>
        <v>4.5182571047419073E-2</v>
      </c>
      <c r="M91" s="199">
        <f t="shared" si="8"/>
        <v>4.5069832896383499E-2</v>
      </c>
      <c r="N91" s="199">
        <f t="shared" si="8"/>
        <v>4.4716553346695109E-2</v>
      </c>
      <c r="O91" s="199">
        <f t="shared" si="8"/>
        <v>4.487140948688461E-2</v>
      </c>
      <c r="P91" s="199">
        <f t="shared" si="8"/>
        <v>4.4889481147900076E-2</v>
      </c>
      <c r="Q91" s="199">
        <f t="shared" si="8"/>
        <v>4.5062186229147566E-2</v>
      </c>
    </row>
    <row r="92" spans="1:17" x14ac:dyDescent="0.25">
      <c r="A92" s="142" t="s">
        <v>275</v>
      </c>
      <c r="B92" s="199">
        <f t="shared" ref="B92:Q92" si="9">IF(B$23=0,0,B$23/B$5)</f>
        <v>4.3590139239817878E-5</v>
      </c>
      <c r="C92" s="199">
        <f t="shared" si="9"/>
        <v>4.310655693088323E-5</v>
      </c>
      <c r="D92" s="199">
        <f t="shared" si="9"/>
        <v>4.2720028311093268E-5</v>
      </c>
      <c r="E92" s="199">
        <f t="shared" si="9"/>
        <v>4.3289186928238735E-5</v>
      </c>
      <c r="F92" s="199">
        <f t="shared" si="9"/>
        <v>4.3141004421588989E-5</v>
      </c>
      <c r="G92" s="199">
        <f t="shared" si="9"/>
        <v>4.3443332271974926E-5</v>
      </c>
      <c r="H92" s="199">
        <f t="shared" si="9"/>
        <v>4.3219760226170475E-5</v>
      </c>
      <c r="I92" s="199">
        <f t="shared" si="9"/>
        <v>4.3279111652996998E-5</v>
      </c>
      <c r="J92" s="199">
        <f t="shared" si="9"/>
        <v>4.3578595021033369E-5</v>
      </c>
      <c r="K92" s="199">
        <f t="shared" si="9"/>
        <v>4.3071919640740758E-5</v>
      </c>
      <c r="L92" s="199">
        <f t="shared" si="9"/>
        <v>4.2509945651635159E-5</v>
      </c>
      <c r="M92" s="199">
        <f t="shared" si="9"/>
        <v>4.2403876152660352E-5</v>
      </c>
      <c r="N92" s="199">
        <f t="shared" si="9"/>
        <v>4.2071493685063991E-5</v>
      </c>
      <c r="O92" s="199">
        <f t="shared" si="9"/>
        <v>4.2217189822992366E-5</v>
      </c>
      <c r="P92" s="199">
        <f t="shared" si="9"/>
        <v>4.223419251473367E-5</v>
      </c>
      <c r="Q92" s="199">
        <f t="shared" si="9"/>
        <v>4.2396681798707605E-5</v>
      </c>
    </row>
    <row r="93" spans="1:17" x14ac:dyDescent="0.25">
      <c r="A93" s="127" t="s">
        <v>262</v>
      </c>
      <c r="B93" s="200">
        <f t="shared" ref="B93:Q93" si="10">IF(B$24=0,0,B$24/B$5)</f>
        <v>3.4505081130055973E-2</v>
      </c>
      <c r="C93" s="200">
        <f t="shared" si="10"/>
        <v>3.4083970288515987E-2</v>
      </c>
      <c r="D93" s="200">
        <f t="shared" si="10"/>
        <v>3.3772182133816823E-2</v>
      </c>
      <c r="E93" s="200">
        <f t="shared" si="10"/>
        <v>3.4234064009450255E-2</v>
      </c>
      <c r="F93" s="200">
        <f t="shared" si="10"/>
        <v>3.4180337098974244E-2</v>
      </c>
      <c r="G93" s="200">
        <f t="shared" si="10"/>
        <v>3.4431305701746538E-2</v>
      </c>
      <c r="H93" s="200">
        <f t="shared" si="10"/>
        <v>3.418785066457837E-2</v>
      </c>
      <c r="I93" s="200">
        <f t="shared" si="10"/>
        <v>3.4294915873331631E-2</v>
      </c>
      <c r="J93" s="200">
        <f t="shared" si="10"/>
        <v>3.4386517195383902E-2</v>
      </c>
      <c r="K93" s="200">
        <f t="shared" si="10"/>
        <v>3.3856662495682074E-2</v>
      </c>
      <c r="L93" s="200">
        <f t="shared" si="10"/>
        <v>3.3507958598143942E-2</v>
      </c>
      <c r="M93" s="200">
        <f t="shared" si="10"/>
        <v>3.2937364951017477E-2</v>
      </c>
      <c r="N93" s="200">
        <f t="shared" si="10"/>
        <v>3.2783874928551893E-2</v>
      </c>
      <c r="O93" s="200">
        <f t="shared" si="10"/>
        <v>3.285071553495033E-2</v>
      </c>
      <c r="P93" s="200">
        <f t="shared" si="10"/>
        <v>3.3011649637352432E-2</v>
      </c>
      <c r="Q93" s="200">
        <f t="shared" si="10"/>
        <v>3.2965375208265313E-2</v>
      </c>
    </row>
    <row r="94" spans="1:17" x14ac:dyDescent="0.25">
      <c r="A94" s="142" t="s">
        <v>274</v>
      </c>
      <c r="B94" s="199">
        <f t="shared" ref="B94:Q94" si="11">IF(B$25=0,0,B$25/B$5)</f>
        <v>2.1663126283849438E-2</v>
      </c>
      <c r="C94" s="199">
        <f t="shared" si="11"/>
        <v>2.1384482116747039E-2</v>
      </c>
      <c r="D94" s="199">
        <f t="shared" si="11"/>
        <v>2.118656795209857E-2</v>
      </c>
      <c r="E94" s="199">
        <f t="shared" si="11"/>
        <v>2.1480771784275963E-2</v>
      </c>
      <c r="F94" s="199">
        <f t="shared" si="11"/>
        <v>2.1470700459503032E-2</v>
      </c>
      <c r="G94" s="199">
        <f t="shared" si="11"/>
        <v>2.1632601198049349E-2</v>
      </c>
      <c r="H94" s="199">
        <f t="shared" si="11"/>
        <v>2.1455012023371262E-2</v>
      </c>
      <c r="I94" s="199">
        <f t="shared" si="11"/>
        <v>2.1544591893544254E-2</v>
      </c>
      <c r="J94" s="199">
        <f t="shared" si="11"/>
        <v>2.1547963355435993E-2</v>
      </c>
      <c r="K94" s="199">
        <f t="shared" si="11"/>
        <v>2.1167378707834774E-2</v>
      </c>
      <c r="L94" s="199">
        <f t="shared" si="11"/>
        <v>2.0984236212914179E-2</v>
      </c>
      <c r="M94" s="199">
        <f t="shared" si="11"/>
        <v>2.0444891369763841E-2</v>
      </c>
      <c r="N94" s="199">
        <f t="shared" si="11"/>
        <v>2.038932350847926E-2</v>
      </c>
      <c r="O94" s="199">
        <f t="shared" si="11"/>
        <v>2.0413241030501836E-2</v>
      </c>
      <c r="P94" s="199">
        <f t="shared" si="11"/>
        <v>2.0569166022967354E-2</v>
      </c>
      <c r="Q94" s="199">
        <f t="shared" si="11"/>
        <v>2.0475021133171036E-2</v>
      </c>
    </row>
    <row r="95" spans="1:17" x14ac:dyDescent="0.25">
      <c r="A95" s="142" t="s">
        <v>273</v>
      </c>
      <c r="B95" s="199">
        <f t="shared" ref="B95:Q95" si="12">IF(B$31=0,0,B$31/B$5)</f>
        <v>1.2746849087865112E-2</v>
      </c>
      <c r="C95" s="199">
        <f t="shared" si="12"/>
        <v>1.2605437502101562E-2</v>
      </c>
      <c r="D95" s="199">
        <f t="shared" si="12"/>
        <v>1.2492406847221324E-2</v>
      </c>
      <c r="E95" s="199">
        <f t="shared" si="12"/>
        <v>1.2658843090058134E-2</v>
      </c>
      <c r="F95" s="199">
        <f t="shared" si="12"/>
        <v>1.2615510811642291E-2</v>
      </c>
      <c r="G95" s="199">
        <f t="shared" si="12"/>
        <v>1.2703919051467425E-2</v>
      </c>
      <c r="H95" s="199">
        <f t="shared" si="12"/>
        <v>1.2638540982531823E-2</v>
      </c>
      <c r="I95" s="199">
        <f t="shared" si="12"/>
        <v>1.2655896827089929E-2</v>
      </c>
      <c r="J95" s="199">
        <f t="shared" si="12"/>
        <v>1.2743473268992932E-2</v>
      </c>
      <c r="K95" s="199">
        <f t="shared" si="12"/>
        <v>1.259530869044932E-2</v>
      </c>
      <c r="L95" s="199">
        <f t="shared" si="12"/>
        <v>1.2430973412898923E-2</v>
      </c>
      <c r="M95" s="199">
        <f t="shared" si="12"/>
        <v>1.2399956033284198E-2</v>
      </c>
      <c r="N95" s="199">
        <f t="shared" si="12"/>
        <v>1.2302759070214308E-2</v>
      </c>
      <c r="O95" s="199">
        <f t="shared" si="12"/>
        <v>1.2345364272107423E-2</v>
      </c>
      <c r="P95" s="199">
        <f t="shared" si="12"/>
        <v>1.2350336285262031E-2</v>
      </c>
      <c r="Q95" s="199">
        <f t="shared" si="12"/>
        <v>1.2397852223897096E-2</v>
      </c>
    </row>
    <row r="96" spans="1:17" x14ac:dyDescent="0.25">
      <c r="A96" s="142" t="s">
        <v>272</v>
      </c>
      <c r="B96" s="199">
        <f t="shared" ref="B96:Q96" si="13">IF(B$32=0,0,B$32/B$5)</f>
        <v>9.5105758341420887E-5</v>
      </c>
      <c r="C96" s="199">
        <f t="shared" si="13"/>
        <v>9.4050669667381602E-5</v>
      </c>
      <c r="D96" s="199">
        <f t="shared" si="13"/>
        <v>9.3207334496930728E-5</v>
      </c>
      <c r="E96" s="199">
        <f t="shared" si="13"/>
        <v>9.4449135116157266E-5</v>
      </c>
      <c r="F96" s="199">
        <f t="shared" si="13"/>
        <v>9.4125827828921431E-5</v>
      </c>
      <c r="G96" s="199">
        <f t="shared" si="13"/>
        <v>9.4785452229763492E-5</v>
      </c>
      <c r="H96" s="199">
        <f t="shared" si="13"/>
        <v>9.4297658675281034E-5</v>
      </c>
      <c r="I96" s="199">
        <f t="shared" si="13"/>
        <v>9.4427152697448025E-5</v>
      </c>
      <c r="J96" s="199">
        <f t="shared" si="13"/>
        <v>9.5080570954981906E-5</v>
      </c>
      <c r="K96" s="199">
        <f t="shared" si="13"/>
        <v>9.3975097397979866E-5</v>
      </c>
      <c r="L96" s="199">
        <f t="shared" si="13"/>
        <v>9.2748972330840342E-5</v>
      </c>
      <c r="M96" s="199">
        <f t="shared" si="13"/>
        <v>9.251754796944076E-5</v>
      </c>
      <c r="N96" s="199">
        <f t="shared" si="13"/>
        <v>9.1792349858321422E-5</v>
      </c>
      <c r="O96" s="199">
        <f t="shared" si="13"/>
        <v>9.2110232341074261E-5</v>
      </c>
      <c r="P96" s="199">
        <f t="shared" si="13"/>
        <v>9.2147329123055263E-5</v>
      </c>
      <c r="Q96" s="199">
        <f t="shared" si="13"/>
        <v>9.2501851197180206E-5</v>
      </c>
    </row>
    <row r="97" spans="1:17" x14ac:dyDescent="0.25">
      <c r="A97" s="127" t="s">
        <v>261</v>
      </c>
      <c r="B97" s="200">
        <f t="shared" ref="B97:Q97" si="14">IF(B$33=0,0,B$33/B$5)</f>
        <v>0.49288109943082681</v>
      </c>
      <c r="C97" s="200">
        <f t="shared" si="14"/>
        <v>0.46141926185986404</v>
      </c>
      <c r="D97" s="200">
        <f t="shared" si="14"/>
        <v>0.44453102655006937</v>
      </c>
      <c r="E97" s="200">
        <f t="shared" si="14"/>
        <v>0.47967961076402532</v>
      </c>
      <c r="F97" s="200">
        <f t="shared" si="14"/>
        <v>0.49035479996016085</v>
      </c>
      <c r="G97" s="200">
        <f t="shared" si="14"/>
        <v>0.4905967675692704</v>
      </c>
      <c r="H97" s="200">
        <f t="shared" si="14"/>
        <v>0.47120354070561205</v>
      </c>
      <c r="I97" s="200">
        <f t="shared" si="14"/>
        <v>0.43796342464167665</v>
      </c>
      <c r="J97" s="200">
        <f t="shared" si="14"/>
        <v>0.46388893400292303</v>
      </c>
      <c r="K97" s="200">
        <f t="shared" si="14"/>
        <v>0.40989368499394185</v>
      </c>
      <c r="L97" s="200">
        <f t="shared" si="14"/>
        <v>0.36028214653204849</v>
      </c>
      <c r="M97" s="200">
        <f t="shared" si="14"/>
        <v>0.3771913865728499</v>
      </c>
      <c r="N97" s="200">
        <f t="shared" si="14"/>
        <v>0.35600810835345137</v>
      </c>
      <c r="O97" s="200">
        <f t="shared" si="14"/>
        <v>0.35966584944872693</v>
      </c>
      <c r="P97" s="200">
        <f t="shared" si="14"/>
        <v>0.35477551210733677</v>
      </c>
      <c r="Q97" s="200">
        <f t="shared" si="14"/>
        <v>0.37745192398361693</v>
      </c>
    </row>
    <row r="98" spans="1:17" x14ac:dyDescent="0.25">
      <c r="A98" s="127" t="s">
        <v>260</v>
      </c>
      <c r="B98" s="200">
        <f t="shared" ref="B98:Q98" si="15">IF(B$44=0,0,B$44/B$5)</f>
        <v>8.3482442715100011E-2</v>
      </c>
      <c r="C98" s="200">
        <f t="shared" si="15"/>
        <v>8.2717590430399446E-2</v>
      </c>
      <c r="D98" s="200">
        <f t="shared" si="15"/>
        <v>8.2277353913730561E-2</v>
      </c>
      <c r="E98" s="200">
        <f t="shared" si="15"/>
        <v>8.3073057020542504E-2</v>
      </c>
      <c r="F98" s="200">
        <f t="shared" si="15"/>
        <v>8.3216505594008811E-2</v>
      </c>
      <c r="G98" s="200">
        <f t="shared" si="15"/>
        <v>8.3425999586024119E-2</v>
      </c>
      <c r="H98" s="200">
        <f t="shared" si="15"/>
        <v>8.2934485059416821E-2</v>
      </c>
      <c r="I98" s="200">
        <f t="shared" si="15"/>
        <v>8.2593854123081886E-2</v>
      </c>
      <c r="J98" s="200">
        <f t="shared" si="15"/>
        <v>8.2911166244693288E-2</v>
      </c>
      <c r="K98" s="200">
        <f t="shared" si="15"/>
        <v>8.1641462249410365E-2</v>
      </c>
      <c r="L98" s="200">
        <f t="shared" si="15"/>
        <v>8.0753860957865464E-2</v>
      </c>
      <c r="M98" s="200">
        <f t="shared" si="15"/>
        <v>8.0276282276947622E-2</v>
      </c>
      <c r="N98" s="200">
        <f t="shared" si="15"/>
        <v>8.0009769457861049E-2</v>
      </c>
      <c r="O98" s="200">
        <f t="shared" si="15"/>
        <v>8.0031071062809031E-2</v>
      </c>
      <c r="P98" s="200">
        <f t="shared" si="15"/>
        <v>8.0172577044984997E-2</v>
      </c>
      <c r="Q98" s="200">
        <f t="shared" si="15"/>
        <v>8.0328948462433478E-2</v>
      </c>
    </row>
    <row r="99" spans="1:17" x14ac:dyDescent="0.25">
      <c r="A99" s="142" t="s">
        <v>271</v>
      </c>
      <c r="B99" s="199">
        <f t="shared" ref="B99:Q99" si="16">IF(B$45=0,0,B$45/B$5)</f>
        <v>3.8406498357242441E-2</v>
      </c>
      <c r="C99" s="199">
        <f t="shared" si="16"/>
        <v>3.7912490862393552E-2</v>
      </c>
      <c r="D99" s="199">
        <f t="shared" si="16"/>
        <v>3.7561609371890188E-2</v>
      </c>
      <c r="E99" s="199">
        <f t="shared" si="16"/>
        <v>3.8083202555125116E-2</v>
      </c>
      <c r="F99" s="199">
        <f t="shared" si="16"/>
        <v>3.8065347130507375E-2</v>
      </c>
      <c r="G99" s="199">
        <f t="shared" si="16"/>
        <v>3.8352380514679971E-2</v>
      </c>
      <c r="H99" s="199">
        <f t="shared" si="16"/>
        <v>3.8037533144260428E-2</v>
      </c>
      <c r="I99" s="199">
        <f t="shared" si="16"/>
        <v>3.8196349055295911E-2</v>
      </c>
      <c r="J99" s="199">
        <f t="shared" si="16"/>
        <v>3.8202326311020905E-2</v>
      </c>
      <c r="K99" s="199">
        <f t="shared" si="16"/>
        <v>3.7527588812316291E-2</v>
      </c>
      <c r="L99" s="199">
        <f t="shared" si="16"/>
        <v>3.7202895975366232E-2</v>
      </c>
      <c r="M99" s="199">
        <f t="shared" si="16"/>
        <v>3.6246692952726513E-2</v>
      </c>
      <c r="N99" s="199">
        <f t="shared" si="16"/>
        <v>3.6148176840823741E-2</v>
      </c>
      <c r="O99" s="199">
        <f t="shared" si="16"/>
        <v>3.6190580151326444E-2</v>
      </c>
      <c r="P99" s="199">
        <f t="shared" si="16"/>
        <v>3.6467019151335503E-2</v>
      </c>
      <c r="Q99" s="199">
        <f t="shared" si="16"/>
        <v>3.6300109929281177E-2</v>
      </c>
    </row>
    <row r="100" spans="1:17" x14ac:dyDescent="0.25">
      <c r="A100" s="142" t="s">
        <v>270</v>
      </c>
      <c r="B100" s="199">
        <f t="shared" ref="B100:Q100" si="17">IF(B$51=0,0,B$51/B$5)</f>
        <v>3.2547812069482214E-2</v>
      </c>
      <c r="C100" s="199">
        <f t="shared" si="17"/>
        <v>3.2415952454817008E-2</v>
      </c>
      <c r="D100" s="199">
        <f t="shared" si="17"/>
        <v>3.2437688647134047E-2</v>
      </c>
      <c r="E100" s="199">
        <f t="shared" si="17"/>
        <v>3.2548218124008668E-2</v>
      </c>
      <c r="F100" s="199">
        <f t="shared" si="17"/>
        <v>3.2752110883645359E-2</v>
      </c>
      <c r="G100" s="199">
        <f t="shared" si="17"/>
        <v>3.258768020437245E-2</v>
      </c>
      <c r="H100" s="199">
        <f t="shared" si="17"/>
        <v>3.2475269327578805E-2</v>
      </c>
      <c r="I100" s="199">
        <f t="shared" si="17"/>
        <v>3.1958764435894918E-2</v>
      </c>
      <c r="J100" s="199">
        <f t="shared" si="17"/>
        <v>3.2184025540183785E-2</v>
      </c>
      <c r="K100" s="199">
        <f t="shared" si="17"/>
        <v>3.1734681340351227E-2</v>
      </c>
      <c r="L100" s="199">
        <f t="shared" si="17"/>
        <v>3.1333288416583359E-2</v>
      </c>
      <c r="M100" s="199">
        <f t="shared" si="17"/>
        <v>3.1842397926237505E-2</v>
      </c>
      <c r="N100" s="199">
        <f t="shared" si="17"/>
        <v>3.1769930428113442E-2</v>
      </c>
      <c r="O100" s="199">
        <f t="shared" si="17"/>
        <v>3.1706954561987022E-2</v>
      </c>
      <c r="P100" s="199">
        <f t="shared" si="17"/>
        <v>3.1567134843282836E-2</v>
      </c>
      <c r="Q100" s="199">
        <f t="shared" si="17"/>
        <v>3.1843714846344268E-2</v>
      </c>
    </row>
    <row r="101" spans="1:17" x14ac:dyDescent="0.25">
      <c r="A101" s="142" t="s">
        <v>269</v>
      </c>
      <c r="B101" s="199">
        <f t="shared" ref="B101:Q101" si="18">IF(B$62=0,0,B$62/B$5)</f>
        <v>5.6314618793525655E-3</v>
      </c>
      <c r="C101" s="199">
        <f t="shared" si="18"/>
        <v>5.5689873063003627E-3</v>
      </c>
      <c r="D101" s="199">
        <f t="shared" si="18"/>
        <v>5.5190512146615668E-3</v>
      </c>
      <c r="E101" s="199">
        <f t="shared" si="18"/>
        <v>5.5925814926477534E-3</v>
      </c>
      <c r="F101" s="199">
        <f t="shared" si="18"/>
        <v>5.5734376185528796E-3</v>
      </c>
      <c r="G101" s="199">
        <f t="shared" si="18"/>
        <v>5.6124957127504883E-3</v>
      </c>
      <c r="H101" s="199">
        <f t="shared" si="18"/>
        <v>5.5836121745192827E-3</v>
      </c>
      <c r="I101" s="199">
        <f t="shared" si="18"/>
        <v>5.5912798558684683E-3</v>
      </c>
      <c r="J101" s="199">
        <f t="shared" si="18"/>
        <v>5.6299704680117212E-3</v>
      </c>
      <c r="K101" s="199">
        <f t="shared" si="18"/>
        <v>5.5645124736330692E-3</v>
      </c>
      <c r="L101" s="199">
        <f t="shared" si="18"/>
        <v>5.491910386279681E-3</v>
      </c>
      <c r="M101" s="199">
        <f t="shared" si="18"/>
        <v>5.4782071416822767E-3</v>
      </c>
      <c r="N101" s="199">
        <f t="shared" si="18"/>
        <v>5.4352662557783388E-3</v>
      </c>
      <c r="O101" s="199">
        <f t="shared" si="18"/>
        <v>5.4540889129439359E-3</v>
      </c>
      <c r="P101" s="199">
        <f t="shared" si="18"/>
        <v>5.4562855108914975E-3</v>
      </c>
      <c r="Q101" s="199">
        <f t="shared" si="18"/>
        <v>5.4772776945472444E-3</v>
      </c>
    </row>
    <row r="102" spans="1:17" x14ac:dyDescent="0.25">
      <c r="A102" s="142" t="s">
        <v>268</v>
      </c>
      <c r="B102" s="199">
        <f t="shared" ref="B102:Q102" si="19">IF(B$63=0,0,B$63/B$5)</f>
        <v>6.4998543037771825E-3</v>
      </c>
      <c r="C102" s="199">
        <f t="shared" si="19"/>
        <v>6.4277459185603947E-3</v>
      </c>
      <c r="D102" s="199">
        <f t="shared" si="19"/>
        <v>6.3701094953534342E-3</v>
      </c>
      <c r="E102" s="199">
        <f t="shared" si="19"/>
        <v>6.4549784164374558E-3</v>
      </c>
      <c r="F102" s="199">
        <f t="shared" si="19"/>
        <v>6.4328824855597617E-3</v>
      </c>
      <c r="G102" s="199">
        <f t="shared" si="19"/>
        <v>6.4779634835504382E-3</v>
      </c>
      <c r="H102" s="199">
        <f t="shared" si="19"/>
        <v>6.4446259960023559E-3</v>
      </c>
      <c r="I102" s="199">
        <f t="shared" si="19"/>
        <v>6.4534760624123284E-3</v>
      </c>
      <c r="J102" s="199">
        <f t="shared" si="19"/>
        <v>6.4981329112453363E-3</v>
      </c>
      <c r="K102" s="199">
        <f t="shared" si="19"/>
        <v>6.4225810500068451E-3</v>
      </c>
      <c r="L102" s="199">
        <f t="shared" si="19"/>
        <v>6.3387834500129008E-3</v>
      </c>
      <c r="M102" s="199">
        <f t="shared" si="19"/>
        <v>6.3229671139921053E-3</v>
      </c>
      <c r="N102" s="199">
        <f t="shared" si="19"/>
        <v>6.2734045833330475E-3</v>
      </c>
      <c r="O102" s="199">
        <f t="shared" si="19"/>
        <v>6.2951297644329848E-3</v>
      </c>
      <c r="P102" s="199">
        <f t="shared" si="19"/>
        <v>6.2976650859763077E-3</v>
      </c>
      <c r="Q102" s="199">
        <f t="shared" si="19"/>
        <v>6.3218943426424619E-3</v>
      </c>
    </row>
    <row r="103" spans="1:17" x14ac:dyDescent="0.25">
      <c r="A103" s="142" t="s">
        <v>267</v>
      </c>
      <c r="B103" s="199">
        <f t="shared" ref="B103:Q103" si="20">IF(B$64=0,0,B$64/B$5)</f>
        <v>3.9681610524559683E-4</v>
      </c>
      <c r="C103" s="199">
        <f t="shared" si="20"/>
        <v>3.9241388832811212E-4</v>
      </c>
      <c r="D103" s="199">
        <f t="shared" si="20"/>
        <v>3.8889518469132712E-4</v>
      </c>
      <c r="E103" s="199">
        <f t="shared" si="20"/>
        <v>3.9407643232350668E-4</v>
      </c>
      <c r="F103" s="199">
        <f t="shared" si="20"/>
        <v>3.9272747574342344E-4</v>
      </c>
      <c r="G103" s="199">
        <f t="shared" si="20"/>
        <v>3.9547967067075424E-4</v>
      </c>
      <c r="H103" s="199">
        <f t="shared" si="20"/>
        <v>3.9344441705594383E-4</v>
      </c>
      <c r="I103" s="199">
        <f t="shared" si="20"/>
        <v>3.9398471361027271E-4</v>
      </c>
      <c r="J103" s="199">
        <f t="shared" si="20"/>
        <v>3.9671101423152769E-4</v>
      </c>
      <c r="K103" s="199">
        <f t="shared" si="20"/>
        <v>3.92098573102918E-4</v>
      </c>
      <c r="L103" s="199">
        <f t="shared" si="20"/>
        <v>3.8698272962328748E-4</v>
      </c>
      <c r="M103" s="199">
        <f t="shared" si="20"/>
        <v>3.8601714230921812E-4</v>
      </c>
      <c r="N103" s="199">
        <f t="shared" si="20"/>
        <v>3.8299134981248254E-4</v>
      </c>
      <c r="O103" s="199">
        <f t="shared" si="20"/>
        <v>3.8431767211863382E-4</v>
      </c>
      <c r="P103" s="199">
        <f t="shared" si="20"/>
        <v>3.8447245349885356E-4</v>
      </c>
      <c r="Q103" s="199">
        <f t="shared" si="20"/>
        <v>3.8595164961832229E-4</v>
      </c>
    </row>
    <row r="104" spans="1:17" x14ac:dyDescent="0.25">
      <c r="A104" s="127" t="s">
        <v>259</v>
      </c>
      <c r="B104" s="200">
        <f t="shared" ref="B104:Q104" si="21">IF(B$65=0,0,B$65/B$5)</f>
        <v>0.1090253681463194</v>
      </c>
      <c r="C104" s="200">
        <f t="shared" si="21"/>
        <v>0.10785461497234353</v>
      </c>
      <c r="D104" s="200">
        <f t="shared" si="21"/>
        <v>0.10694032480373253</v>
      </c>
      <c r="E104" s="200">
        <f t="shared" si="21"/>
        <v>0.10831070625953247</v>
      </c>
      <c r="F104" s="200">
        <f t="shared" si="21"/>
        <v>0.10799326311751327</v>
      </c>
      <c r="G104" s="200">
        <f t="shared" si="21"/>
        <v>0.10868345786883621</v>
      </c>
      <c r="H104" s="200">
        <f t="shared" si="21"/>
        <v>0.10813349058315613</v>
      </c>
      <c r="I104" s="200">
        <f t="shared" si="21"/>
        <v>0.10818711148912355</v>
      </c>
      <c r="J104" s="200">
        <f t="shared" si="21"/>
        <v>0.10893644143521657</v>
      </c>
      <c r="K104" s="200">
        <f t="shared" si="21"/>
        <v>0.10765716312843714</v>
      </c>
      <c r="L104" s="200">
        <f t="shared" si="21"/>
        <v>0.10625466413910112</v>
      </c>
      <c r="M104" s="200">
        <f t="shared" si="21"/>
        <v>0.10608884221558779</v>
      </c>
      <c r="N104" s="200">
        <f t="shared" si="21"/>
        <v>0.1052872152331647</v>
      </c>
      <c r="O104" s="200">
        <f t="shared" si="21"/>
        <v>0.10562258026305019</v>
      </c>
      <c r="P104" s="200">
        <f t="shared" si="21"/>
        <v>0.10563931865205212</v>
      </c>
      <c r="Q104" s="200">
        <f t="shared" si="21"/>
        <v>0.10607197904048045</v>
      </c>
    </row>
    <row r="105" spans="1:17" x14ac:dyDescent="0.25">
      <c r="A105" s="142" t="s">
        <v>266</v>
      </c>
      <c r="B105" s="199">
        <f t="shared" ref="B105:Q105" si="22">IF(B$66=0,0,B$66/B$5)</f>
        <v>2.9043711638429993E-2</v>
      </c>
      <c r="C105" s="199">
        <f t="shared" si="22"/>
        <v>2.8721505162858364E-2</v>
      </c>
      <c r="D105" s="199">
        <f t="shared" si="22"/>
        <v>2.8463964673909138E-2</v>
      </c>
      <c r="E105" s="199">
        <f t="shared" si="22"/>
        <v>2.8843189862017834E-2</v>
      </c>
      <c r="F105" s="199">
        <f t="shared" si="22"/>
        <v>2.8744457211284186E-2</v>
      </c>
      <c r="G105" s="199">
        <f t="shared" si="22"/>
        <v>2.8945895496639756E-2</v>
      </c>
      <c r="H105" s="199">
        <f t="shared" si="22"/>
        <v>2.8796931484548961E-2</v>
      </c>
      <c r="I105" s="199">
        <f t="shared" si="22"/>
        <v>2.8836476798148197E-2</v>
      </c>
      <c r="J105" s="199">
        <f t="shared" si="22"/>
        <v>2.9036019830894808E-2</v>
      </c>
      <c r="K105" s="199">
        <f t="shared" si="22"/>
        <v>2.8698426652801222E-2</v>
      </c>
      <c r="L105" s="199">
        <f t="shared" si="22"/>
        <v>2.832398851673372E-2</v>
      </c>
      <c r="M105" s="199">
        <f t="shared" si="22"/>
        <v>2.8253315378368529E-2</v>
      </c>
      <c r="N105" s="199">
        <f t="shared" si="22"/>
        <v>2.8031851976074097E-2</v>
      </c>
      <c r="O105" s="199">
        <f t="shared" si="22"/>
        <v>2.8128927982038202E-2</v>
      </c>
      <c r="P105" s="199">
        <f t="shared" si="22"/>
        <v>2.8140256720248866E-2</v>
      </c>
      <c r="Q105" s="199">
        <f t="shared" si="22"/>
        <v>2.8248521846040434E-2</v>
      </c>
    </row>
    <row r="106" spans="1:17" x14ac:dyDescent="0.25">
      <c r="A106" s="142" t="s">
        <v>265</v>
      </c>
      <c r="B106" s="199">
        <f t="shared" ref="B106:Q106" si="23">IF(B$67=0,0,B$67/B$5)</f>
        <v>5.5033059009331189E-3</v>
      </c>
      <c r="C106" s="199">
        <f t="shared" si="23"/>
        <v>5.4810105836954285E-3</v>
      </c>
      <c r="D106" s="199">
        <f t="shared" si="23"/>
        <v>5.4846858204574819E-3</v>
      </c>
      <c r="E106" s="199">
        <f t="shared" si="23"/>
        <v>5.5033745581524358E-3</v>
      </c>
      <c r="F106" s="199">
        <f t="shared" si="23"/>
        <v>5.5378495091835738E-3</v>
      </c>
      <c r="G106" s="199">
        <f t="shared" si="23"/>
        <v>5.5100469544187465E-3</v>
      </c>
      <c r="H106" s="199">
        <f t="shared" si="23"/>
        <v>5.4910401025828441E-3</v>
      </c>
      <c r="I106" s="199">
        <f t="shared" si="23"/>
        <v>5.4037075220641677E-3</v>
      </c>
      <c r="J106" s="199">
        <f t="shared" si="23"/>
        <v>5.4417955127972224E-3</v>
      </c>
      <c r="K106" s="199">
        <f t="shared" si="23"/>
        <v>5.3658187134593884E-3</v>
      </c>
      <c r="L106" s="199">
        <f t="shared" si="23"/>
        <v>5.2979496953745849E-3</v>
      </c>
      <c r="M106" s="199">
        <f t="shared" si="23"/>
        <v>5.3840318370165377E-3</v>
      </c>
      <c r="N106" s="199">
        <f t="shared" si="23"/>
        <v>5.3717787611661334E-3</v>
      </c>
      <c r="O106" s="199">
        <f t="shared" si="23"/>
        <v>5.3611305659839207E-3</v>
      </c>
      <c r="P106" s="199">
        <f t="shared" si="23"/>
        <v>5.337489324558263E-3</v>
      </c>
      <c r="Q106" s="199">
        <f t="shared" si="23"/>
        <v>5.3842545067978153E-3</v>
      </c>
    </row>
    <row r="107" spans="1:17" x14ac:dyDescent="0.25">
      <c r="A107" s="142" t="s">
        <v>264</v>
      </c>
      <c r="B107" s="199">
        <f t="shared" ref="B107:Q107" si="24">IF(B$78=0,0,B$78/B$5)</f>
        <v>7.447835060695629E-2</v>
      </c>
      <c r="C107" s="199">
        <f t="shared" si="24"/>
        <v>7.3652099225789733E-2</v>
      </c>
      <c r="D107" s="199">
        <f t="shared" si="24"/>
        <v>7.2991674309365914E-2</v>
      </c>
      <c r="E107" s="199">
        <f t="shared" si="24"/>
        <v>7.3964141839362202E-2</v>
      </c>
      <c r="F107" s="199">
        <f t="shared" si="24"/>
        <v>7.3710956397045502E-2</v>
      </c>
      <c r="G107" s="199">
        <f t="shared" si="24"/>
        <v>7.4227515417777709E-2</v>
      </c>
      <c r="H107" s="199">
        <f t="shared" si="24"/>
        <v>7.3845518996024331E-2</v>
      </c>
      <c r="I107" s="199">
        <f t="shared" si="24"/>
        <v>7.39469271689112E-2</v>
      </c>
      <c r="J107" s="199">
        <f t="shared" si="24"/>
        <v>7.4458626091524538E-2</v>
      </c>
      <c r="K107" s="199">
        <f t="shared" si="24"/>
        <v>7.3592917762176524E-2</v>
      </c>
      <c r="L107" s="199">
        <f t="shared" si="24"/>
        <v>7.2632725926992825E-2</v>
      </c>
      <c r="M107" s="199">
        <f t="shared" si="24"/>
        <v>7.2451495000202731E-2</v>
      </c>
      <c r="N107" s="199">
        <f t="shared" si="24"/>
        <v>7.1883584495924469E-2</v>
      </c>
      <c r="O107" s="199">
        <f t="shared" si="24"/>
        <v>7.2132521715028056E-2</v>
      </c>
      <c r="P107" s="199">
        <f t="shared" si="24"/>
        <v>7.2161572607244998E-2</v>
      </c>
      <c r="Q107" s="199">
        <f t="shared" si="24"/>
        <v>7.2439202687642201E-2</v>
      </c>
    </row>
    <row r="108" spans="1:17" x14ac:dyDescent="0.25">
      <c r="A108" s="72" t="s">
        <v>258</v>
      </c>
      <c r="B108" s="71">
        <f t="shared" ref="B108:Q108" si="25">IF(B$79=0,0,B$79/B$5)</f>
        <v>4.2111521108401419E-2</v>
      </c>
      <c r="C108" s="71">
        <f t="shared" si="25"/>
        <v>7.8629573931896471E-2</v>
      </c>
      <c r="D108" s="71">
        <f t="shared" si="25"/>
        <v>9.9303497799089882E-2</v>
      </c>
      <c r="E108" s="71">
        <f t="shared" si="25"/>
        <v>5.8401902201742698E-2</v>
      </c>
      <c r="F108" s="71">
        <f t="shared" si="25"/>
        <v>4.8665225185684308E-2</v>
      </c>
      <c r="G108" s="71">
        <f t="shared" si="25"/>
        <v>4.5603933469049784E-2</v>
      </c>
      <c r="H108" s="71">
        <f t="shared" si="25"/>
        <v>6.7605516434899204E-2</v>
      </c>
      <c r="I108" s="71">
        <f t="shared" si="25"/>
        <v>0.10060865989354513</v>
      </c>
      <c r="J108" s="71">
        <f t="shared" si="25"/>
        <v>7.2114617978192255E-2</v>
      </c>
      <c r="K108" s="71">
        <f t="shared" si="25"/>
        <v>0.1321541133101459</v>
      </c>
      <c r="L108" s="71">
        <f t="shared" si="25"/>
        <v>0.18732413000572948</v>
      </c>
      <c r="M108" s="71">
        <f t="shared" si="25"/>
        <v>0.1729601708760328</v>
      </c>
      <c r="N108" s="71">
        <f t="shared" si="25"/>
        <v>0.19701039773979173</v>
      </c>
      <c r="O108" s="71">
        <f t="shared" si="25"/>
        <v>0.19220862243073911</v>
      </c>
      <c r="P108" s="71">
        <f t="shared" si="25"/>
        <v>0.19645900334816799</v>
      </c>
      <c r="Q108" s="71">
        <f t="shared" si="25"/>
        <v>0.17262300341147013</v>
      </c>
    </row>
    <row r="110" spans="1:17" ht="12.75" x14ac:dyDescent="0.25">
      <c r="A110" s="98" t="s">
        <v>128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53">
        <f>IF(B$5=0,0,B$5/FBT_fec!B$5)</f>
        <v>0.38594166002281277</v>
      </c>
      <c r="C112" s="253">
        <f>IF(C$5=0,0,C$5/FBT_fec!C$5)</f>
        <v>0.3902712695382996</v>
      </c>
      <c r="D112" s="253">
        <f>IF(D$5=0,0,D$5/FBT_fec!D$5)</f>
        <v>0.39380242392003123</v>
      </c>
      <c r="E112" s="253">
        <f>IF(E$5=0,0,E$5/FBT_fec!E$5)</f>
        <v>0.38862477890215513</v>
      </c>
      <c r="F112" s="253">
        <f>IF(F$5=0,0,F$5/FBT_fec!F$5)</f>
        <v>0.38995964336940697</v>
      </c>
      <c r="G112" s="253">
        <f>IF(G$5=0,0,G$5/FBT_fec!G$5)</f>
        <v>0.39774171862974145</v>
      </c>
      <c r="H112" s="253">
        <f>IF(H$5=0,0,H$5/FBT_fec!H$5)</f>
        <v>0.40551696281249328</v>
      </c>
      <c r="I112" s="253">
        <f>IF(I$5=0,0,I$5/FBT_fec!I$5)</f>
        <v>0.40496085134379739</v>
      </c>
      <c r="J112" s="253">
        <f>IF(J$5=0,0,J$5/FBT_fec!J$5)</f>
        <v>0.40217785570970538</v>
      </c>
      <c r="K112" s="253">
        <f>IF(K$5=0,0,K$5/FBT_fec!K$5)</f>
        <v>0.40690886421099021</v>
      </c>
      <c r="L112" s="253">
        <f>IF(L$5=0,0,L$5/FBT_fec!L$5)</f>
        <v>0.41228812767787421</v>
      </c>
      <c r="M112" s="253">
        <f>IF(M$5=0,0,M$5/FBT_fec!M$5)</f>
        <v>0.44137934265764955</v>
      </c>
      <c r="N112" s="253">
        <f>IF(N$5=0,0,N$5/FBT_fec!N$5)</f>
        <v>0.44486642481728966</v>
      </c>
      <c r="O112" s="253">
        <f>IF(O$5=0,0,O$5/FBT_fec!O$5)</f>
        <v>0.45867629297785434</v>
      </c>
      <c r="P112" s="253">
        <f>IF(P$5=0,0,P$5/FBT_fec!P$5)</f>
        <v>0.47445287155192567</v>
      </c>
      <c r="Q112" s="253">
        <f>IF(Q$5=0,0,Q$5/FBT_fec!Q$5)</f>
        <v>0.50324950573942651</v>
      </c>
    </row>
    <row r="113" spans="1:17" x14ac:dyDescent="0.25">
      <c r="A113" s="132" t="s">
        <v>83</v>
      </c>
      <c r="B113" s="282">
        <f>IF(B$6=0,0,B$6/FBT_fec!B$6)</f>
        <v>0.42661722948741798</v>
      </c>
      <c r="C113" s="282">
        <f>IF(C$6=0,0,C$6/FBT_fec!C$6)</f>
        <v>0.42661722948741798</v>
      </c>
      <c r="D113" s="282">
        <f>IF(D$6=0,0,D$6/FBT_fec!D$6)</f>
        <v>0.42661722948741804</v>
      </c>
      <c r="E113" s="282">
        <f>IF(E$6=0,0,E$6/FBT_fec!E$6)</f>
        <v>0.42661722948741787</v>
      </c>
      <c r="F113" s="282">
        <f>IF(F$6=0,0,F$6/FBT_fec!F$6)</f>
        <v>0.42661722948741798</v>
      </c>
      <c r="G113" s="282">
        <f>IF(G$6=0,0,G$6/FBT_fec!G$6)</f>
        <v>0.43818020087513915</v>
      </c>
      <c r="H113" s="282">
        <f>IF(H$6=0,0,H$6/FBT_fec!H$6)</f>
        <v>0.44444687087629076</v>
      </c>
      <c r="I113" s="282">
        <f>IF(I$6=0,0,I$6/FBT_fec!I$6)</f>
        <v>0.4444468708762907</v>
      </c>
      <c r="J113" s="282">
        <f>IF(J$6=0,0,J$6/FBT_fec!J$6)</f>
        <v>0.4444468708762907</v>
      </c>
      <c r="K113" s="282">
        <f>IF(K$6=0,0,K$6/FBT_fec!K$6)</f>
        <v>0.44444687087629076</v>
      </c>
      <c r="L113" s="282">
        <f>IF(L$6=0,0,L$6/FBT_fec!L$6)</f>
        <v>0.4444468708762907</v>
      </c>
      <c r="M113" s="282">
        <f>IF(M$6=0,0,M$6/FBT_fec!M$6)</f>
        <v>0.47462000019336159</v>
      </c>
      <c r="N113" s="282">
        <f>IF(N$6=0,0,N$6/FBT_fec!N$6)</f>
        <v>0.47462000019336159</v>
      </c>
      <c r="O113" s="282">
        <f>IF(O$6=0,0,O$6/FBT_fec!O$6)</f>
        <v>0.49104816144503166</v>
      </c>
      <c r="P113" s="282">
        <f>IF(P$6=0,0,P$6/FBT_fec!P$6)</f>
        <v>0.50814276791675617</v>
      </c>
      <c r="Q113" s="282">
        <f>IF(Q$6=0,0,Q$6/FBT_fec!Q$6)</f>
        <v>0.54105784553214376</v>
      </c>
    </row>
    <row r="114" spans="1:17" x14ac:dyDescent="0.25">
      <c r="A114" s="76" t="s">
        <v>82</v>
      </c>
      <c r="B114" s="281">
        <f>IF(B$7=0,0,B$7/FBT_fec!B$7)</f>
        <v>0.10686240750689235</v>
      </c>
      <c r="C114" s="281">
        <f>IF(C$7=0,0,C$7/FBT_fec!C$7)</f>
        <v>0.10686240750689234</v>
      </c>
      <c r="D114" s="281">
        <f>IF(D$7=0,0,D$7/FBT_fec!D$7)</f>
        <v>0.10686240750689238</v>
      </c>
      <c r="E114" s="281">
        <f>IF(E$7=0,0,E$7/FBT_fec!E$7)</f>
        <v>0.10686240750689238</v>
      </c>
      <c r="F114" s="281">
        <f>IF(F$7=0,0,F$7/FBT_fec!F$7)</f>
        <v>0.10686240750689238</v>
      </c>
      <c r="G114" s="281">
        <f>IF(G$7=0,0,G$7/FBT_fec!G$7)</f>
        <v>0.10975879066963953</v>
      </c>
      <c r="H114" s="281">
        <f>IF(H$7=0,0,H$7/FBT_fec!H$7)</f>
        <v>0.11132851499647668</v>
      </c>
      <c r="I114" s="281">
        <f>IF(I$7=0,0,I$7/FBT_fec!I$7)</f>
        <v>0.1113285149964767</v>
      </c>
      <c r="J114" s="281">
        <f>IF(J$7=0,0,J$7/FBT_fec!J$7)</f>
        <v>0.11132851499647668</v>
      </c>
      <c r="K114" s="281">
        <f>IF(K$7=0,0,K$7/FBT_fec!K$7)</f>
        <v>0.11132851499647672</v>
      </c>
      <c r="L114" s="281">
        <f>IF(L$7=0,0,L$7/FBT_fec!L$7)</f>
        <v>0.11132851499647671</v>
      </c>
      <c r="M114" s="281">
        <f>IF(M$7=0,0,M$7/FBT_fec!M$7)</f>
        <v>0.11888651551303593</v>
      </c>
      <c r="N114" s="281">
        <f>IF(N$7=0,0,N$7/FBT_fec!N$7)</f>
        <v>0.11888651551303597</v>
      </c>
      <c r="O114" s="281">
        <f>IF(O$7=0,0,O$7/FBT_fec!O$7)</f>
        <v>0.12300156933862619</v>
      </c>
      <c r="P114" s="281">
        <f>IF(P$7=0,0,P$7/FBT_fec!P$7)</f>
        <v>0.12728355955535101</v>
      </c>
      <c r="Q114" s="281">
        <f>IF(Q$7=0,0,Q$7/FBT_fec!Q$7)</f>
        <v>0.13552838464477066</v>
      </c>
    </row>
    <row r="115" spans="1:17" x14ac:dyDescent="0.25">
      <c r="A115" s="76" t="s">
        <v>81</v>
      </c>
      <c r="B115" s="281">
        <f>IF(B$8=0,0,B$8/FBT_fec!B$8)</f>
        <v>0.58239106670182905</v>
      </c>
      <c r="C115" s="281">
        <f>IF(C$8=0,0,C$8/FBT_fec!C$8)</f>
        <v>0.58239106670182894</v>
      </c>
      <c r="D115" s="281">
        <f>IF(D$8=0,0,D$8/FBT_fec!D$8)</f>
        <v>0.58239106670182916</v>
      </c>
      <c r="E115" s="281">
        <f>IF(E$8=0,0,E$8/FBT_fec!E$8)</f>
        <v>0.58239106670182905</v>
      </c>
      <c r="F115" s="281">
        <f>IF(F$8=0,0,F$8/FBT_fec!F$8)</f>
        <v>0.58239106670182894</v>
      </c>
      <c r="G115" s="281">
        <f>IF(G$8=0,0,G$8/FBT_fec!G$8)</f>
        <v>0.59817610953478906</v>
      </c>
      <c r="H115" s="281">
        <f>IF(H$8=0,0,H$8/FBT_fec!H$8)</f>
        <v>0.6067309741168504</v>
      </c>
      <c r="I115" s="281">
        <f>IF(I$8=0,0,I$8/FBT_fec!I$8)</f>
        <v>0.6067309741168504</v>
      </c>
      <c r="J115" s="281">
        <f>IF(J$8=0,0,J$8/FBT_fec!J$8)</f>
        <v>0.60673097411685051</v>
      </c>
      <c r="K115" s="281">
        <f>IF(K$8=0,0,K$8/FBT_fec!K$8)</f>
        <v>0.60673097411685051</v>
      </c>
      <c r="L115" s="281">
        <f>IF(L$8=0,0,L$8/FBT_fec!L$8)</f>
        <v>0.60673097411685051</v>
      </c>
      <c r="M115" s="281">
        <f>IF(M$8=0,0,M$8/FBT_fec!M$8)</f>
        <v>0.64792143655976353</v>
      </c>
      <c r="N115" s="281">
        <f>IF(N$8=0,0,N$8/FBT_fec!N$8)</f>
        <v>0.64792143655976342</v>
      </c>
      <c r="O115" s="281">
        <f>IF(O$8=0,0,O$8/FBT_fec!O$8)</f>
        <v>0.67034813125000192</v>
      </c>
      <c r="P115" s="281">
        <f>IF(P$8=0,0,P$8/FBT_fec!P$8)</f>
        <v>0.69368461512778046</v>
      </c>
      <c r="Q115" s="281">
        <f>IF(Q$8=0,0,Q$8/FBT_fec!Q$8)</f>
        <v>0.73861821329968569</v>
      </c>
    </row>
    <row r="116" spans="1:17" x14ac:dyDescent="0.25">
      <c r="A116" s="76" t="s">
        <v>80</v>
      </c>
      <c r="B116" s="281">
        <f>IF(B$9=0,0,B$9/FBT_fec!B$9)</f>
        <v>0.41556006911483256</v>
      </c>
      <c r="C116" s="281">
        <f>IF(C$9=0,0,C$9/FBT_fec!C$9)</f>
        <v>0.41556006911483251</v>
      </c>
      <c r="D116" s="281">
        <f>IF(D$9=0,0,D$9/FBT_fec!D$9)</f>
        <v>0.41556006911483251</v>
      </c>
      <c r="E116" s="281">
        <f>IF(E$9=0,0,E$9/FBT_fec!E$9)</f>
        <v>0.41556006911483251</v>
      </c>
      <c r="F116" s="281">
        <f>IF(F$9=0,0,F$9/FBT_fec!F$9)</f>
        <v>0.41556006911483256</v>
      </c>
      <c r="G116" s="281">
        <f>IF(G$9=0,0,G$9/FBT_fec!G$9)</f>
        <v>0.42682334883475292</v>
      </c>
      <c r="H116" s="281">
        <f>IF(H$9=0,0,H$9/FBT_fec!H$9)</f>
        <v>0.43292759788706459</v>
      </c>
      <c r="I116" s="281">
        <f>IF(I$9=0,0,I$9/FBT_fec!I$9)</f>
        <v>0.43292759788706453</v>
      </c>
      <c r="J116" s="281">
        <f>IF(J$9=0,0,J$9/FBT_fec!J$9)</f>
        <v>0.43292759788706447</v>
      </c>
      <c r="K116" s="281">
        <f>IF(K$9=0,0,K$9/FBT_fec!K$9)</f>
        <v>0.43292759788706453</v>
      </c>
      <c r="L116" s="281">
        <f>IF(L$9=0,0,L$9/FBT_fec!L$9)</f>
        <v>0.43292759788706453</v>
      </c>
      <c r="M116" s="281">
        <f>IF(M$9=0,0,M$9/FBT_fec!M$9)</f>
        <v>0.46231869331815634</v>
      </c>
      <c r="N116" s="281">
        <f>IF(N$9=0,0,N$9/FBT_fec!N$9)</f>
        <v>0.46231869331815645</v>
      </c>
      <c r="O116" s="281">
        <f>IF(O$9=0,0,O$9/FBT_fec!O$9)</f>
        <v>0.4783210658275277</v>
      </c>
      <c r="P116" s="281">
        <f>IF(P$9=0,0,P$9/FBT_fec!P$9)</f>
        <v>0.49497261048130553</v>
      </c>
      <c r="Q116" s="281">
        <f>IF(Q$9=0,0,Q$9/FBT_fec!Q$9)</f>
        <v>0.52703458778401546</v>
      </c>
    </row>
    <row r="117" spans="1:17" x14ac:dyDescent="0.25">
      <c r="A117" s="129" t="s">
        <v>79</v>
      </c>
      <c r="B117" s="280">
        <f>IF(B$10=0,0,B$10/FBT_fec!B$10)</f>
        <v>0.64252261843142733</v>
      </c>
      <c r="C117" s="280">
        <f>IF(C$10=0,0,C$10/FBT_fec!C$10)</f>
        <v>0.64252261843142733</v>
      </c>
      <c r="D117" s="280">
        <f>IF(D$10=0,0,D$10/FBT_fec!D$10)</f>
        <v>0.64252261843142722</v>
      </c>
      <c r="E117" s="280">
        <f>IF(E$10=0,0,E$10/FBT_fec!E$10)</f>
        <v>0.64252261843142733</v>
      </c>
      <c r="F117" s="280">
        <f>IF(F$10=0,0,F$10/FBT_fec!F$10)</f>
        <v>0.64252261843142722</v>
      </c>
      <c r="G117" s="280">
        <f>IF(G$10=0,0,G$10/FBT_fec!G$10)</f>
        <v>0.65993745810354454</v>
      </c>
      <c r="H117" s="280">
        <f>IF(H$10=0,0,H$10/FBT_fec!H$10)</f>
        <v>0.66937560766638204</v>
      </c>
      <c r="I117" s="280">
        <f>IF(I$10=0,0,I$10/FBT_fec!I$10)</f>
        <v>0.66937560766638204</v>
      </c>
      <c r="J117" s="280">
        <f>IF(J$10=0,0,J$10/FBT_fec!J$10)</f>
        <v>0.66937560766638204</v>
      </c>
      <c r="K117" s="280">
        <f>IF(K$10=0,0,K$10/FBT_fec!K$10)</f>
        <v>0.66937560766638216</v>
      </c>
      <c r="L117" s="280">
        <f>IF(L$10=0,0,L$10/FBT_fec!L$10)</f>
        <v>0.66937560766638204</v>
      </c>
      <c r="M117" s="280">
        <f>IF(M$10=0,0,M$10/FBT_fec!M$10)</f>
        <v>0.71481896230624942</v>
      </c>
      <c r="N117" s="280">
        <f>IF(N$10=0,0,N$10/FBT_fec!N$10)</f>
        <v>0.71481896230624942</v>
      </c>
      <c r="O117" s="280">
        <f>IF(O$10=0,0,O$10/FBT_fec!O$10)</f>
        <v>0.73956120067322562</v>
      </c>
      <c r="P117" s="280">
        <f>IF(P$10=0,0,P$10/FBT_fec!P$10)</f>
        <v>0.76530716345223526</v>
      </c>
      <c r="Q117" s="280">
        <f>IF(Q$10=0,0,Q$10/FBT_fec!Q$10)</f>
        <v>0.81488013049044616</v>
      </c>
    </row>
    <row r="118" spans="1:17" x14ac:dyDescent="0.25">
      <c r="A118" s="127" t="s">
        <v>263</v>
      </c>
      <c r="B118" s="305">
        <f>IF(B$15=0,0,B$15/FBT_fec!B$15)</f>
        <v>0.51896052961363326</v>
      </c>
      <c r="C118" s="305">
        <f>IF(C$15=0,0,C$15/FBT_fec!C$15)</f>
        <v>0.51857133839484748</v>
      </c>
      <c r="D118" s="305">
        <f>IF(D$15=0,0,D$15/FBT_fec!D$15)</f>
        <v>0.51850816885076756</v>
      </c>
      <c r="E118" s="305">
        <f>IF(E$15=0,0,E$15/FBT_fec!E$15)</f>
        <v>0.51862888713218269</v>
      </c>
      <c r="F118" s="305">
        <f>IF(F$15=0,0,F$15/FBT_fec!F$15)</f>
        <v>0.51927293993906609</v>
      </c>
      <c r="G118" s="305">
        <f>IF(G$15=0,0,G$15/FBT_fec!G$15)</f>
        <v>0.53346562167884148</v>
      </c>
      <c r="H118" s="305">
        <f>IF(H$15=0,0,H$15/FBT_fec!H$15)</f>
        <v>0.54039570083452804</v>
      </c>
      <c r="I118" s="305">
        <f>IF(I$15=0,0,I$15/FBT_fec!I$15)</f>
        <v>0.54102930298877472</v>
      </c>
      <c r="J118" s="305">
        <f>IF(J$15=0,0,J$15/FBT_fec!J$15)</f>
        <v>0.53950411189540592</v>
      </c>
      <c r="K118" s="305">
        <f>IF(K$15=0,0,K$15/FBT_fec!K$15)</f>
        <v>0.538126824230442</v>
      </c>
      <c r="L118" s="305">
        <f>IF(L$15=0,0,L$15/FBT_fec!L$15)</f>
        <v>0.53912511498342119</v>
      </c>
      <c r="M118" s="305">
        <f>IF(M$15=0,0,M$15/FBT_fec!M$15)</f>
        <v>0.57013170138910652</v>
      </c>
      <c r="N118" s="305">
        <f>IF(N$15=0,0,N$15/FBT_fec!N$15)</f>
        <v>0.5713438038440749</v>
      </c>
      <c r="O118" s="305">
        <f>IF(O$15=0,0,O$15/FBT_fec!O$15)</f>
        <v>0.59056250882221506</v>
      </c>
      <c r="P118" s="305">
        <f>IF(P$15=0,0,P$15/FBT_fec!P$15)</f>
        <v>0.6129453189891404</v>
      </c>
      <c r="Q118" s="305">
        <f>IF(Q$15=0,0,Q$15/FBT_fec!Q$15)</f>
        <v>0.65037944171764828</v>
      </c>
    </row>
    <row r="119" spans="1:17" x14ac:dyDescent="0.25">
      <c r="A119" s="127" t="s">
        <v>262</v>
      </c>
      <c r="B119" s="305">
        <f>IF(B$24=0,0,B$24/FBT_fec!B$24)</f>
        <v>0.26907899047765027</v>
      </c>
      <c r="C119" s="305">
        <f>IF(C$24=0,0,C$24/FBT_fec!C$24)</f>
        <v>0.26877683493223109</v>
      </c>
      <c r="D119" s="305">
        <f>IF(D$24=0,0,D$24/FBT_fec!D$24)</f>
        <v>0.26872779212981457</v>
      </c>
      <c r="E119" s="305">
        <f>IF(E$24=0,0,E$24/FBT_fec!E$24)</f>
        <v>0.2688215139210634</v>
      </c>
      <c r="F119" s="305">
        <f>IF(F$24=0,0,F$24/FBT_fec!F$24)</f>
        <v>0.26932153580683338</v>
      </c>
      <c r="G119" s="305">
        <f>IF(G$24=0,0,G$24/FBT_fec!G$24)</f>
        <v>0.27671309666956062</v>
      </c>
      <c r="H119" s="305">
        <f>IF(H$24=0,0,H$24/FBT_fec!H$24)</f>
        <v>0.28012759971126083</v>
      </c>
      <c r="I119" s="305">
        <f>IF(I$24=0,0,I$24/FBT_fec!I$24)</f>
        <v>0.2806195080464291</v>
      </c>
      <c r="J119" s="305">
        <f>IF(J$24=0,0,J$24/FBT_fec!J$24)</f>
        <v>0.27943539873347328</v>
      </c>
      <c r="K119" s="305">
        <f>IF(K$24=0,0,K$24/FBT_fec!K$24)</f>
        <v>0.27836611688558338</v>
      </c>
      <c r="L119" s="305">
        <f>IF(L$24=0,0,L$24/FBT_fec!L$24)</f>
        <v>0.27914115771999393</v>
      </c>
      <c r="M119" s="305">
        <f>IF(M$24=0,0,M$24/FBT_fec!M$24)</f>
        <v>0.29374868537510945</v>
      </c>
      <c r="N119" s="305">
        <f>IF(N$24=0,0,N$24/FBT_fec!N$24)</f>
        <v>0.29468972273850902</v>
      </c>
      <c r="O119" s="305">
        <f>IF(O$24=0,0,O$24/FBT_fec!O$24)</f>
        <v>0.30445716823541269</v>
      </c>
      <c r="P119" s="305">
        <f>IF(P$24=0,0,P$24/FBT_fec!P$24)</f>
        <v>0.31647206648272591</v>
      </c>
      <c r="Q119" s="305">
        <f>IF(Q$24=0,0,Q$24/FBT_fec!Q$24)</f>
        <v>0.33520960668785382</v>
      </c>
    </row>
    <row r="120" spans="1:17" x14ac:dyDescent="0.25">
      <c r="A120" s="127" t="s">
        <v>261</v>
      </c>
      <c r="B120" s="305">
        <f>IF(B$33=0,0,B$33/FBT_fec!B$33)</f>
        <v>0.34981923969012574</v>
      </c>
      <c r="C120" s="305">
        <f>IF(C$33=0,0,C$33/FBT_fec!C$33)</f>
        <v>0.35231051004828268</v>
      </c>
      <c r="D120" s="305">
        <f>IF(D$33=0,0,D$33/FBT_fec!D$33)</f>
        <v>0.35573657318628554</v>
      </c>
      <c r="E120" s="305">
        <f>IF(E$33=0,0,E$33/FBT_fec!E$33)</f>
        <v>0.35225562515013092</v>
      </c>
      <c r="F120" s="305">
        <f>IF(F$33=0,0,F$33/FBT_fec!F$33)</f>
        <v>0.35567979208813333</v>
      </c>
      <c r="G120" s="305">
        <f>IF(G$33=0,0,G$33/FBT_fec!G$33)</f>
        <v>0.36095646357258493</v>
      </c>
      <c r="H120" s="305">
        <f>IF(H$33=0,0,H$33/FBT_fec!H$33)</f>
        <v>0.36674315628043841</v>
      </c>
      <c r="I120" s="305">
        <f>IF(I$33=0,0,I$33/FBT_fec!I$33)</f>
        <v>0.36041532805559268</v>
      </c>
      <c r="J120" s="305">
        <f>IF(J$33=0,0,J$33/FBT_fec!J$33)</f>
        <v>0.36046138724665355</v>
      </c>
      <c r="K120" s="305">
        <f>IF(K$33=0,0,K$33/FBT_fec!K$33)</f>
        <v>0.35960980438509232</v>
      </c>
      <c r="L120" s="305">
        <f>IF(L$33=0,0,L$33/FBT_fec!L$33)</f>
        <v>0.35975516397566903</v>
      </c>
      <c r="M120" s="305">
        <f>IF(M$33=0,0,M$33/FBT_fec!M$33)</f>
        <v>0.39139745748724747</v>
      </c>
      <c r="N120" s="305">
        <f>IF(N$33=0,0,N$33/FBT_fec!N$33)</f>
        <v>0.39359187514413679</v>
      </c>
      <c r="O120" s="305">
        <f>IF(O$33=0,0,O$33/FBT_fec!O$33)</f>
        <v>0.40500562536859541</v>
      </c>
      <c r="P120" s="305">
        <f>IF(P$33=0,0,P$33/FBT_fec!P$33)</f>
        <v>0.41708875026636805</v>
      </c>
      <c r="Q120" s="305">
        <f>IF(Q$33=0,0,Q$33/FBT_fec!Q$33)</f>
        <v>0.44627988714009575</v>
      </c>
    </row>
    <row r="121" spans="1:17" x14ac:dyDescent="0.25">
      <c r="A121" s="127" t="s">
        <v>260</v>
      </c>
      <c r="B121" s="305">
        <f>IF(B$44=0,0,B$44/FBT_fec!B$44)</f>
        <v>0.342640175586998</v>
      </c>
      <c r="C121" s="305">
        <f>IF(C$44=0,0,C$44/FBT_fec!C$44)</f>
        <v>0.34330958698871317</v>
      </c>
      <c r="D121" s="305">
        <f>IF(D$44=0,0,D$44/FBT_fec!D$44)</f>
        <v>0.34457215287129123</v>
      </c>
      <c r="E121" s="305">
        <f>IF(E$44=0,0,E$44/FBT_fec!E$44)</f>
        <v>0.34333031795386143</v>
      </c>
      <c r="F121" s="305">
        <f>IF(F$44=0,0,F$44/FBT_fec!F$44)</f>
        <v>0.34510449409860422</v>
      </c>
      <c r="G121" s="305">
        <f>IF(G$44=0,0,G$44/FBT_fec!G$44)</f>
        <v>0.35287755870488191</v>
      </c>
      <c r="H121" s="305">
        <f>IF(H$44=0,0,H$44/FBT_fec!H$44)</f>
        <v>0.35765611376974843</v>
      </c>
      <c r="I121" s="305">
        <f>IF(I$44=0,0,I$44/FBT_fec!I$44)</f>
        <v>0.35569867583570419</v>
      </c>
      <c r="J121" s="305">
        <f>IF(J$44=0,0,J$44/FBT_fec!J$44)</f>
        <v>0.35461136773311125</v>
      </c>
      <c r="K121" s="305">
        <f>IF(K$44=0,0,K$44/FBT_fec!K$44)</f>
        <v>0.3532884185082783</v>
      </c>
      <c r="L121" s="305">
        <f>IF(L$44=0,0,L$44/FBT_fec!L$44)</f>
        <v>0.35406712128928153</v>
      </c>
      <c r="M121" s="305">
        <f>IF(M$44=0,0,M$44/FBT_fec!M$44)</f>
        <v>0.37680853405951314</v>
      </c>
      <c r="N121" s="305">
        <f>IF(N$44=0,0,N$44/FBT_fec!N$44)</f>
        <v>0.37852461291917</v>
      </c>
      <c r="O121" s="305">
        <f>IF(O$44=0,0,O$44/FBT_fec!O$44)</f>
        <v>0.39037895602074513</v>
      </c>
      <c r="P121" s="305">
        <f>IF(P$44=0,0,P$44/FBT_fec!P$44)</f>
        <v>0.40452037245541445</v>
      </c>
      <c r="Q121" s="305">
        <f>IF(Q$44=0,0,Q$44/FBT_fec!Q$44)</f>
        <v>0.42990937340553792</v>
      </c>
    </row>
    <row r="122" spans="1:17" x14ac:dyDescent="0.25">
      <c r="A122" s="127" t="s">
        <v>259</v>
      </c>
      <c r="B122" s="305">
        <f>IF(B$65=0,0,B$65/FBT_fec!B$65)</f>
        <v>0.49430596543110183</v>
      </c>
      <c r="C122" s="305">
        <f>IF(C$65=0,0,C$65/FBT_fec!C$65)</f>
        <v>0.49448365793728855</v>
      </c>
      <c r="D122" s="305">
        <f>IF(D$65=0,0,D$65/FBT_fec!D$65)</f>
        <v>0.49472802553205875</v>
      </c>
      <c r="E122" s="305">
        <f>IF(E$65=0,0,E$65/FBT_fec!E$65)</f>
        <v>0.49447974321359256</v>
      </c>
      <c r="F122" s="305">
        <f>IF(F$65=0,0,F$65/FBT_fec!F$65)</f>
        <v>0.49472397555988235</v>
      </c>
      <c r="G122" s="305">
        <f>IF(G$65=0,0,G$65/FBT_fec!G$65)</f>
        <v>0.50782166232455728</v>
      </c>
      <c r="H122" s="305">
        <f>IF(H$65=0,0,H$65/FBT_fec!H$65)</f>
        <v>0.51512885453949264</v>
      </c>
      <c r="I122" s="305">
        <f>IF(I$65=0,0,I$65/FBT_fec!I$65)</f>
        <v>0.5146775154657105</v>
      </c>
      <c r="J122" s="305">
        <f>IF(J$65=0,0,J$65/FBT_fec!J$65)</f>
        <v>0.51468080068646782</v>
      </c>
      <c r="K122" s="305">
        <f>IF(K$65=0,0,K$65/FBT_fec!K$65)</f>
        <v>0.51462006063374688</v>
      </c>
      <c r="L122" s="305">
        <f>IF(L$65=0,0,L$65/FBT_fec!L$65)</f>
        <v>0.51463042856104291</v>
      </c>
      <c r="M122" s="305">
        <f>IF(M$65=0,0,M$65/FBT_fec!M$65)</f>
        <v>0.55008315095447602</v>
      </c>
      <c r="N122" s="305">
        <f>IF(N$65=0,0,N$65/FBT_fec!N$65)</f>
        <v>0.55023967012622965</v>
      </c>
      <c r="O122" s="305">
        <f>IF(O$65=0,0,O$65/FBT_fec!O$65)</f>
        <v>0.56912766365336542</v>
      </c>
      <c r="P122" s="305">
        <f>IF(P$65=0,0,P$65/FBT_fec!P$65)</f>
        <v>0.58879660916933951</v>
      </c>
      <c r="Q122" s="305">
        <f>IF(Q$65=0,0,Q$65/FBT_fec!Q$65)</f>
        <v>0.62709113041577447</v>
      </c>
    </row>
    <row r="123" spans="1:17" x14ac:dyDescent="0.25">
      <c r="A123" s="72" t="s">
        <v>258</v>
      </c>
      <c r="B123" s="304">
        <f>IF(B$79=0,0,B$79/FBT_fec!B$79)</f>
        <v>0.44222855258755212</v>
      </c>
      <c r="C123" s="304">
        <f>IF(C$79=0,0,C$79/FBT_fec!C$79)</f>
        <v>0.44222855258755212</v>
      </c>
      <c r="D123" s="304">
        <f>IF(D$79=0,0,D$79/FBT_fec!D$79)</f>
        <v>0.44222855258755212</v>
      </c>
      <c r="E123" s="304">
        <f>IF(E$79=0,0,E$79/FBT_fec!E$79)</f>
        <v>0.44222855258755212</v>
      </c>
      <c r="F123" s="304">
        <f>IF(F$79=0,0,F$79/FBT_fec!F$79)</f>
        <v>0.44222855258755217</v>
      </c>
      <c r="G123" s="304">
        <f>IF(G$79=0,0,G$79/FBT_fec!G$79)</f>
        <v>0.45421465100778485</v>
      </c>
      <c r="H123" s="304">
        <f>IF(H$79=0,0,H$79/FBT_fec!H$79)</f>
        <v>0.46071063900968257</v>
      </c>
      <c r="I123" s="304">
        <f>IF(I$79=0,0,I$79/FBT_fec!I$79)</f>
        <v>0.46071063900968257</v>
      </c>
      <c r="J123" s="304">
        <f>IF(J$79=0,0,J$79/FBT_fec!J$79)</f>
        <v>0.46071063900968257</v>
      </c>
      <c r="K123" s="304">
        <f>IF(K$79=0,0,K$79/FBT_fec!K$79)</f>
        <v>0.46071063900968257</v>
      </c>
      <c r="L123" s="304">
        <f>IF(L$79=0,0,L$79/FBT_fec!L$79)</f>
        <v>0.46071063900968262</v>
      </c>
      <c r="M123" s="304">
        <f>IF(M$79=0,0,M$79/FBT_fec!M$79)</f>
        <v>0.49198790205167786</v>
      </c>
      <c r="N123" s="304">
        <f>IF(N$79=0,0,N$79/FBT_fec!N$79)</f>
        <v>0.49198790205167792</v>
      </c>
      <c r="O123" s="304">
        <f>IF(O$79=0,0,O$79/FBT_fec!O$79)</f>
        <v>0.50901722358360446</v>
      </c>
      <c r="P123" s="304">
        <f>IF(P$79=0,0,P$79/FBT_fec!P$79)</f>
        <v>0.52673737775114138</v>
      </c>
      <c r="Q123" s="304">
        <f>IF(Q$79=0,0,Q$79/FBT_fec!Q$79)</f>
        <v>0.56085692596922176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Summary"</f>
        <v>IE: Industry Summary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31" t="s">
        <v>78</v>
      </c>
      <c r="B3" s="46">
        <f>ISI!B$3+NFM!B$3+CHI!B$3+NMM!B$3+PPA!B$3+FBT!B$3+TRE!B$3+MAE!B$3+TEL!B$3+WWP!B$3+OIS!B$3</f>
        <v>28252.074512163286</v>
      </c>
      <c r="C3" s="46">
        <f>ISI!C$3+NFM!C$3+CHI!C$3+NMM!C$3+PPA!C$3+FBT!C$3+TRE!C$3+MAE!C$3+TEL!C$3+WWP!C$3+OIS!C$3</f>
        <v>32444.453853563522</v>
      </c>
      <c r="D3" s="46">
        <f>ISI!D$3+NFM!D$3+CHI!D$3+NMM!D$3+PPA!D$3+FBT!D$3+TRE!D$3+MAE!D$3+TEL!D$3+WWP!D$3+OIS!D$3</f>
        <v>37088.120251479588</v>
      </c>
      <c r="E3" s="46">
        <f>ISI!E$3+NFM!E$3+CHI!E$3+NMM!E$3+PPA!E$3+FBT!E$3+TRE!E$3+MAE!E$3+TEL!E$3+WWP!E$3+OIS!E$3</f>
        <v>32970.635500365221</v>
      </c>
      <c r="F3" s="46">
        <f>ISI!F$3+NFM!F$3+CHI!F$3+NMM!F$3+PPA!F$3+FBT!F$3+TRE!F$3+MAE!F$3+TEL!F$3+WWP!F$3+OIS!F$3</f>
        <v>31692.329956584657</v>
      </c>
      <c r="G3" s="46">
        <f>ISI!G$3+NFM!G$3+CHI!G$3+NMM!G$3+PPA!G$3+FBT!G$3+TRE!G$3+MAE!G$3+TEL!G$3+WWP!G$3+OIS!G$3</f>
        <v>31426.745320089765</v>
      </c>
      <c r="H3" s="46">
        <f>ISI!H$3+NFM!H$3+CHI!H$3+NMM!H$3+PPA!H$3+FBT!H$3+TRE!H$3+MAE!H$3+TEL!H$3+WWP!H$3+OIS!H$3</f>
        <v>31400.810758638436</v>
      </c>
      <c r="I3" s="46">
        <f>ISI!I$3+NFM!I$3+CHI!I$3+NMM!I$3+PPA!I$3+FBT!I$3+TRE!I$3+MAE!I$3+TEL!I$3+WWP!I$3+OIS!I$3</f>
        <v>32162.2534696859</v>
      </c>
      <c r="J3" s="46">
        <f>ISI!J$3+NFM!J$3+CHI!J$3+NMM!J$3+PPA!J$3+FBT!J$3+TRE!J$3+MAE!J$3+TEL!J$3+WWP!J$3+OIS!J$3</f>
        <v>30573.640798060092</v>
      </c>
      <c r="K3" s="46">
        <f>ISI!K$3+NFM!K$3+CHI!K$3+NMM!K$3+PPA!K$3+FBT!K$3+TRE!K$3+MAE!K$3+TEL!K$3+WWP!K$3+OIS!K$3</f>
        <v>33527.609158159787</v>
      </c>
      <c r="L3" s="46">
        <f>ISI!L$3+NFM!L$3+CHI!L$3+NMM!L$3+PPA!L$3+FBT!L$3+TRE!L$3+MAE!L$3+TEL!L$3+WWP!L$3+OIS!L$3</f>
        <v>32528.199999999997</v>
      </c>
      <c r="M3" s="46">
        <f>ISI!M$3+NFM!M$3+CHI!M$3+NMM!M$3+PPA!M$3+FBT!M$3+TRE!M$3+MAE!M$3+TEL!M$3+WWP!M$3+OIS!M$3</f>
        <v>37707.035874208661</v>
      </c>
      <c r="N3" s="46">
        <f>ISI!N$3+NFM!N$3+CHI!N$3+NMM!N$3+PPA!N$3+FBT!N$3+TRE!N$3+MAE!N$3+TEL!N$3+WWP!N$3+OIS!N$3</f>
        <v>35347.580275914239</v>
      </c>
      <c r="O3" s="46">
        <f>ISI!O$3+NFM!O$3+CHI!O$3+NMM!O$3+PPA!O$3+FBT!O$3+TRE!O$3+MAE!O$3+TEL!O$3+WWP!O$3+OIS!O$3</f>
        <v>34693.617854346128</v>
      </c>
      <c r="P3" s="46">
        <f>ISI!P$3+NFM!P$3+CHI!P$3+NMM!P$3+PPA!P$3+FBT!P$3+TRE!P$3+MAE!P$3+TEL!P$3+WWP!P$3+OIS!P$3</f>
        <v>37139.386962714379</v>
      </c>
      <c r="Q3" s="46">
        <f>ISI!Q$3+NFM!Q$3+CHI!Q$3+NMM!Q$3+PPA!Q$3+FBT!Q$3+TRE!Q$3+MAE!Q$3+TEL!Q$3+WWP!Q$3+OIS!Q$3</f>
        <v>38749.125362495681</v>
      </c>
    </row>
    <row r="4" spans="1:17" x14ac:dyDescent="0.25">
      <c r="A4" s="18" t="s">
        <v>13</v>
      </c>
      <c r="B4" s="35">
        <f>ISI!B$3</f>
        <v>13.085809577229746</v>
      </c>
      <c r="C4" s="35">
        <f>ISI!C$3</f>
        <v>14.566950671498763</v>
      </c>
      <c r="D4" s="35">
        <f>ISI!D$3</f>
        <v>0</v>
      </c>
      <c r="E4" s="35">
        <f>ISI!E$3</f>
        <v>0</v>
      </c>
      <c r="F4" s="35">
        <f>ISI!F$3</f>
        <v>0</v>
      </c>
      <c r="G4" s="35">
        <f>ISI!G$3</f>
        <v>0</v>
      </c>
      <c r="H4" s="35">
        <f>ISI!H$3</f>
        <v>0</v>
      </c>
      <c r="I4" s="35">
        <f>ISI!I$3</f>
        <v>0</v>
      </c>
      <c r="J4" s="35">
        <f>ISI!J$3</f>
        <v>0</v>
      </c>
      <c r="K4" s="35">
        <f>ISI!K$3</f>
        <v>0</v>
      </c>
      <c r="L4" s="35">
        <f>ISI!L$3</f>
        <v>0</v>
      </c>
      <c r="M4" s="35">
        <f>ISI!M$3</f>
        <v>0</v>
      </c>
      <c r="N4" s="35">
        <f>ISI!N$3</f>
        <v>0</v>
      </c>
      <c r="O4" s="35">
        <f>ISI!O$3</f>
        <v>0</v>
      </c>
      <c r="P4" s="35">
        <f>ISI!P$3</f>
        <v>0</v>
      </c>
      <c r="Q4" s="35">
        <f>ISI!Q$3</f>
        <v>0</v>
      </c>
    </row>
    <row r="5" spans="1:17" x14ac:dyDescent="0.25">
      <c r="A5" s="23" t="s">
        <v>12</v>
      </c>
      <c r="B5" s="37">
        <f>NFM!B$3</f>
        <v>206.00083748893894</v>
      </c>
      <c r="C5" s="37">
        <f>NFM!C$3</f>
        <v>229.31741595953085</v>
      </c>
      <c r="D5" s="37">
        <f>NFM!D$3</f>
        <v>185.64026950093177</v>
      </c>
      <c r="E5" s="37">
        <f>NFM!E$3</f>
        <v>200.43827611395179</v>
      </c>
      <c r="F5" s="37">
        <f>NFM!F$3</f>
        <v>242.35407621804148</v>
      </c>
      <c r="G5" s="37">
        <f>NFM!G$3</f>
        <v>218.25378038272527</v>
      </c>
      <c r="H5" s="37">
        <f>NFM!H$3</f>
        <v>315.11118056385413</v>
      </c>
      <c r="I5" s="37">
        <f>NFM!I$3</f>
        <v>237.1256391526662</v>
      </c>
      <c r="J5" s="37">
        <f>NFM!J$3</f>
        <v>213.5587824996021</v>
      </c>
      <c r="K5" s="37">
        <f>NFM!K$3</f>
        <v>128.33525266917809</v>
      </c>
      <c r="L5" s="37">
        <f>NFM!L$3</f>
        <v>182.6</v>
      </c>
      <c r="M5" s="37">
        <f>NFM!M$3</f>
        <v>238.30356683308457</v>
      </c>
      <c r="N5" s="37">
        <f>NFM!N$3</f>
        <v>246.3519996814843</v>
      </c>
      <c r="O5" s="37">
        <f>NFM!O$3</f>
        <v>257.04776820673459</v>
      </c>
      <c r="P5" s="37">
        <f>NFM!P$3</f>
        <v>274.422960607184</v>
      </c>
      <c r="Q5" s="37">
        <f>NFM!Q$3</f>
        <v>300.38022813688212</v>
      </c>
    </row>
    <row r="6" spans="1:17" x14ac:dyDescent="0.25">
      <c r="A6" s="21" t="s">
        <v>44</v>
      </c>
      <c r="B6" s="35">
        <f>NFM!B$4</f>
        <v>170.90916577148451</v>
      </c>
      <c r="C6" s="35">
        <f>NFM!C$4</f>
        <v>190.25382972348513</v>
      </c>
      <c r="D6" s="35">
        <f>NFM!D$4</f>
        <v>165.80940750974682</v>
      </c>
      <c r="E6" s="35">
        <f>NFM!E$4</f>
        <v>179.02662980438399</v>
      </c>
      <c r="F6" s="35">
        <f>NFM!F$4</f>
        <v>216.46481064327364</v>
      </c>
      <c r="G6" s="35">
        <f>NFM!G$4</f>
        <v>194.93900816514622</v>
      </c>
      <c r="H6" s="35">
        <f>NFM!H$4</f>
        <v>281.44969994631077</v>
      </c>
      <c r="I6" s="35">
        <f>NFM!I$4</f>
        <v>211.79489686679358</v>
      </c>
      <c r="J6" s="35">
        <f>NFM!J$4</f>
        <v>190.74554938945607</v>
      </c>
      <c r="K6" s="35">
        <f>NFM!K$4</f>
        <v>47.093858927378946</v>
      </c>
      <c r="L6" s="35">
        <f>NFM!L$4</f>
        <v>159.59004917608658</v>
      </c>
      <c r="M6" s="35">
        <f>NFM!M$4</f>
        <v>185.87262135870799</v>
      </c>
      <c r="N6" s="35">
        <f>NFM!N$4</f>
        <v>192.8109612355565</v>
      </c>
      <c r="O6" s="35">
        <f>NFM!O$4</f>
        <v>161.78895429537448</v>
      </c>
      <c r="P6" s="35">
        <f>NFM!P$4</f>
        <v>159.50724991458461</v>
      </c>
      <c r="Q6" s="35">
        <f>NFM!Q$4</f>
        <v>170.21295363526752</v>
      </c>
    </row>
    <row r="7" spans="1:17" x14ac:dyDescent="0.25">
      <c r="A7" s="21" t="s">
        <v>59</v>
      </c>
      <c r="B7" s="35">
        <f>NFM!B$5</f>
        <v>0</v>
      </c>
      <c r="C7" s="35">
        <f>NFM!C$5</f>
        <v>0</v>
      </c>
      <c r="D7" s="35">
        <f>NFM!D$5</f>
        <v>0</v>
      </c>
      <c r="E7" s="35">
        <f>NFM!E$5</f>
        <v>0</v>
      </c>
      <c r="F7" s="35">
        <f>NFM!F$5</f>
        <v>0</v>
      </c>
      <c r="G7" s="35">
        <f>NFM!G$5</f>
        <v>0</v>
      </c>
      <c r="H7" s="35">
        <f>NFM!H$5</f>
        <v>0</v>
      </c>
      <c r="I7" s="35">
        <f>NFM!I$5</f>
        <v>0</v>
      </c>
      <c r="J7" s="35">
        <f>NFM!J$5</f>
        <v>0</v>
      </c>
      <c r="K7" s="35">
        <f>NFM!K$5</f>
        <v>0</v>
      </c>
      <c r="L7" s="35">
        <f>NFM!L$5</f>
        <v>0</v>
      </c>
      <c r="M7" s="35">
        <f>NFM!M$5</f>
        <v>0</v>
      </c>
      <c r="N7" s="35">
        <f>NFM!N$5</f>
        <v>0</v>
      </c>
      <c r="O7" s="35">
        <f>NFM!O$5</f>
        <v>0</v>
      </c>
      <c r="P7" s="35">
        <f>NFM!P$5</f>
        <v>0</v>
      </c>
      <c r="Q7" s="35">
        <f>NFM!Q$5</f>
        <v>0</v>
      </c>
    </row>
    <row r="8" spans="1:17" x14ac:dyDescent="0.25">
      <c r="A8" s="21" t="s">
        <v>42</v>
      </c>
      <c r="B8" s="35">
        <f>NFM!B$8</f>
        <v>35.091671717454432</v>
      </c>
      <c r="C8" s="35">
        <f>NFM!C$8</f>
        <v>39.063586236045722</v>
      </c>
      <c r="D8" s="35">
        <f>NFM!D$8</f>
        <v>19.830861991184946</v>
      </c>
      <c r="E8" s="35">
        <f>NFM!E$8</f>
        <v>21.4116463095678</v>
      </c>
      <c r="F8" s="35">
        <f>NFM!F$8</f>
        <v>25.889265574767848</v>
      </c>
      <c r="G8" s="35">
        <f>NFM!G$8</f>
        <v>23.314772217579048</v>
      </c>
      <c r="H8" s="35">
        <f>NFM!H$8</f>
        <v>33.661480617543361</v>
      </c>
      <c r="I8" s="35">
        <f>NFM!I$8</f>
        <v>25.330742285872617</v>
      </c>
      <c r="J8" s="35">
        <f>NFM!J$8</f>
        <v>22.81323311014603</v>
      </c>
      <c r="K8" s="35">
        <f>NFM!K$8</f>
        <v>81.241393741799143</v>
      </c>
      <c r="L8" s="35">
        <f>NFM!L$8</f>
        <v>23.009950823913414</v>
      </c>
      <c r="M8" s="35">
        <f>NFM!M$8</f>
        <v>52.430945474376585</v>
      </c>
      <c r="N8" s="35">
        <f>NFM!N$8</f>
        <v>53.541038445927796</v>
      </c>
      <c r="O8" s="35">
        <f>NFM!O$8</f>
        <v>95.258813911360107</v>
      </c>
      <c r="P8" s="35">
        <f>NFM!P$8</f>
        <v>114.91571069259939</v>
      </c>
      <c r="Q8" s="35">
        <f>NFM!Q$8</f>
        <v>130.1672745016146</v>
      </c>
    </row>
    <row r="9" spans="1:17" x14ac:dyDescent="0.25">
      <c r="A9" s="23" t="s">
        <v>11</v>
      </c>
      <c r="B9" s="37">
        <f>CHI!B$3</f>
        <v>11982.223332160333</v>
      </c>
      <c r="C9" s="37">
        <f>CHI!C$3</f>
        <v>14075.642260587905</v>
      </c>
      <c r="D9" s="37">
        <f>CHI!D$3</f>
        <v>18709.528782945254</v>
      </c>
      <c r="E9" s="37">
        <f>CHI!E$3</f>
        <v>14493.888483077668</v>
      </c>
      <c r="F9" s="37">
        <f>CHI!F$3</f>
        <v>12912.783405692237</v>
      </c>
      <c r="G9" s="37">
        <f>CHI!G$3</f>
        <v>12390.565376712659</v>
      </c>
      <c r="H9" s="37">
        <f>CHI!H$3</f>
        <v>11632.823774899574</v>
      </c>
      <c r="I9" s="37">
        <f>CHI!I$3</f>
        <v>13185.993425858285</v>
      </c>
      <c r="J9" s="37">
        <f>CHI!J$3</f>
        <v>12825.323708676238</v>
      </c>
      <c r="K9" s="37">
        <f>CHI!K$3</f>
        <v>16383.678488474226</v>
      </c>
      <c r="L9" s="37">
        <f>CHI!L$3</f>
        <v>16422.100000000002</v>
      </c>
      <c r="M9" s="37">
        <f>CHI!M$3</f>
        <v>19050.800349992285</v>
      </c>
      <c r="N9" s="37">
        <f>CHI!N$3</f>
        <v>17423.406923735394</v>
      </c>
      <c r="O9" s="37">
        <f>CHI!O$3</f>
        <v>15521.632732967899</v>
      </c>
      <c r="P9" s="37">
        <f>CHI!P$3</f>
        <v>16416.697559167271</v>
      </c>
      <c r="Q9" s="37">
        <f>CHI!Q$3</f>
        <v>17777.295632781366</v>
      </c>
    </row>
    <row r="10" spans="1:17" x14ac:dyDescent="0.25">
      <c r="A10" s="21" t="s">
        <v>61</v>
      </c>
      <c r="B10" s="35">
        <f>CHI!B$5</f>
        <v>0</v>
      </c>
      <c r="C10" s="35">
        <f>CHI!C$5</f>
        <v>0</v>
      </c>
      <c r="D10" s="35">
        <f>CHI!D$5</f>
        <v>0</v>
      </c>
      <c r="E10" s="35">
        <f>CHI!E$5</f>
        <v>0</v>
      </c>
      <c r="F10" s="35">
        <f>CHI!F$5</f>
        <v>0</v>
      </c>
      <c r="G10" s="35">
        <f>CHI!G$5</f>
        <v>0</v>
      </c>
      <c r="H10" s="35">
        <f>CHI!H$5</f>
        <v>0</v>
      </c>
      <c r="I10" s="35">
        <f>CHI!I$5</f>
        <v>0</v>
      </c>
      <c r="J10" s="35">
        <f>CHI!J$5</f>
        <v>0</v>
      </c>
      <c r="K10" s="35">
        <f>CHI!K$5</f>
        <v>0</v>
      </c>
      <c r="L10" s="35">
        <f>CHI!L$5</f>
        <v>0</v>
      </c>
      <c r="M10" s="35">
        <f>CHI!M$5</f>
        <v>0</v>
      </c>
      <c r="N10" s="35">
        <f>CHI!N$5</f>
        <v>0</v>
      </c>
      <c r="O10" s="35">
        <f>CHI!O$5</f>
        <v>0</v>
      </c>
      <c r="P10" s="35">
        <f>CHI!P$5</f>
        <v>0</v>
      </c>
      <c r="Q10" s="35">
        <f>CHI!Q$5</f>
        <v>0</v>
      </c>
    </row>
    <row r="11" spans="1:17" x14ac:dyDescent="0.25">
      <c r="A11" s="21" t="s">
        <v>40</v>
      </c>
      <c r="B11" s="35">
        <f>CHI!B$6</f>
        <v>2184.5095524048465</v>
      </c>
      <c r="C11" s="35">
        <f>CHI!C$6</f>
        <v>836.76472144891022</v>
      </c>
      <c r="D11" s="35">
        <f>CHI!D$6</f>
        <v>884.47912186929977</v>
      </c>
      <c r="E11" s="35">
        <f>CHI!E$6</f>
        <v>685.95081568054115</v>
      </c>
      <c r="F11" s="35">
        <f>CHI!F$6</f>
        <v>844.95899662325405</v>
      </c>
      <c r="G11" s="35">
        <f>CHI!G$6</f>
        <v>708.63830472205075</v>
      </c>
      <c r="H11" s="35">
        <f>CHI!H$6</f>
        <v>660.00533151939112</v>
      </c>
      <c r="I11" s="35">
        <f>CHI!I$6</f>
        <v>1677.2279035792496</v>
      </c>
      <c r="J11" s="35">
        <f>CHI!J$6</f>
        <v>1462.0490782611973</v>
      </c>
      <c r="K11" s="35">
        <f>CHI!K$6</f>
        <v>1722.0346261198838</v>
      </c>
      <c r="L11" s="35">
        <f>CHI!L$6</f>
        <v>1634.3000000000029</v>
      </c>
      <c r="M11" s="35">
        <f>CHI!M$6</f>
        <v>3728.2412887951032</v>
      </c>
      <c r="N11" s="35">
        <f>CHI!N$6</f>
        <v>5178.3688013855435</v>
      </c>
      <c r="O11" s="35">
        <f>CHI!O$6</f>
        <v>3728.171495693035</v>
      </c>
      <c r="P11" s="35">
        <f>CHI!P$6</f>
        <v>3152.7910561333024</v>
      </c>
      <c r="Q11" s="35">
        <f>CHI!Q$6</f>
        <v>3206.086674354563</v>
      </c>
    </row>
    <row r="12" spans="1:17" x14ac:dyDescent="0.25">
      <c r="A12" s="21" t="s">
        <v>39</v>
      </c>
      <c r="B12" s="35">
        <f>CHI!B$7</f>
        <v>9797.713779755486</v>
      </c>
      <c r="C12" s="35">
        <f>CHI!C$7</f>
        <v>13238.877539138995</v>
      </c>
      <c r="D12" s="35">
        <f>CHI!D$7</f>
        <v>17825.049661075955</v>
      </c>
      <c r="E12" s="35">
        <f>CHI!E$7</f>
        <v>13807.937667397127</v>
      </c>
      <c r="F12" s="35">
        <f>CHI!F$7</f>
        <v>12067.824409068982</v>
      </c>
      <c r="G12" s="35">
        <f>CHI!G$7</f>
        <v>11681.927071990607</v>
      </c>
      <c r="H12" s="35">
        <f>CHI!H$7</f>
        <v>10972.818443380183</v>
      </c>
      <c r="I12" s="35">
        <f>CHI!I$7</f>
        <v>11508.765522279036</v>
      </c>
      <c r="J12" s="35">
        <f>CHI!J$7</f>
        <v>11363.274630415041</v>
      </c>
      <c r="K12" s="35">
        <f>CHI!K$7</f>
        <v>14661.643862354344</v>
      </c>
      <c r="L12" s="35">
        <f>CHI!L$7</f>
        <v>14787.8</v>
      </c>
      <c r="M12" s="35">
        <f>CHI!M$7</f>
        <v>15322.55906119718</v>
      </c>
      <c r="N12" s="35">
        <f>CHI!N$7</f>
        <v>12245.03812234985</v>
      </c>
      <c r="O12" s="35">
        <f>CHI!O$7</f>
        <v>11793.461237274863</v>
      </c>
      <c r="P12" s="35">
        <f>CHI!P$7</f>
        <v>13263.906503033968</v>
      </c>
      <c r="Q12" s="35">
        <f>CHI!Q$7</f>
        <v>14571.208958426805</v>
      </c>
    </row>
    <row r="13" spans="1:17" x14ac:dyDescent="0.25">
      <c r="A13" s="23" t="s">
        <v>10</v>
      </c>
      <c r="B13" s="37">
        <f>NMM!B$3</f>
        <v>906.42843358723167</v>
      </c>
      <c r="C13" s="37">
        <f>NMM!C$3</f>
        <v>855.92404018164302</v>
      </c>
      <c r="D13" s="37">
        <f>NMM!D$3</f>
        <v>804.81661239786195</v>
      </c>
      <c r="E13" s="37">
        <f>NMM!E$3</f>
        <v>817.33625517409303</v>
      </c>
      <c r="F13" s="37">
        <f>NMM!F$3</f>
        <v>863.9652677279305</v>
      </c>
      <c r="G13" s="37">
        <f>NMM!G$3</f>
        <v>959.36976261942391</v>
      </c>
      <c r="H13" s="37">
        <f>NMM!H$3</f>
        <v>1007.2894739261124</v>
      </c>
      <c r="I13" s="37">
        <f>NMM!I$3</f>
        <v>1084.5507669831993</v>
      </c>
      <c r="J13" s="37">
        <f>NMM!J$3</f>
        <v>804.05209298841874</v>
      </c>
      <c r="K13" s="37">
        <f>NMM!K$3</f>
        <v>522.02681865204067</v>
      </c>
      <c r="L13" s="37">
        <f>NMM!L$3</f>
        <v>378.19999999999993</v>
      </c>
      <c r="M13" s="37">
        <f>NMM!M$3</f>
        <v>449.63714035719801</v>
      </c>
      <c r="N13" s="37">
        <f>NMM!N$3</f>
        <v>409.59130452093245</v>
      </c>
      <c r="O13" s="37">
        <f>NMM!O$3</f>
        <v>515.17227877838695</v>
      </c>
      <c r="P13" s="37">
        <f>NMM!P$3</f>
        <v>499.3854018301368</v>
      </c>
      <c r="Q13" s="37">
        <f>NMM!Q$3</f>
        <v>489.40793047256943</v>
      </c>
    </row>
    <row r="14" spans="1:17" x14ac:dyDescent="0.25">
      <c r="A14" s="21" t="s">
        <v>38</v>
      </c>
      <c r="B14" s="35">
        <f>NMM!B$4</f>
        <v>434.29120786766981</v>
      </c>
      <c r="C14" s="35">
        <f>NMM!C$4</f>
        <v>423.47957408931444</v>
      </c>
      <c r="D14" s="35">
        <f>NMM!D$4</f>
        <v>376.32755823218758</v>
      </c>
      <c r="E14" s="35">
        <f>NMM!E$4</f>
        <v>349.5137565092561</v>
      </c>
      <c r="F14" s="35">
        <f>NMM!F$4</f>
        <v>520.5324297322378</v>
      </c>
      <c r="G14" s="35">
        <f>NMM!G$4</f>
        <v>506.6083503212285</v>
      </c>
      <c r="H14" s="35">
        <f>NMM!H$4</f>
        <v>447.44769847578857</v>
      </c>
      <c r="I14" s="35">
        <f>NMM!I$4</f>
        <v>437.35407327505959</v>
      </c>
      <c r="J14" s="35">
        <f>NMM!J$4</f>
        <v>343.4055180707557</v>
      </c>
      <c r="K14" s="35">
        <f>NMM!K$4</f>
        <v>277.61370885626121</v>
      </c>
      <c r="L14" s="35">
        <f>NMM!L$4</f>
        <v>261.94190342217155</v>
      </c>
      <c r="M14" s="35">
        <f>NMM!M$4</f>
        <v>249.24720028491896</v>
      </c>
      <c r="N14" s="35">
        <f>NMM!N$4</f>
        <v>137.57633253350298</v>
      </c>
      <c r="O14" s="35">
        <f>NMM!O$4</f>
        <v>173.03959326030011</v>
      </c>
      <c r="P14" s="35">
        <f>NMM!P$4</f>
        <v>167.73698891122032</v>
      </c>
      <c r="Q14" s="35">
        <f>NMM!Q$4</f>
        <v>152.57284302402985</v>
      </c>
    </row>
    <row r="15" spans="1:17" x14ac:dyDescent="0.25">
      <c r="A15" s="21" t="s">
        <v>37</v>
      </c>
      <c r="B15" s="35">
        <f>NMM!B$5</f>
        <v>173.94090059718434</v>
      </c>
      <c r="C15" s="35">
        <f>NMM!C$5</f>
        <v>212.59686060270622</v>
      </c>
      <c r="D15" s="35">
        <f>NMM!D$5</f>
        <v>253.5354970341356</v>
      </c>
      <c r="E15" s="35">
        <f>NMM!E$5</f>
        <v>349.24147565011356</v>
      </c>
      <c r="F15" s="35">
        <f>NMM!F$5</f>
        <v>208.05842618188305</v>
      </c>
      <c r="G15" s="35">
        <f>NMM!G$5</f>
        <v>323.39916099195176</v>
      </c>
      <c r="H15" s="35">
        <f>NMM!H$5</f>
        <v>443.26039383826031</v>
      </c>
      <c r="I15" s="35">
        <f>NMM!I$5</f>
        <v>526.51468082693339</v>
      </c>
      <c r="J15" s="35">
        <f>NMM!J$5</f>
        <v>361.77883910542619</v>
      </c>
      <c r="K15" s="35">
        <f>NMM!K$5</f>
        <v>197.25770052014758</v>
      </c>
      <c r="L15" s="35">
        <f>NMM!L$5</f>
        <v>51.24819746155336</v>
      </c>
      <c r="M15" s="35">
        <f>NMM!M$5</f>
        <v>123.99280701882837</v>
      </c>
      <c r="N15" s="35">
        <f>NMM!N$5</f>
        <v>224.48621922930403</v>
      </c>
      <c r="O15" s="35">
        <f>NMM!O$5</f>
        <v>282.3523737887233</v>
      </c>
      <c r="P15" s="35">
        <f>NMM!P$5</f>
        <v>273.70000182566122</v>
      </c>
      <c r="Q15" s="35">
        <f>NMM!Q$5</f>
        <v>280.0813002801051</v>
      </c>
    </row>
    <row r="16" spans="1:17" x14ac:dyDescent="0.25">
      <c r="A16" s="21" t="s">
        <v>57</v>
      </c>
      <c r="B16" s="35">
        <f>NMM!B$6</f>
        <v>298.19632512237752</v>
      </c>
      <c r="C16" s="35">
        <f>NMM!C$6</f>
        <v>219.84760548962237</v>
      </c>
      <c r="D16" s="35">
        <f>NMM!D$6</f>
        <v>174.95355713153876</v>
      </c>
      <c r="E16" s="35">
        <f>NMM!E$6</f>
        <v>118.5810230147234</v>
      </c>
      <c r="F16" s="35">
        <f>NMM!F$6</f>
        <v>135.37441181380964</v>
      </c>
      <c r="G16" s="35">
        <f>NMM!G$6</f>
        <v>129.36225130624365</v>
      </c>
      <c r="H16" s="35">
        <f>NMM!H$6</f>
        <v>116.58138161206358</v>
      </c>
      <c r="I16" s="35">
        <f>NMM!I$6</f>
        <v>120.68201288120636</v>
      </c>
      <c r="J16" s="35">
        <f>NMM!J$6</f>
        <v>98.867735812236816</v>
      </c>
      <c r="K16" s="35">
        <f>NMM!K$6</f>
        <v>47.155409275631897</v>
      </c>
      <c r="L16" s="35">
        <f>NMM!L$6</f>
        <v>65.009899116275079</v>
      </c>
      <c r="M16" s="35">
        <f>NMM!M$6</f>
        <v>76.397133053450673</v>
      </c>
      <c r="N16" s="35">
        <f>NMM!N$6</f>
        <v>47.528752758125449</v>
      </c>
      <c r="O16" s="35">
        <f>NMM!O$6</f>
        <v>59.780311729363603</v>
      </c>
      <c r="P16" s="35">
        <f>NMM!P$6</f>
        <v>57.948411093255288</v>
      </c>
      <c r="Q16" s="35">
        <f>NMM!Q$6</f>
        <v>56.753787168434485</v>
      </c>
    </row>
    <row r="17" spans="1:17" x14ac:dyDescent="0.25">
      <c r="A17" s="23" t="s">
        <v>9</v>
      </c>
      <c r="B17" s="37">
        <f>PPA!B$3</f>
        <v>753.74887902557521</v>
      </c>
      <c r="C17" s="37">
        <f>PPA!C$3</f>
        <v>987.71051433773323</v>
      </c>
      <c r="D17" s="37">
        <f>PPA!D$3</f>
        <v>944.58438287153649</v>
      </c>
      <c r="E17" s="37">
        <f>PPA!E$3</f>
        <v>951.35135135135135</v>
      </c>
      <c r="F17" s="37">
        <f>PPA!F$3</f>
        <v>936.13121080559563</v>
      </c>
      <c r="G17" s="37">
        <f>PPA!G$3</f>
        <v>1013.6254746191212</v>
      </c>
      <c r="H17" s="37">
        <f>PPA!H$3</f>
        <v>985.96339636169751</v>
      </c>
      <c r="I17" s="37">
        <f>PPA!I$3</f>
        <v>661.24908692476254</v>
      </c>
      <c r="J17" s="37">
        <f>PPA!J$3</f>
        <v>603.97532043179876</v>
      </c>
      <c r="K17" s="37">
        <f>PPA!K$3</f>
        <v>610.44639197392303</v>
      </c>
      <c r="L17" s="37">
        <f>PPA!L$3</f>
        <v>572.1</v>
      </c>
      <c r="M17" s="37">
        <f>PPA!M$3</f>
        <v>622.67744093880287</v>
      </c>
      <c r="N17" s="37">
        <f>PPA!N$3</f>
        <v>510.32189994625048</v>
      </c>
      <c r="O17" s="37">
        <f>PPA!O$3</f>
        <v>597.59201252936577</v>
      </c>
      <c r="P17" s="37">
        <f>PPA!P$3</f>
        <v>564.25965309347748</v>
      </c>
      <c r="Q17" s="37">
        <f>PPA!Q$3</f>
        <v>533.22469672279567</v>
      </c>
    </row>
    <row r="18" spans="1:17" x14ac:dyDescent="0.25">
      <c r="A18" s="21" t="s">
        <v>35</v>
      </c>
      <c r="B18" s="35">
        <f>PPA!B$5</f>
        <v>0</v>
      </c>
      <c r="C18" s="35">
        <f>PPA!C$5</f>
        <v>0</v>
      </c>
      <c r="D18" s="35">
        <f>PPA!D$5</f>
        <v>0</v>
      </c>
      <c r="E18" s="35">
        <f>PPA!E$5</f>
        <v>0</v>
      </c>
      <c r="F18" s="35">
        <f>PPA!F$5</f>
        <v>0</v>
      </c>
      <c r="G18" s="35">
        <f>PPA!G$5</f>
        <v>0</v>
      </c>
      <c r="H18" s="35">
        <f>PPA!H$5</f>
        <v>0</v>
      </c>
      <c r="I18" s="35">
        <f>PPA!I$5</f>
        <v>0</v>
      </c>
      <c r="J18" s="35">
        <f>PPA!J$5</f>
        <v>0</v>
      </c>
      <c r="K18" s="35">
        <f>PPA!K$5</f>
        <v>0</v>
      </c>
      <c r="L18" s="35">
        <f>PPA!L$5</f>
        <v>0</v>
      </c>
      <c r="M18" s="35">
        <f>PPA!M$5</f>
        <v>0</v>
      </c>
      <c r="N18" s="35">
        <f>PPA!N$5</f>
        <v>0</v>
      </c>
      <c r="O18" s="35">
        <f>PPA!O$5</f>
        <v>0</v>
      </c>
      <c r="P18" s="35">
        <f>PPA!P$5</f>
        <v>0</v>
      </c>
      <c r="Q18" s="35">
        <f>PPA!Q$5</f>
        <v>0</v>
      </c>
    </row>
    <row r="19" spans="1:17" x14ac:dyDescent="0.25">
      <c r="A19" s="21" t="s">
        <v>56</v>
      </c>
      <c r="B19" s="35">
        <f>PPA!B$6</f>
        <v>308.65108464917751</v>
      </c>
      <c r="C19" s="35">
        <f>PPA!C$6</f>
        <v>289.61268537434773</v>
      </c>
      <c r="D19" s="35">
        <f>PPA!D$6</f>
        <v>313.32555139153402</v>
      </c>
      <c r="E19" s="35">
        <f>PPA!E$6</f>
        <v>315.26661796932069</v>
      </c>
      <c r="F19" s="35">
        <f>PPA!F$6</f>
        <v>262.32513265798354</v>
      </c>
      <c r="G19" s="35">
        <f>PPA!G$6</f>
        <v>229.14279762524737</v>
      </c>
      <c r="H19" s="35">
        <f>PPA!H$6</f>
        <v>211.790011674189</v>
      </c>
      <c r="I19" s="35">
        <f>PPA!I$6</f>
        <v>210.6464572680789</v>
      </c>
      <c r="J19" s="35">
        <f>PPA!J$6</f>
        <v>190.15251523748</v>
      </c>
      <c r="K19" s="35">
        <f>PPA!K$6</f>
        <v>164.83516483516485</v>
      </c>
      <c r="L19" s="35">
        <f>PPA!L$6</f>
        <v>186.4</v>
      </c>
      <c r="M19" s="35">
        <f>PPA!M$6</f>
        <v>181.37835194811879</v>
      </c>
      <c r="N19" s="35">
        <f>PPA!N$6</f>
        <v>190.9103577329644</v>
      </c>
      <c r="O19" s="35">
        <f>PPA!O$6</f>
        <v>204.77682067345341</v>
      </c>
      <c r="P19" s="35">
        <f>PPA!P$6</f>
        <v>204.76850135601819</v>
      </c>
      <c r="Q19" s="35">
        <f>PPA!Q$6</f>
        <v>186.67390910736918</v>
      </c>
    </row>
    <row r="20" spans="1:17" x14ac:dyDescent="0.25">
      <c r="A20" s="21" t="s">
        <v>55</v>
      </c>
      <c r="B20" s="35">
        <f>PPA!B$7</f>
        <v>445.0977943763977</v>
      </c>
      <c r="C20" s="35">
        <f>PPA!C$7</f>
        <v>698.0978289633855</v>
      </c>
      <c r="D20" s="35">
        <f>PPA!D$7</f>
        <v>631.25883148000253</v>
      </c>
      <c r="E20" s="35">
        <f>PPA!E$7</f>
        <v>636.08473338203066</v>
      </c>
      <c r="F20" s="35">
        <f>PPA!F$7</f>
        <v>673.80607814761208</v>
      </c>
      <c r="G20" s="35">
        <f>PPA!G$7</f>
        <v>784.48267699387384</v>
      </c>
      <c r="H20" s="35">
        <f>PPA!H$7</f>
        <v>774.17338468750847</v>
      </c>
      <c r="I20" s="35">
        <f>PPA!I$7</f>
        <v>450.60262965668363</v>
      </c>
      <c r="J20" s="35">
        <f>PPA!J$7</f>
        <v>413.82280519431879</v>
      </c>
      <c r="K20" s="35">
        <f>PPA!K$7</f>
        <v>445.61122713875818</v>
      </c>
      <c r="L20" s="35">
        <f>PPA!L$7</f>
        <v>385.70000000000005</v>
      </c>
      <c r="M20" s="35">
        <f>PPA!M$7</f>
        <v>441.29908899068408</v>
      </c>
      <c r="N20" s="35">
        <f>PPA!N$7</f>
        <v>319.41154221328611</v>
      </c>
      <c r="O20" s="35">
        <f>PPA!O$7</f>
        <v>392.81519185591236</v>
      </c>
      <c r="P20" s="35">
        <f>PPA!P$7</f>
        <v>359.49115173745929</v>
      </c>
      <c r="Q20" s="35">
        <f>PPA!Q$7</f>
        <v>346.55078761542649</v>
      </c>
    </row>
    <row r="21" spans="1:17" x14ac:dyDescent="0.25">
      <c r="A21" s="20" t="s">
        <v>54</v>
      </c>
      <c r="B21" s="36">
        <f>FBT!B$3</f>
        <v>4087.9525047393095</v>
      </c>
      <c r="C21" s="36">
        <f>FBT!C$3</f>
        <v>4807.6129182500445</v>
      </c>
      <c r="D21" s="36">
        <f>FBT!D$3</f>
        <v>5146.4233785914685</v>
      </c>
      <c r="E21" s="36">
        <f>FBT!E$3</f>
        <v>5762.4543462381298</v>
      </c>
      <c r="F21" s="36">
        <f>FBT!F$3</f>
        <v>5600.3859141341045</v>
      </c>
      <c r="G21" s="36">
        <f>FBT!G$3</f>
        <v>5425.7605741826137</v>
      </c>
      <c r="H21" s="36">
        <f>FBT!H$3</f>
        <v>5631.739086471729</v>
      </c>
      <c r="I21" s="36">
        <f>FBT!I$3</f>
        <v>5790.9970781592401</v>
      </c>
      <c r="J21" s="36">
        <f>FBT!J$3</f>
        <v>5749.234615060529</v>
      </c>
      <c r="K21" s="36">
        <f>FBT!K$3</f>
        <v>5790.2133390588097</v>
      </c>
      <c r="L21" s="36">
        <f>FBT!L$3</f>
        <v>6497.4</v>
      </c>
      <c r="M21" s="36">
        <f>FBT!M$3</f>
        <v>6992.0222348036441</v>
      </c>
      <c r="N21" s="36">
        <f>FBT!N$3</f>
        <v>6991.2209105568054</v>
      </c>
      <c r="O21" s="36">
        <f>FBT!O$3</f>
        <v>7741.5818324197344</v>
      </c>
      <c r="P21" s="36">
        <f>FBT!P$3</f>
        <v>8577.8393459895015</v>
      </c>
      <c r="Q21" s="36">
        <f>FBT!Q$3</f>
        <v>8417.7982980264351</v>
      </c>
    </row>
    <row r="22" spans="1:17" x14ac:dyDescent="0.25">
      <c r="A22" s="18" t="s">
        <v>53</v>
      </c>
      <c r="B22" s="35">
        <f>TRE!B$3</f>
        <v>397.08035825775033</v>
      </c>
      <c r="C22" s="35">
        <f>TRE!C$3</f>
        <v>381.17517545066738</v>
      </c>
      <c r="D22" s="35">
        <f>TRE!D$3</f>
        <v>357.04777702688864</v>
      </c>
      <c r="E22" s="35">
        <f>TRE!E$3</f>
        <v>559.92208424640853</v>
      </c>
      <c r="F22" s="35">
        <f>TRE!F$3</f>
        <v>395.85142305836951</v>
      </c>
      <c r="G22" s="35">
        <f>TRE!G$3</f>
        <v>444.08252928198766</v>
      </c>
      <c r="H22" s="35">
        <f>TRE!H$3</f>
        <v>393.33743921608277</v>
      </c>
      <c r="I22" s="35">
        <f>TRE!I$3</f>
        <v>414.53615777940104</v>
      </c>
      <c r="J22" s="35">
        <f>TRE!J$3</f>
        <v>401.46429607991837</v>
      </c>
      <c r="K22" s="35">
        <f>TRE!K$3</f>
        <v>236.27349559854002</v>
      </c>
      <c r="L22" s="35">
        <f>TRE!L$3</f>
        <v>209</v>
      </c>
      <c r="M22" s="35">
        <f>TRE!M$3</f>
        <v>350.60991301662466</v>
      </c>
      <c r="N22" s="35">
        <f>TRE!N$3</f>
        <v>305.87462425099039</v>
      </c>
      <c r="O22" s="35">
        <f>TRE!O$3</f>
        <v>295.51683633516052</v>
      </c>
      <c r="P22" s="35">
        <f>TRE!P$3</f>
        <v>259.10678399313213</v>
      </c>
      <c r="Q22" s="35">
        <f>TRE!Q$3</f>
        <v>282.54571790693467</v>
      </c>
    </row>
    <row r="23" spans="1:17" x14ac:dyDescent="0.25">
      <c r="A23" s="18" t="s">
        <v>52</v>
      </c>
      <c r="B23" s="35">
        <f>MAE!B$3</f>
        <v>6126.0259044418963</v>
      </c>
      <c r="C23" s="35">
        <f>MAE!C$3</f>
        <v>6960.3370346455522</v>
      </c>
      <c r="D23" s="35">
        <f>MAE!D$3</f>
        <v>6828.0395650304108</v>
      </c>
      <c r="E23" s="35">
        <f>MAE!E$3</f>
        <v>5964.1587533479433</v>
      </c>
      <c r="F23" s="35">
        <f>MAE!F$3</f>
        <v>6398.9387361312101</v>
      </c>
      <c r="G23" s="35">
        <f>MAE!G$3</f>
        <v>6695.3252975542318</v>
      </c>
      <c r="H23" s="35">
        <f>MAE!H$3</f>
        <v>6787.1161076231529</v>
      </c>
      <c r="I23" s="35">
        <f>MAE!I$3</f>
        <v>6173.849525200877</v>
      </c>
      <c r="J23" s="35">
        <f>MAE!J$3</f>
        <v>5514.984692301211</v>
      </c>
      <c r="K23" s="35">
        <f>MAE!K$3</f>
        <v>5297.6597115140639</v>
      </c>
      <c r="L23" s="35">
        <f>MAE!L$3</f>
        <v>4509.0999999999995</v>
      </c>
      <c r="M23" s="35">
        <f>MAE!M$3</f>
        <v>5014.5658551649594</v>
      </c>
      <c r="N23" s="35">
        <f>MAE!N$3</f>
        <v>5083.8094479724487</v>
      </c>
      <c r="O23" s="35">
        <f>MAE!O$3</f>
        <v>4839.8590446358658</v>
      </c>
      <c r="P23" s="35">
        <f>MAE!P$3</f>
        <v>5095.7992702866177</v>
      </c>
      <c r="Q23" s="35">
        <f>MAE!Q$3</f>
        <v>5334.7703501629067</v>
      </c>
    </row>
    <row r="24" spans="1:17" x14ac:dyDescent="0.25">
      <c r="A24" s="18" t="s">
        <v>51</v>
      </c>
      <c r="B24" s="35">
        <f>TEL!B$3</f>
        <v>389.36124323158481</v>
      </c>
      <c r="C24" s="35">
        <f>TEL!C$3</f>
        <v>396.10039059605595</v>
      </c>
      <c r="D24" s="35">
        <f>TEL!D$3</f>
        <v>329.70858675841163</v>
      </c>
      <c r="E24" s="35">
        <f>TEL!E$3</f>
        <v>294.13196980764548</v>
      </c>
      <c r="F24" s="35">
        <f>TEL!F$3</f>
        <v>256.7293777134588</v>
      </c>
      <c r="G24" s="35">
        <f>TEL!G$3</f>
        <v>246.09178968099909</v>
      </c>
      <c r="H24" s="35">
        <f>TEL!H$3</f>
        <v>220.43074999770192</v>
      </c>
      <c r="I24" s="35">
        <f>TEL!I$3</f>
        <v>237.94740686632582</v>
      </c>
      <c r="J24" s="35">
        <f>TEL!J$3</f>
        <v>198.57877145184395</v>
      </c>
      <c r="K24" s="35">
        <f>TEL!K$3</f>
        <v>180.54769386918588</v>
      </c>
      <c r="L24" s="35">
        <f>TEL!L$3</f>
        <v>151</v>
      </c>
      <c r="M24" s="35">
        <f>TEL!M$3</f>
        <v>166.04045498996348</v>
      </c>
      <c r="N24" s="35">
        <f>TEL!N$3</f>
        <v>151.59357394541439</v>
      </c>
      <c r="O24" s="35">
        <f>TEL!O$3</f>
        <v>146.24119028974158</v>
      </c>
      <c r="P24" s="35">
        <f>TEL!P$3</f>
        <v>151.21066083936549</v>
      </c>
      <c r="Q24" s="35">
        <f>TEL!Q$3</f>
        <v>149.82799203331524</v>
      </c>
    </row>
    <row r="25" spans="1:17" x14ac:dyDescent="0.25">
      <c r="A25" s="18" t="s">
        <v>50</v>
      </c>
      <c r="B25" s="35">
        <f>WWP!B$3</f>
        <v>424.32429364421688</v>
      </c>
      <c r="C25" s="35">
        <f>WWP!C$3</f>
        <v>337.77561368038874</v>
      </c>
      <c r="D25" s="35">
        <f>WWP!D$3</f>
        <v>354.07835186664209</v>
      </c>
      <c r="E25" s="35">
        <f>WWP!E$3</f>
        <v>377.69661553445337</v>
      </c>
      <c r="F25" s="35">
        <f>WWP!F$3</f>
        <v>437.81958514230581</v>
      </c>
      <c r="G25" s="35">
        <f>WWP!G$3</f>
        <v>438.68536421395498</v>
      </c>
      <c r="H25" s="35">
        <f>WWP!H$3</f>
        <v>476.98714000753762</v>
      </c>
      <c r="I25" s="35">
        <f>WWP!I$3</f>
        <v>503.56099342585833</v>
      </c>
      <c r="J25" s="35">
        <f>WWP!J$3</f>
        <v>295.19984270988402</v>
      </c>
      <c r="K25" s="35">
        <f>WWP!K$3</f>
        <v>196.94337633946873</v>
      </c>
      <c r="L25" s="35">
        <f>WWP!L$3</f>
        <v>164.1</v>
      </c>
      <c r="M25" s="35">
        <f>WWP!M$3</f>
        <v>167.06984404755781</v>
      </c>
      <c r="N25" s="35">
        <f>WWP!N$3</f>
        <v>131.28819700197081</v>
      </c>
      <c r="O25" s="35">
        <f>WWP!O$3</f>
        <v>145.06656225528582</v>
      </c>
      <c r="P25" s="35">
        <f>WWP!P$3</f>
        <v>177.55058240493238</v>
      </c>
      <c r="Q25" s="35">
        <f>WWP!Q$3</f>
        <v>173.90910736918343</v>
      </c>
    </row>
    <row r="26" spans="1:17" x14ac:dyDescent="0.25">
      <c r="A26" s="16" t="s">
        <v>49</v>
      </c>
      <c r="B26" s="34">
        <f>OIS!B$3</f>
        <v>2965.8429160092173</v>
      </c>
      <c r="C26" s="34">
        <f>OIS!C$3</f>
        <v>3398.2915392025061</v>
      </c>
      <c r="D26" s="34">
        <f>OIS!D$3</f>
        <v>3428.2525444901803</v>
      </c>
      <c r="E26" s="34">
        <f>OIS!E$3</f>
        <v>3549.257365473582</v>
      </c>
      <c r="F26" s="34">
        <f>OIS!F$3</f>
        <v>3647.3709599614085</v>
      </c>
      <c r="G26" s="34">
        <f>OIS!G$3</f>
        <v>3594.9853708420524</v>
      </c>
      <c r="H26" s="34">
        <f>OIS!H$3</f>
        <v>3950.0124095709962</v>
      </c>
      <c r="I26" s="34">
        <f>OIS!I$3</f>
        <v>3872.4433893352816</v>
      </c>
      <c r="J26" s="34">
        <f>OIS!J$3</f>
        <v>3967.2686758606487</v>
      </c>
      <c r="K26" s="34">
        <f>OIS!K$3</f>
        <v>4181.4845900103455</v>
      </c>
      <c r="L26" s="34">
        <f>OIS!L$3</f>
        <v>3442.6000000000004</v>
      </c>
      <c r="M26" s="34">
        <f>OIS!M$3</f>
        <v>4655.3090740645439</v>
      </c>
      <c r="N26" s="34">
        <f>OIS!N$3</f>
        <v>4094.1213943025505</v>
      </c>
      <c r="O26" s="34">
        <f>OIS!O$3</f>
        <v>4633.9075959279562</v>
      </c>
      <c r="P26" s="34">
        <f>OIS!P$3</f>
        <v>5123.11474450276</v>
      </c>
      <c r="Q26" s="34">
        <f>OIS!Q$3</f>
        <v>5289.9654088832995</v>
      </c>
    </row>
    <row r="27" spans="1:17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1" t="s">
        <v>77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5">
      <c r="A29" s="50" t="s">
        <v>69</v>
      </c>
      <c r="B29" s="38">
        <f>ISI!B25+NFM!B43+CHI!B32+NMM!B31+PPA!B32+FBT!B12+TRE!B12+MAE!B12+TEL!B12+WWP!B12+OIS!B12</f>
        <v>2497.5356737298216</v>
      </c>
      <c r="C29" s="38">
        <f>ISI!C25+NFM!C43+CHI!C32+NMM!C31+PPA!C32+FBT!C12+TRE!C12+MAE!C12+TEL!C12+WWP!C12+OIS!C12</f>
        <v>2470.7994899999994</v>
      </c>
      <c r="D29" s="38">
        <f>ISI!D25+NFM!D43+CHI!D32+NMM!D31+PPA!D32+FBT!D12+TRE!D12+MAE!D12+TEL!D12+WWP!D12+OIS!D12</f>
        <v>2392.7874299999999</v>
      </c>
      <c r="E29" s="38">
        <f>ISI!E25+NFM!E43+CHI!E32+NMM!E31+PPA!E32+FBT!E12+TRE!E12+MAE!E12+TEL!E12+WWP!E12+OIS!E12</f>
        <v>2404.3612899999998</v>
      </c>
      <c r="F29" s="38">
        <f>ISI!F25+NFM!F43+CHI!F32+NMM!F31+PPA!F32+FBT!F12+TRE!F12+MAE!F12+TEL!F12+WWP!F12+OIS!F12</f>
        <v>2445.4111900000003</v>
      </c>
      <c r="G29" s="38">
        <f>ISI!G25+NFM!G43+CHI!G32+NMM!G31+PPA!G32+FBT!G12+TRE!G12+MAE!G12+TEL!G12+WWP!G12+OIS!G12</f>
        <v>2581.8087439477558</v>
      </c>
      <c r="H29" s="38">
        <f>ISI!H25+NFM!H43+CHI!H32+NMM!H31+PPA!H32+FBT!H12+TRE!H12+MAE!H12+TEL!H12+WWP!H12+OIS!H12</f>
        <v>2747.3613699999996</v>
      </c>
      <c r="I29" s="38">
        <f>ISI!I25+NFM!I43+CHI!I32+NMM!I31+PPA!I32+FBT!I12+TRE!I12+MAE!I12+TEL!I12+WWP!I12+OIS!I12</f>
        <v>2472.7442600000004</v>
      </c>
      <c r="J29" s="38">
        <f>ISI!J25+NFM!J43+CHI!J32+NMM!J31+PPA!J32+FBT!J12+TRE!J12+MAE!J12+TEL!J12+WWP!J12+OIS!J12</f>
        <v>2445.0176400000005</v>
      </c>
      <c r="K29" s="38">
        <f>ISI!K25+NFM!K43+CHI!K32+NMM!K31+PPA!K32+FBT!K12+TRE!K12+MAE!K12+TEL!K12+WWP!K12+OIS!K12</f>
        <v>2110.2383199999995</v>
      </c>
      <c r="L29" s="38">
        <f>ISI!L25+NFM!L43+CHI!L32+NMM!L31+PPA!L32+FBT!L12+TRE!L12+MAE!L12+TEL!L12+WWP!L12+OIS!L12</f>
        <v>2145.8550620439846</v>
      </c>
      <c r="M29" s="38">
        <f>ISI!M25+NFM!M43+CHI!M32+NMM!M31+PPA!M32+FBT!M12+TRE!M12+MAE!M12+TEL!M12+WWP!M12+OIS!M12</f>
        <v>2232.199837771042</v>
      </c>
      <c r="N29" s="38">
        <f>ISI!N25+NFM!N43+CHI!N32+NMM!N31+PPA!N32+FBT!N12+TRE!N12+MAE!N12+TEL!N12+WWP!N12+OIS!N12</f>
        <v>2183.1705107828125</v>
      </c>
      <c r="O29" s="38">
        <f>ISI!O25+NFM!O43+CHI!O32+NMM!O31+PPA!O32+FBT!O12+TRE!O12+MAE!O12+TEL!O12+WWP!O12+OIS!O12</f>
        <v>2184.123631955681</v>
      </c>
      <c r="P29" s="38">
        <f>ISI!P25+NFM!P43+CHI!P32+NMM!P31+PPA!P32+FBT!P12+TRE!P12+MAE!P12+TEL!P12+WWP!P12+OIS!P12</f>
        <v>2241.1185144668816</v>
      </c>
      <c r="Q29" s="38">
        <f>ISI!Q25+NFM!Q43+CHI!Q32+NMM!Q31+PPA!Q32+FBT!Q12+TRE!Q12+MAE!Q12+TEL!Q12+WWP!Q12+OIS!Q12</f>
        <v>2413.5756456387153</v>
      </c>
    </row>
    <row r="30" spans="1:17" x14ac:dyDescent="0.25">
      <c r="A30" s="69" t="s">
        <v>33</v>
      </c>
      <c r="B30" s="68">
        <f t="shared" ref="B30:Q30" si="0">B31+B32</f>
        <v>104.02031628848641</v>
      </c>
      <c r="C30" s="68">
        <f t="shared" si="0"/>
        <v>121.09864999999998</v>
      </c>
      <c r="D30" s="68">
        <f t="shared" si="0"/>
        <v>114.58685999999997</v>
      </c>
      <c r="E30" s="68">
        <f t="shared" si="0"/>
        <v>174.78460000000001</v>
      </c>
      <c r="F30" s="68">
        <f t="shared" si="0"/>
        <v>194.16691</v>
      </c>
      <c r="G30" s="68">
        <f t="shared" si="0"/>
        <v>210.30344449938653</v>
      </c>
      <c r="H30" s="68">
        <f t="shared" si="0"/>
        <v>181.67161999999999</v>
      </c>
      <c r="I30" s="68">
        <f t="shared" si="0"/>
        <v>186.40426999999994</v>
      </c>
      <c r="J30" s="68">
        <f t="shared" si="0"/>
        <v>165.07802999999998</v>
      </c>
      <c r="K30" s="68">
        <f t="shared" si="0"/>
        <v>113.22101999999995</v>
      </c>
      <c r="L30" s="68">
        <f t="shared" si="0"/>
        <v>113.20915722482061</v>
      </c>
      <c r="M30" s="68">
        <f t="shared" si="0"/>
        <v>99.262220208819144</v>
      </c>
      <c r="N30" s="68">
        <f t="shared" si="0"/>
        <v>86.796713247434795</v>
      </c>
      <c r="O30" s="68">
        <f t="shared" si="0"/>
        <v>81.978656845564643</v>
      </c>
      <c r="P30" s="68">
        <f t="shared" si="0"/>
        <v>107.45657583036436</v>
      </c>
      <c r="Q30" s="68">
        <f t="shared" si="0"/>
        <v>106.12435413180982</v>
      </c>
    </row>
    <row r="31" spans="1:17" x14ac:dyDescent="0.25">
      <c r="A31" s="53" t="s">
        <v>48</v>
      </c>
      <c r="B31" s="51">
        <f>ISI!B27+NFM!B44+CHI!B33+NMM!B32+PPA!B33+FBT!B13+TRE!B13+MAE!B13+TEL!B13+WWP!B13+OIS!B13</f>
        <v>104.02031628848641</v>
      </c>
      <c r="C31" s="51">
        <f>ISI!C27+NFM!C44+CHI!C33+NMM!C32+PPA!C33+FBT!C13+TRE!C13+MAE!C13+TEL!C13+WWP!C13+OIS!C13</f>
        <v>121.09864999999998</v>
      </c>
      <c r="D31" s="51">
        <f>ISI!D27+NFM!D44+CHI!D33+NMM!D32+PPA!D33+FBT!D13+TRE!D13+MAE!D13+TEL!D13+WWP!D13+OIS!D13</f>
        <v>114.58685999999997</v>
      </c>
      <c r="E31" s="51">
        <f>ISI!E27+NFM!E44+CHI!E33+NMM!E32+PPA!E33+FBT!E13+TRE!E13+MAE!E13+TEL!E13+WWP!E13+OIS!E13</f>
        <v>174.78460000000001</v>
      </c>
      <c r="F31" s="51">
        <f>ISI!F27+NFM!F44+CHI!F33+NMM!F32+PPA!F33+FBT!F13+TRE!F13+MAE!F13+TEL!F13+WWP!F13+OIS!F13</f>
        <v>194.16691</v>
      </c>
      <c r="G31" s="51">
        <f>ISI!G27+NFM!G44+CHI!G33+NMM!G32+PPA!G33+FBT!G13+TRE!G13+MAE!G13+TEL!G13+WWP!G13+OIS!G13</f>
        <v>210.30344449938653</v>
      </c>
      <c r="H31" s="51">
        <f>ISI!H27+NFM!H44+CHI!H33+NMM!H32+PPA!H33+FBT!H13+TRE!H13+MAE!H13+TEL!H13+WWP!H13+OIS!H13</f>
        <v>181.67161999999999</v>
      </c>
      <c r="I31" s="51">
        <f>ISI!I27+NFM!I44+CHI!I33+NMM!I32+PPA!I33+FBT!I13+TRE!I13+MAE!I13+TEL!I13+WWP!I13+OIS!I13</f>
        <v>186.40426999999994</v>
      </c>
      <c r="J31" s="51">
        <f>ISI!J27+NFM!J44+CHI!J33+NMM!J32+PPA!J33+FBT!J13+TRE!J13+MAE!J13+TEL!J13+WWP!J13+OIS!J13</f>
        <v>165.07802999999998</v>
      </c>
      <c r="K31" s="51">
        <f>ISI!K27+NFM!K44+CHI!K33+NMM!K32+PPA!K33+FBT!K13+TRE!K13+MAE!K13+TEL!K13+WWP!K13+OIS!K13</f>
        <v>113.22101999999995</v>
      </c>
      <c r="L31" s="51">
        <f>ISI!L27+NFM!L44+CHI!L33+NMM!L32+PPA!L33+FBT!L13+TRE!L13+MAE!L13+TEL!L13+WWP!L13+OIS!L13</f>
        <v>113.20915722482061</v>
      </c>
      <c r="M31" s="51">
        <f>ISI!M27+NFM!M44+CHI!M33+NMM!M32+PPA!M33+FBT!M13+TRE!M13+MAE!M13+TEL!M13+WWP!M13+OIS!M13</f>
        <v>99.262220208819144</v>
      </c>
      <c r="N31" s="51">
        <f>ISI!N27+NFM!N44+CHI!N33+NMM!N32+PPA!N33+FBT!N13+TRE!N13+MAE!N13+TEL!N13+WWP!N13+OIS!N13</f>
        <v>86.796713247434795</v>
      </c>
      <c r="O31" s="51">
        <f>ISI!O27+NFM!O44+CHI!O33+NMM!O32+PPA!O33+FBT!O13+TRE!O13+MAE!O13+TEL!O13+WWP!O13+OIS!O13</f>
        <v>81.978656845564643</v>
      </c>
      <c r="P31" s="51">
        <f>ISI!P27+NFM!P44+CHI!P33+NMM!P32+PPA!P33+FBT!P13+TRE!P13+MAE!P13+TEL!P13+WWP!P13+OIS!P13</f>
        <v>107.45657583036436</v>
      </c>
      <c r="Q31" s="51">
        <f>ISI!Q27+NFM!Q44+CHI!Q33+NMM!Q32+PPA!Q33+FBT!Q13+TRE!Q13+MAE!Q13+TEL!Q13+WWP!Q13+OIS!Q13</f>
        <v>106.12435413180982</v>
      </c>
    </row>
    <row r="32" spans="1:17" x14ac:dyDescent="0.25">
      <c r="A32" s="53" t="s">
        <v>47</v>
      </c>
      <c r="B32" s="51">
        <f>ISI!B28</f>
        <v>0</v>
      </c>
      <c r="C32" s="51">
        <f>ISI!C28</f>
        <v>0</v>
      </c>
      <c r="D32" s="51">
        <f>ISI!D28</f>
        <v>0</v>
      </c>
      <c r="E32" s="51">
        <f>ISI!E28</f>
        <v>0</v>
      </c>
      <c r="F32" s="51">
        <f>ISI!F28</f>
        <v>0</v>
      </c>
      <c r="G32" s="51">
        <f>ISI!G28</f>
        <v>0</v>
      </c>
      <c r="H32" s="51">
        <f>ISI!H28</f>
        <v>0</v>
      </c>
      <c r="I32" s="51">
        <f>ISI!I28</f>
        <v>0</v>
      </c>
      <c r="J32" s="51">
        <f>ISI!J28</f>
        <v>0</v>
      </c>
      <c r="K32" s="51">
        <f>ISI!K28</f>
        <v>0</v>
      </c>
      <c r="L32" s="51">
        <f>ISI!L28</f>
        <v>0</v>
      </c>
      <c r="M32" s="51">
        <f>ISI!M28</f>
        <v>0</v>
      </c>
      <c r="N32" s="51">
        <f>ISI!N28</f>
        <v>0</v>
      </c>
      <c r="O32" s="51">
        <f>ISI!O28</f>
        <v>0</v>
      </c>
      <c r="P32" s="51">
        <f>ISI!P28</f>
        <v>0</v>
      </c>
      <c r="Q32" s="51">
        <f>ISI!Q28</f>
        <v>0</v>
      </c>
    </row>
    <row r="33" spans="1:17" x14ac:dyDescent="0.25">
      <c r="A33" s="67" t="s">
        <v>32</v>
      </c>
      <c r="B33" s="66">
        <f t="shared" ref="B33:Q33" si="1">SUM(B34:B38)</f>
        <v>1158.6779858548214</v>
      </c>
      <c r="C33" s="66">
        <f t="shared" si="1"/>
        <v>1128.6659999999997</v>
      </c>
      <c r="D33" s="66">
        <f t="shared" si="1"/>
        <v>1061.5218299999997</v>
      </c>
      <c r="E33" s="66">
        <f t="shared" si="1"/>
        <v>1059.1857200000002</v>
      </c>
      <c r="F33" s="66">
        <f t="shared" si="1"/>
        <v>1054.0772699999998</v>
      </c>
      <c r="G33" s="66">
        <f t="shared" si="1"/>
        <v>1087.7377261483248</v>
      </c>
      <c r="H33" s="66">
        <f t="shared" si="1"/>
        <v>1102.0041399999993</v>
      </c>
      <c r="I33" s="66">
        <f t="shared" si="1"/>
        <v>887.86313999999993</v>
      </c>
      <c r="J33" s="66">
        <f t="shared" si="1"/>
        <v>941.42023000000063</v>
      </c>
      <c r="K33" s="66">
        <f t="shared" si="1"/>
        <v>675.24207999999965</v>
      </c>
      <c r="L33" s="66">
        <f t="shared" si="1"/>
        <v>643.77139102863418</v>
      </c>
      <c r="M33" s="66">
        <f t="shared" si="1"/>
        <v>588.23114173787724</v>
      </c>
      <c r="N33" s="66">
        <f t="shared" si="1"/>
        <v>523.2859630219782</v>
      </c>
      <c r="O33" s="66">
        <f t="shared" si="1"/>
        <v>508.48607952314444</v>
      </c>
      <c r="P33" s="66">
        <f t="shared" si="1"/>
        <v>432.88019606704887</v>
      </c>
      <c r="Q33" s="66">
        <f t="shared" si="1"/>
        <v>483.90485806711979</v>
      </c>
    </row>
    <row r="34" spans="1:17" x14ac:dyDescent="0.25">
      <c r="A34" s="53" t="s">
        <v>31</v>
      </c>
      <c r="B34" s="51">
        <f>ISI!B30+NFM!B46+CHI!B35+NMM!B34+PPA!B35+FBT!B15+TRE!B15+MAE!B15+TEL!B15+WWP!B15+OIS!B15</f>
        <v>0</v>
      </c>
      <c r="C34" s="51">
        <f>ISI!C30+NFM!C46+CHI!C35+NMM!C34+PPA!C35+FBT!C15+TRE!C15+MAE!C15+TEL!C15+WWP!C15+OIS!C15</f>
        <v>0</v>
      </c>
      <c r="D34" s="51">
        <f>ISI!D30+NFM!D46+CHI!D35+NMM!D34+PPA!D35+FBT!D15+TRE!D15+MAE!D15+TEL!D15+WWP!D15+OIS!D15</f>
        <v>0</v>
      </c>
      <c r="E34" s="51">
        <f>ISI!E30+NFM!E46+CHI!E35+NMM!E34+PPA!E35+FBT!E15+TRE!E15+MAE!E15+TEL!E15+WWP!E15+OIS!E15</f>
        <v>0</v>
      </c>
      <c r="F34" s="51">
        <f>ISI!F30+NFM!F46+CHI!F35+NMM!F34+PPA!F35+FBT!F15+TRE!F15+MAE!F15+TEL!F15+WWP!F15+OIS!F15</f>
        <v>0</v>
      </c>
      <c r="G34" s="51">
        <f>ISI!G30+NFM!G46+CHI!G35+NMM!G34+PPA!G35+FBT!G15+TRE!G15+MAE!G15+TEL!G15+WWP!G15+OIS!G15</f>
        <v>0</v>
      </c>
      <c r="H34" s="51">
        <f>ISI!H30+NFM!H46+CHI!H35+NMM!H34+PPA!H35+FBT!H15+TRE!H15+MAE!H15+TEL!H15+WWP!H15+OIS!H15</f>
        <v>0</v>
      </c>
      <c r="I34" s="51">
        <f>ISI!I30+NFM!I46+CHI!I35+NMM!I34+PPA!I35+FBT!I15+TRE!I15+MAE!I15+TEL!I15+WWP!I15+OIS!I15</f>
        <v>0</v>
      </c>
      <c r="J34" s="51">
        <f>ISI!J30+NFM!J46+CHI!J35+NMM!J34+PPA!J35+FBT!J15+TRE!J15+MAE!J15+TEL!J15+WWP!J15+OIS!J15</f>
        <v>0</v>
      </c>
      <c r="K34" s="51">
        <f>ISI!K30+NFM!K46+CHI!K35+NMM!K34+PPA!K35+FBT!K15+TRE!K15+MAE!K15+TEL!K15+WWP!K15+OIS!K15</f>
        <v>0</v>
      </c>
      <c r="L34" s="51">
        <f>ISI!L30+NFM!L46+CHI!L35+NMM!L34+PPA!L35+FBT!L15+TRE!L15+MAE!L15+TEL!L15+WWP!L15+OIS!L15</f>
        <v>0</v>
      </c>
      <c r="M34" s="51">
        <f>ISI!M30+NFM!M46+CHI!M35+NMM!M34+PPA!M35+FBT!M15+TRE!M15+MAE!M15+TEL!M15+WWP!M15+OIS!M15</f>
        <v>0</v>
      </c>
      <c r="N34" s="51">
        <f>ISI!N30+NFM!N46+CHI!N35+NMM!N34+PPA!N35+FBT!N15+TRE!N15+MAE!N15+TEL!N15+WWP!N15+OIS!N15</f>
        <v>0</v>
      </c>
      <c r="O34" s="51">
        <f>ISI!O30+NFM!O46+CHI!O35+NMM!O34+PPA!O35+FBT!O15+TRE!O15+MAE!O15+TEL!O15+WWP!O15+OIS!O15</f>
        <v>0</v>
      </c>
      <c r="P34" s="51">
        <f>ISI!P30+NFM!P46+CHI!P35+NMM!P34+PPA!P35+FBT!P15+TRE!P15+MAE!P15+TEL!P15+WWP!P15+OIS!P15</f>
        <v>0</v>
      </c>
      <c r="Q34" s="51">
        <f>ISI!Q30+NFM!Q46+CHI!Q35+NMM!Q34+PPA!Q35+FBT!Q15+TRE!Q15+MAE!Q15+TEL!Q15+WWP!Q15+OIS!Q15</f>
        <v>0</v>
      </c>
    </row>
    <row r="35" spans="1:17" x14ac:dyDescent="0.25">
      <c r="A35" s="53" t="s">
        <v>30</v>
      </c>
      <c r="B35" s="51">
        <f>ISI!B31+NFM!B47+CHI!B36+NMM!B35+PPA!B36+FBT!B16+TRE!B16+MAE!B16+TEL!B16+WWP!B16+OIS!B16</f>
        <v>66.43747938802322</v>
      </c>
      <c r="C35" s="51">
        <f>ISI!C31+NFM!C47+CHI!C36+NMM!C35+PPA!C36+FBT!C16+TRE!C16+MAE!C16+TEL!C16+WWP!C16+OIS!C16</f>
        <v>67.560450000000003</v>
      </c>
      <c r="D35" s="51">
        <f>ISI!D31+NFM!D47+CHI!D36+NMM!D35+PPA!D36+FBT!D16+TRE!D16+MAE!D16+TEL!D16+WWP!D16+OIS!D16</f>
        <v>64.203549999999993</v>
      </c>
      <c r="E35" s="51">
        <f>ISI!E31+NFM!E47+CHI!E36+NMM!E35+PPA!E36+FBT!E16+TRE!E16+MAE!E16+TEL!E16+WWP!E16+OIS!E16</f>
        <v>64.199219999999983</v>
      </c>
      <c r="F35" s="51">
        <f>ISI!F31+NFM!F47+CHI!F36+NMM!F35+PPA!F36+FBT!F16+TRE!F16+MAE!F16+TEL!F16+WWP!F16+OIS!F16</f>
        <v>63.097500000000011</v>
      </c>
      <c r="G35" s="51">
        <f>ISI!G31+NFM!G47+CHI!G36+NMM!G35+PPA!G36+FBT!G16+TRE!G16+MAE!G16+TEL!G16+WWP!G16+OIS!G16</f>
        <v>67.570438562371294</v>
      </c>
      <c r="H35" s="51">
        <f>ISI!H31+NFM!H47+CHI!H36+NMM!H35+PPA!H36+FBT!H16+TRE!H16+MAE!H16+TEL!H16+WWP!H16+OIS!H16</f>
        <v>67.594960000000015</v>
      </c>
      <c r="I35" s="51">
        <f>ISI!I31+NFM!I47+CHI!I36+NMM!I35+PPA!I36+FBT!I16+TRE!I16+MAE!I16+TEL!I16+WWP!I16+OIS!I16</f>
        <v>66.45193999999988</v>
      </c>
      <c r="J35" s="51">
        <f>ISI!J31+NFM!J47+CHI!J36+NMM!J35+PPA!J36+FBT!J16+TRE!J16+MAE!J16+TEL!J16+WWP!J16+OIS!J16</f>
        <v>78.853379999999987</v>
      </c>
      <c r="K35" s="51">
        <f>ISI!K31+NFM!K47+CHI!K36+NMM!K35+PPA!K36+FBT!K16+TRE!K16+MAE!K16+TEL!K16+WWP!K16+OIS!K16</f>
        <v>48.406269999999992</v>
      </c>
      <c r="L35" s="51">
        <f>ISI!L31+NFM!L47+CHI!L36+NMM!L35+PPA!L36+FBT!L16+TRE!L16+MAE!L16+TEL!L16+WWP!L16+OIS!L16</f>
        <v>74.329344410448911</v>
      </c>
      <c r="M35" s="51">
        <f>ISI!M31+NFM!M47+CHI!M36+NMM!M35+PPA!M36+FBT!M16+TRE!M16+MAE!M16+TEL!M16+WWP!M16+OIS!M16</f>
        <v>69.823405498828606</v>
      </c>
      <c r="N35" s="51">
        <f>ISI!N31+NFM!N47+CHI!N36+NMM!N35+PPA!N36+FBT!N16+TRE!N16+MAE!N16+TEL!N16+WWP!N16+OIS!N16</f>
        <v>58.56344362263566</v>
      </c>
      <c r="O35" s="51">
        <f>ISI!O31+NFM!O47+CHI!O36+NMM!O35+PPA!O36+FBT!O16+TRE!O16+MAE!O16+TEL!O16+WWP!O16+OIS!O16</f>
        <v>77.71715634024784</v>
      </c>
      <c r="P35" s="51">
        <f>ISI!P31+NFM!P47+CHI!P36+NMM!P35+PPA!P36+FBT!P16+TRE!P16+MAE!P16+TEL!P16+WWP!P16+OIS!P16</f>
        <v>59.699441112411492</v>
      </c>
      <c r="Q35" s="51">
        <f>ISI!Q31+NFM!Q47+CHI!Q36+NMM!Q35+PPA!Q36+FBT!Q16+TRE!Q16+MAE!Q16+TEL!Q16+WWP!Q16+OIS!Q16</f>
        <v>76.598448786592115</v>
      </c>
    </row>
    <row r="36" spans="1:17" x14ac:dyDescent="0.25">
      <c r="A36" s="53" t="s">
        <v>76</v>
      </c>
      <c r="B36" s="51">
        <f>ISI!B32+NFM!B48+CHI!B37+NMM!B36+PPA!B37+FBT!B17+TRE!B17+MAE!B17+TEL!B17+WWP!B17+OIS!B17</f>
        <v>190.33421920745968</v>
      </c>
      <c r="C36" s="51">
        <f>ISI!C32+NFM!C48+CHI!C37+NMM!C36+PPA!C37+FBT!C17+TRE!C17+MAE!C17+TEL!C17+WWP!C17+OIS!C17</f>
        <v>191.40065999999979</v>
      </c>
      <c r="D36" s="51">
        <f>ISI!D32+NFM!D48+CHI!D37+NMM!D36+PPA!D37+FBT!D17+TRE!D17+MAE!D17+TEL!D17+WWP!D17+OIS!D17</f>
        <v>193.41725999999971</v>
      </c>
      <c r="E36" s="51">
        <f>ISI!E32+NFM!E48+CHI!E37+NMM!E36+PPA!E37+FBT!E17+TRE!E17+MAE!E17+TEL!E17+WWP!E17+OIS!E17</f>
        <v>196.50080000000025</v>
      </c>
      <c r="F36" s="51">
        <f>ISI!F32+NFM!F48+CHI!F37+NMM!F36+PPA!F37+FBT!F17+TRE!F17+MAE!F17+TEL!F17+WWP!F17+OIS!F17</f>
        <v>186.19322999999986</v>
      </c>
      <c r="G36" s="51">
        <f>ISI!G32+NFM!G48+CHI!G37+NMM!G36+PPA!G37+FBT!G17+TRE!G17+MAE!G17+TEL!G17+WWP!G17+OIS!G17</f>
        <v>191.36557326395132</v>
      </c>
      <c r="H36" s="51">
        <f>ISI!H32+NFM!H48+CHI!H37+NMM!H36+PPA!H37+FBT!H17+TRE!H17+MAE!H17+TEL!H17+WWP!H17+OIS!H17</f>
        <v>195.47748999999931</v>
      </c>
      <c r="I36" s="51">
        <f>ISI!I32+NFM!I48+CHI!I37+NMM!I36+PPA!I37+FBT!I17+TRE!I17+MAE!I17+TEL!I17+WWP!I17+OIS!I17</f>
        <v>184.08237000000008</v>
      </c>
      <c r="J36" s="51">
        <f>ISI!J32+NFM!J48+CHI!J37+NMM!J36+PPA!J37+FBT!J17+TRE!J17+MAE!J17+TEL!J17+WWP!J17+OIS!J17</f>
        <v>248.32337000000052</v>
      </c>
      <c r="K36" s="51">
        <f>ISI!K32+NFM!K48+CHI!K37+NMM!K36+PPA!K37+FBT!K17+TRE!K17+MAE!K17+TEL!K17+WWP!K17+OIS!K17</f>
        <v>192.40717999999973</v>
      </c>
      <c r="L36" s="51">
        <f>ISI!L32+NFM!L48+CHI!L37+NMM!L36+PPA!L37+FBT!L17+TRE!L17+MAE!L17+TEL!L17+WWP!L17+OIS!L17</f>
        <v>136.54951137663966</v>
      </c>
      <c r="M36" s="51">
        <f>ISI!M32+NFM!M48+CHI!M37+NMM!M36+PPA!M37+FBT!M17+TRE!M17+MAE!M17+TEL!M17+WWP!M17+OIS!M17</f>
        <v>163.44008532152839</v>
      </c>
      <c r="N36" s="51">
        <f>ISI!N32+NFM!N48+CHI!N37+NMM!N36+PPA!N37+FBT!N17+TRE!N17+MAE!N17+TEL!N17+WWP!N17+OIS!N17</f>
        <v>168.60271090988681</v>
      </c>
      <c r="O36" s="51">
        <f>ISI!O32+NFM!O48+CHI!O37+NMM!O36+PPA!O37+FBT!O17+TRE!O17+MAE!O17+TEL!O17+WWP!O17+OIS!O17</f>
        <v>139.64553138139397</v>
      </c>
      <c r="P36" s="51">
        <f>ISI!P32+NFM!P48+CHI!P37+NMM!P36+PPA!P37+FBT!P17+TRE!P17+MAE!P17+TEL!P17+WWP!P17+OIS!P17</f>
        <v>145.84567043278594</v>
      </c>
      <c r="Q36" s="51">
        <f>ISI!Q32+NFM!Q48+CHI!Q37+NMM!Q36+PPA!Q37+FBT!Q17+TRE!Q17+MAE!Q17+TEL!Q17+WWP!Q17+OIS!Q17</f>
        <v>143.78598735368087</v>
      </c>
    </row>
    <row r="37" spans="1:17" x14ac:dyDescent="0.25">
      <c r="A37" s="53" t="s">
        <v>29</v>
      </c>
      <c r="B37" s="51">
        <f>ISI!B33+NFM!B49+CHI!B38+NMM!B37+PPA!B38+FBT!B18+TRE!B18+MAE!B18+TEL!B18+WWP!B18+OIS!B18</f>
        <v>651.57203941732496</v>
      </c>
      <c r="C37" s="51">
        <f>ISI!C33+NFM!C49+CHI!C38+NMM!C37+PPA!C38+FBT!C18+TRE!C18+MAE!C18+TEL!C18+WWP!C18+OIS!C18</f>
        <v>552.19659000000001</v>
      </c>
      <c r="D37" s="51">
        <f>ISI!D33+NFM!D49+CHI!D38+NMM!D37+PPA!D38+FBT!D18+TRE!D18+MAE!D18+TEL!D18+WWP!D18+OIS!D18</f>
        <v>502.49191000000002</v>
      </c>
      <c r="E37" s="51">
        <f>ISI!E33+NFM!E49+CHI!E38+NMM!E37+PPA!E38+FBT!E18+TRE!E18+MAE!E18+TEL!E18+WWP!E18+OIS!E18</f>
        <v>466.27510000000012</v>
      </c>
      <c r="F37" s="51">
        <f>ISI!F33+NFM!F49+CHI!F38+NMM!F37+PPA!F38+FBT!F18+TRE!F18+MAE!F18+TEL!F18+WWP!F18+OIS!F18</f>
        <v>469.08691000000005</v>
      </c>
      <c r="G37" s="51">
        <f>ISI!G33+NFM!G49+CHI!G38+NMM!G37+PPA!G38+FBT!G18+TRE!G18+MAE!G18+TEL!G18+WWP!G18+OIS!G18</f>
        <v>466.22696241614977</v>
      </c>
      <c r="H37" s="51">
        <f>ISI!H33+NFM!H49+CHI!H38+NMM!H37+PPA!H38+FBT!H18+TRE!H18+MAE!H18+TEL!H18+WWP!H18+OIS!H18</f>
        <v>482.56263999999999</v>
      </c>
      <c r="I37" s="51">
        <f>ISI!I33+NFM!I49+CHI!I38+NMM!I37+PPA!I38+FBT!I18+TRE!I18+MAE!I18+TEL!I18+WWP!I18+OIS!I18</f>
        <v>270.32341000000002</v>
      </c>
      <c r="J37" s="51">
        <f>ISI!J33+NFM!J49+CHI!J38+NMM!J37+PPA!J38+FBT!J18+TRE!J18+MAE!J18+TEL!J18+WWP!J18+OIS!J18</f>
        <v>276.11164000000002</v>
      </c>
      <c r="K37" s="51">
        <f>ISI!K33+NFM!K49+CHI!K38+NMM!K37+PPA!K38+FBT!K18+TRE!K18+MAE!K18+TEL!K18+WWP!K18+OIS!K18</f>
        <v>213.91888</v>
      </c>
      <c r="L37" s="51">
        <f>ISI!L33+NFM!L49+CHI!L38+NMM!L37+PPA!L38+FBT!L18+TRE!L18+MAE!L18+TEL!L18+WWP!L18+OIS!L18</f>
        <v>250.3148192064842</v>
      </c>
      <c r="M37" s="51">
        <f>ISI!M33+NFM!M49+CHI!M38+NMM!M37+PPA!M38+FBT!M18+TRE!M18+MAE!M18+TEL!M18+WWP!M18+OIS!M18</f>
        <v>207.31500986332333</v>
      </c>
      <c r="N37" s="51">
        <f>ISI!N33+NFM!N49+CHI!N38+NMM!N37+PPA!N38+FBT!N18+TRE!N18+MAE!N18+TEL!N18+WWP!N18+OIS!N18</f>
        <v>136.61925683827926</v>
      </c>
      <c r="O37" s="51">
        <f>ISI!O33+NFM!O49+CHI!O38+NMM!O37+PPA!O38+FBT!O18+TRE!O18+MAE!O18+TEL!O18+WWP!O18+OIS!O18</f>
        <v>121.33235081570912</v>
      </c>
      <c r="P37" s="51">
        <f>ISI!P33+NFM!P49+CHI!P38+NMM!P37+PPA!P38+FBT!P18+TRE!P18+MAE!P18+TEL!P18+WWP!P18+OIS!P18</f>
        <v>47.769368514296339</v>
      </c>
      <c r="Q37" s="51">
        <f>ISI!Q33+NFM!Q49+CHI!Q38+NMM!Q37+PPA!Q38+FBT!Q18+TRE!Q18+MAE!Q18+TEL!Q18+WWP!Q18+OIS!Q18</f>
        <v>47.77000997505386</v>
      </c>
    </row>
    <row r="38" spans="1:17" x14ac:dyDescent="0.25">
      <c r="A38" s="53" t="s">
        <v>28</v>
      </c>
      <c r="B38" s="51">
        <f>ISI!B34+NFM!B50+CHI!B39+NMM!B38+PPA!B39+FBT!B19+TRE!B19+MAE!B19+TEL!B19+WWP!B19+OIS!B19</f>
        <v>250.33424784201344</v>
      </c>
      <c r="C38" s="51">
        <f>ISI!C34+NFM!C50+CHI!C39+NMM!C38+PPA!C39+FBT!C19+TRE!C19+MAE!C19+TEL!C19+WWP!C19+OIS!C19</f>
        <v>317.50829999999996</v>
      </c>
      <c r="D38" s="51">
        <f>ISI!D34+NFM!D50+CHI!D39+NMM!D38+PPA!D39+FBT!D19+TRE!D19+MAE!D19+TEL!D19+WWP!D19+OIS!D19</f>
        <v>301.40911</v>
      </c>
      <c r="E38" s="51">
        <f>ISI!E34+NFM!E50+CHI!E39+NMM!E38+PPA!E39+FBT!E19+TRE!E19+MAE!E19+TEL!E19+WWP!E19+OIS!E19</f>
        <v>332.21059999999994</v>
      </c>
      <c r="F38" s="51">
        <f>ISI!F34+NFM!F50+CHI!F39+NMM!F38+PPA!F39+FBT!F19+TRE!F19+MAE!F19+TEL!F19+WWP!F19+OIS!F19</f>
        <v>335.69962999999996</v>
      </c>
      <c r="G38" s="51">
        <f>ISI!G34+NFM!G50+CHI!G39+NMM!G38+PPA!G39+FBT!G19+TRE!G19+MAE!G19+TEL!G19+WWP!G19+OIS!G19</f>
        <v>362.57475190585239</v>
      </c>
      <c r="H38" s="51">
        <f>ISI!H34+NFM!H50+CHI!H39+NMM!H38+PPA!H39+FBT!H19+TRE!H19+MAE!H19+TEL!H19+WWP!H19+OIS!H19</f>
        <v>356.36905000000007</v>
      </c>
      <c r="I38" s="51">
        <f>ISI!I34+NFM!I50+CHI!I39+NMM!I38+PPA!I39+FBT!I19+TRE!I19+MAE!I19+TEL!I19+WWP!I19+OIS!I19</f>
        <v>367.00542000000002</v>
      </c>
      <c r="J38" s="51">
        <f>ISI!J34+NFM!J50+CHI!J39+NMM!J38+PPA!J39+FBT!J19+TRE!J19+MAE!J19+TEL!J19+WWP!J19+OIS!J19</f>
        <v>338.13183999999995</v>
      </c>
      <c r="K38" s="51">
        <f>ISI!K34+NFM!K50+CHI!K39+NMM!K38+PPA!K39+FBT!K19+TRE!K19+MAE!K19+TEL!K19+WWP!K19+OIS!K19</f>
        <v>220.50974999999994</v>
      </c>
      <c r="L38" s="51">
        <f>ISI!L34+NFM!L50+CHI!L39+NMM!L38+PPA!L39+FBT!L19+TRE!L19+MAE!L19+TEL!L19+WWP!L19+OIS!L19</f>
        <v>182.57771603506137</v>
      </c>
      <c r="M38" s="51">
        <f>ISI!M34+NFM!M50+CHI!M39+NMM!M38+PPA!M39+FBT!M19+TRE!M19+MAE!M19+TEL!M19+WWP!M19+OIS!M19</f>
        <v>147.65264105419695</v>
      </c>
      <c r="N38" s="51">
        <f>ISI!N34+NFM!N50+CHI!N39+NMM!N38+PPA!N39+FBT!N19+TRE!N19+MAE!N19+TEL!N19+WWP!N19+OIS!N19</f>
        <v>159.50055165117647</v>
      </c>
      <c r="O38" s="51">
        <f>ISI!O34+NFM!O50+CHI!O39+NMM!O38+PPA!O39+FBT!O19+TRE!O19+MAE!O19+TEL!O19+WWP!O19+OIS!O19</f>
        <v>169.79104098579353</v>
      </c>
      <c r="P38" s="51">
        <f>ISI!P34+NFM!P50+CHI!P39+NMM!P38+PPA!P39+FBT!P19+TRE!P19+MAE!P19+TEL!P19+WWP!P19+OIS!P19</f>
        <v>179.56571600755512</v>
      </c>
      <c r="Q38" s="51">
        <f>ISI!Q34+NFM!Q50+CHI!Q39+NMM!Q38+PPA!Q39+FBT!Q19+TRE!Q19+MAE!Q19+TEL!Q19+WWP!Q19+OIS!Q19</f>
        <v>215.75041195179296</v>
      </c>
    </row>
    <row r="39" spans="1:17" x14ac:dyDescent="0.25">
      <c r="A39" s="67" t="s">
        <v>75</v>
      </c>
      <c r="B39" s="66">
        <f t="shared" ref="B39:Q39" si="2">B40+B41</f>
        <v>470.02895150885217</v>
      </c>
      <c r="C39" s="66">
        <f t="shared" si="2"/>
        <v>440.49405999999988</v>
      </c>
      <c r="D39" s="66">
        <f t="shared" si="2"/>
        <v>431.47543999999994</v>
      </c>
      <c r="E39" s="66">
        <f t="shared" si="2"/>
        <v>436.60354999999993</v>
      </c>
      <c r="F39" s="66">
        <f t="shared" si="2"/>
        <v>476.10347999999999</v>
      </c>
      <c r="G39" s="66">
        <f t="shared" si="2"/>
        <v>460.58951813577301</v>
      </c>
      <c r="H39" s="66">
        <f t="shared" si="2"/>
        <v>526.39573999999993</v>
      </c>
      <c r="I39" s="66">
        <f t="shared" si="2"/>
        <v>516.90008999999998</v>
      </c>
      <c r="J39" s="66">
        <f t="shared" si="2"/>
        <v>513.41181000000006</v>
      </c>
      <c r="K39" s="66">
        <f t="shared" si="2"/>
        <v>429.50832999999983</v>
      </c>
      <c r="L39" s="66">
        <f t="shared" si="2"/>
        <v>445.04512187762356</v>
      </c>
      <c r="M39" s="66">
        <f t="shared" si="2"/>
        <v>572.53174577799075</v>
      </c>
      <c r="N39" s="66">
        <f t="shared" si="2"/>
        <v>624.41516669672853</v>
      </c>
      <c r="O39" s="66">
        <f t="shared" si="2"/>
        <v>619.30311335189367</v>
      </c>
      <c r="P39" s="66">
        <f t="shared" si="2"/>
        <v>683.1219402245672</v>
      </c>
      <c r="Q39" s="66">
        <f t="shared" si="2"/>
        <v>765.72929975576574</v>
      </c>
    </row>
    <row r="40" spans="1:17" x14ac:dyDescent="0.25">
      <c r="A40" s="53" t="s">
        <v>66</v>
      </c>
      <c r="B40" s="51">
        <f>ISI!B36+NFM!B52+CHI!B41+NMM!B40+PPA!B41+FBT!B21+TRE!B21+MAE!B21+TEL!B21+WWP!B21+OIS!B21</f>
        <v>470.02895150885217</v>
      </c>
      <c r="C40" s="51">
        <f>ISI!C36+NFM!C52+CHI!C41+NMM!C40+PPA!C41+FBT!C21+TRE!C21+MAE!C21+TEL!C21+WWP!C21+OIS!C21</f>
        <v>440.49405999999988</v>
      </c>
      <c r="D40" s="51">
        <f>ISI!D36+NFM!D52+CHI!D41+NMM!D40+PPA!D41+FBT!D21+TRE!D21+MAE!D21+TEL!D21+WWP!D21+OIS!D21</f>
        <v>431.47543999999994</v>
      </c>
      <c r="E40" s="51">
        <f>ISI!E36+NFM!E52+CHI!E41+NMM!E40+PPA!E41+FBT!E21+TRE!E21+MAE!E21+TEL!E21+WWP!E21+OIS!E21</f>
        <v>436.60354999999993</v>
      </c>
      <c r="F40" s="51">
        <f>ISI!F36+NFM!F52+CHI!F41+NMM!F40+PPA!F41+FBT!F21+TRE!F21+MAE!F21+TEL!F21+WWP!F21+OIS!F21</f>
        <v>476.10347999999999</v>
      </c>
      <c r="G40" s="51">
        <f>ISI!G36+NFM!G52+CHI!G41+NMM!G40+PPA!G41+FBT!G21+TRE!G21+MAE!G21+TEL!G21+WWP!G21+OIS!G21</f>
        <v>460.58951813577301</v>
      </c>
      <c r="H40" s="51">
        <f>ISI!H36+NFM!H52+CHI!H41+NMM!H40+PPA!H41+FBT!H21+TRE!H21+MAE!H21+TEL!H21+WWP!H21+OIS!H21</f>
        <v>526.39573999999993</v>
      </c>
      <c r="I40" s="51">
        <f>ISI!I36+NFM!I52+CHI!I41+NMM!I40+PPA!I41+FBT!I21+TRE!I21+MAE!I21+TEL!I21+WWP!I21+OIS!I21</f>
        <v>516.90008999999998</v>
      </c>
      <c r="J40" s="51">
        <f>ISI!J36+NFM!J52+CHI!J41+NMM!J40+PPA!J41+FBT!J21+TRE!J21+MAE!J21+TEL!J21+WWP!J21+OIS!J21</f>
        <v>513.41181000000006</v>
      </c>
      <c r="K40" s="51">
        <f>ISI!K36+NFM!K52+CHI!K41+NMM!K40+PPA!K41+FBT!K21+TRE!K21+MAE!K21+TEL!K21+WWP!K21+OIS!K21</f>
        <v>429.50832999999983</v>
      </c>
      <c r="L40" s="51">
        <f>ISI!L36+NFM!L52+CHI!L41+NMM!L40+PPA!L41+FBT!L21+TRE!L21+MAE!L21+TEL!L21+WWP!L21+OIS!L21</f>
        <v>445.04512187762356</v>
      </c>
      <c r="M40" s="51">
        <f>ISI!M36+NFM!M52+CHI!M41+NMM!M40+PPA!M41+FBT!M21+TRE!M21+MAE!M21+TEL!M21+WWP!M21+OIS!M21</f>
        <v>572.53174577799075</v>
      </c>
      <c r="N40" s="51">
        <f>ISI!N36+NFM!N52+CHI!N41+NMM!N40+PPA!N41+FBT!N21+TRE!N21+MAE!N21+TEL!N21+WWP!N21+OIS!N21</f>
        <v>624.41516669672853</v>
      </c>
      <c r="O40" s="51">
        <f>ISI!O36+NFM!O52+CHI!O41+NMM!O40+PPA!O41+FBT!O21+TRE!O21+MAE!O21+TEL!O21+WWP!O21+OIS!O21</f>
        <v>619.30311335189367</v>
      </c>
      <c r="P40" s="51">
        <f>ISI!P36+NFM!P52+CHI!P41+NMM!P40+PPA!P41+FBT!P21+TRE!P21+MAE!P21+TEL!P21+WWP!P21+OIS!P21</f>
        <v>683.1219402245672</v>
      </c>
      <c r="Q40" s="51">
        <f>ISI!Q36+NFM!Q52+CHI!Q41+NMM!Q40+PPA!Q41+FBT!Q21+TRE!Q21+MAE!Q21+TEL!Q21+WWP!Q21+OIS!Q21</f>
        <v>765.72929975576574</v>
      </c>
    </row>
    <row r="41" spans="1:17" x14ac:dyDescent="0.25">
      <c r="A41" s="53" t="s">
        <v>25</v>
      </c>
      <c r="B41" s="51">
        <f>ISI!B37+NFM!B53+CHI!B42+NMM!B41+PPA!B42+FBT!B22+TRE!B22+MAE!B22+TEL!B22+WWP!B22+OIS!B22</f>
        <v>0</v>
      </c>
      <c r="C41" s="51">
        <f>ISI!C37+NFM!C53+CHI!C42+NMM!C41+PPA!C42+FBT!C22+TRE!C22+MAE!C22+TEL!C22+WWP!C22+OIS!C22</f>
        <v>0</v>
      </c>
      <c r="D41" s="51">
        <f>ISI!D37+NFM!D53+CHI!D42+NMM!D41+PPA!D42+FBT!D22+TRE!D22+MAE!D22+TEL!D22+WWP!D22+OIS!D22</f>
        <v>0</v>
      </c>
      <c r="E41" s="51">
        <f>ISI!E37+NFM!E53+CHI!E42+NMM!E41+PPA!E42+FBT!E22+TRE!E22+MAE!E22+TEL!E22+WWP!E22+OIS!E22</f>
        <v>0</v>
      </c>
      <c r="F41" s="51">
        <f>ISI!F37+NFM!F53+CHI!F42+NMM!F41+PPA!F42+FBT!F22+TRE!F22+MAE!F22+TEL!F22+WWP!F22+OIS!F22</f>
        <v>0</v>
      </c>
      <c r="G41" s="51">
        <f>ISI!G37+NFM!G53+CHI!G42+NMM!G41+PPA!G42+FBT!G22+TRE!G22+MAE!G22+TEL!G22+WWP!G22+OIS!G22</f>
        <v>0</v>
      </c>
      <c r="H41" s="51">
        <f>ISI!H37+NFM!H53+CHI!H42+NMM!H41+PPA!H42+FBT!H22+TRE!H22+MAE!H22+TEL!H22+WWP!H22+OIS!H22</f>
        <v>0</v>
      </c>
      <c r="I41" s="51">
        <f>ISI!I37+NFM!I53+CHI!I42+NMM!I41+PPA!I42+FBT!I22+TRE!I22+MAE!I22+TEL!I22+WWP!I22+OIS!I22</f>
        <v>0</v>
      </c>
      <c r="J41" s="51">
        <f>ISI!J37+NFM!J53+CHI!J42+NMM!J41+PPA!J42+FBT!J22+TRE!J22+MAE!J22+TEL!J22+WWP!J22+OIS!J22</f>
        <v>0</v>
      </c>
      <c r="K41" s="51">
        <f>ISI!K37+NFM!K53+CHI!K42+NMM!K41+PPA!K42+FBT!K22+TRE!K22+MAE!K22+TEL!K22+WWP!K22+OIS!K22</f>
        <v>0</v>
      </c>
      <c r="L41" s="51">
        <f>ISI!L37+NFM!L53+CHI!L42+NMM!L41+PPA!L42+FBT!L22+TRE!L22+MAE!L22+TEL!L22+WWP!L22+OIS!L22</f>
        <v>0</v>
      </c>
      <c r="M41" s="51">
        <f>ISI!M37+NFM!M53+CHI!M42+NMM!M41+PPA!M42+FBT!M22+TRE!M22+MAE!M22+TEL!M22+WWP!M22+OIS!M22</f>
        <v>0</v>
      </c>
      <c r="N41" s="51">
        <f>ISI!N37+NFM!N53+CHI!N42+NMM!N41+PPA!N42+FBT!N22+TRE!N22+MAE!N22+TEL!N22+WWP!N22+OIS!N22</f>
        <v>0</v>
      </c>
      <c r="O41" s="51">
        <f>ISI!O37+NFM!O53+CHI!O42+NMM!O41+PPA!O42+FBT!O22+TRE!O22+MAE!O22+TEL!O22+WWP!O22+OIS!O22</f>
        <v>0</v>
      </c>
      <c r="P41" s="51">
        <f>ISI!P37+NFM!P53+CHI!P42+NMM!P41+PPA!P42+FBT!P22+TRE!P22+MAE!P22+TEL!P22+WWP!P22+OIS!P22</f>
        <v>0</v>
      </c>
      <c r="Q41" s="51">
        <f>ISI!Q37+NFM!Q53+CHI!Q42+NMM!Q41+PPA!Q42+FBT!Q22+TRE!Q22+MAE!Q22+TEL!Q22+WWP!Q22+OIS!Q22</f>
        <v>0</v>
      </c>
    </row>
    <row r="42" spans="1:17" x14ac:dyDescent="0.25">
      <c r="A42" s="67" t="s">
        <v>24</v>
      </c>
      <c r="B42" s="66">
        <f t="shared" ref="B42:Q42" si="3">SUM(B43:B47)</f>
        <v>100.31511606771032</v>
      </c>
      <c r="C42" s="66">
        <f t="shared" si="3"/>
        <v>113.30029000000002</v>
      </c>
      <c r="D42" s="66">
        <f t="shared" si="3"/>
        <v>113.29934</v>
      </c>
      <c r="E42" s="66">
        <f t="shared" si="3"/>
        <v>108.08245000000001</v>
      </c>
      <c r="F42" s="66">
        <f t="shared" si="3"/>
        <v>128.88943999999998</v>
      </c>
      <c r="G42" s="66">
        <f t="shared" si="3"/>
        <v>163.4151757624679</v>
      </c>
      <c r="H42" s="66">
        <f t="shared" si="3"/>
        <v>163.99592999999999</v>
      </c>
      <c r="I42" s="66">
        <f t="shared" si="3"/>
        <v>152.60943</v>
      </c>
      <c r="J42" s="66">
        <f t="shared" si="3"/>
        <v>139.19256999999999</v>
      </c>
      <c r="K42" s="66">
        <f t="shared" si="3"/>
        <v>152.95348000000001</v>
      </c>
      <c r="L42" s="66">
        <f t="shared" si="3"/>
        <v>161.03026444351255</v>
      </c>
      <c r="M42" s="66">
        <f t="shared" si="3"/>
        <v>156.70613969371553</v>
      </c>
      <c r="N42" s="66">
        <f t="shared" si="3"/>
        <v>160.95887421965827</v>
      </c>
      <c r="O42" s="66">
        <f t="shared" si="3"/>
        <v>175.8144048169257</v>
      </c>
      <c r="P42" s="66">
        <f t="shared" si="3"/>
        <v>209.7430503263441</v>
      </c>
      <c r="Q42" s="66">
        <f t="shared" si="3"/>
        <v>211.39503804529846</v>
      </c>
    </row>
    <row r="43" spans="1:17" x14ac:dyDescent="0.25">
      <c r="A43" s="53" t="s">
        <v>23</v>
      </c>
      <c r="B43" s="51">
        <f>ISI!B39+NFM!B55+CHI!B44+NMM!B43+PPA!B44+FBT!B24+TRE!B24+MAE!B24+TEL!B24+WWP!B24+OIS!B24</f>
        <v>96.015899227916591</v>
      </c>
      <c r="C43" s="51">
        <f>ISI!C39+NFM!C55+CHI!C44+NMM!C43+PPA!C44+FBT!C24+TRE!C24+MAE!C24+TEL!C24+WWP!C24+OIS!C24</f>
        <v>108.99701000000002</v>
      </c>
      <c r="D43" s="51">
        <f>ISI!D39+NFM!D55+CHI!D44+NMM!D43+PPA!D44+FBT!D24+TRE!D24+MAE!D24+TEL!D24+WWP!D24+OIS!D24</f>
        <v>108.99938</v>
      </c>
      <c r="E43" s="51">
        <f>ISI!E39+NFM!E55+CHI!E44+NMM!E43+PPA!E44+FBT!E24+TRE!E24+MAE!E24+TEL!E24+WWP!E24+OIS!E24</f>
        <v>103.62649</v>
      </c>
      <c r="F43" s="51">
        <f>ISI!F39+NFM!F55+CHI!F44+NMM!F43+PPA!F44+FBT!F24+TRE!F24+MAE!F24+TEL!F24+WWP!F24+OIS!F24</f>
        <v>123.79066999999999</v>
      </c>
      <c r="G43" s="51">
        <f>ISI!G39+NFM!G55+CHI!G44+NMM!G43+PPA!G44+FBT!G24+TRE!G24+MAE!G24+TEL!G24+WWP!G24+OIS!G24</f>
        <v>159.47372002499196</v>
      </c>
      <c r="H43" s="51">
        <f>ISI!H39+NFM!H55+CHI!H44+NMM!H43+PPA!H44+FBT!H24+TRE!H24+MAE!H24+TEL!H24+WWP!H24+OIS!H24</f>
        <v>162.49445</v>
      </c>
      <c r="I43" s="51">
        <f>ISI!I39+NFM!I55+CHI!I44+NMM!I43+PPA!I44+FBT!I24+TRE!I24+MAE!I24+TEL!I24+WWP!I24+OIS!I24</f>
        <v>151.11255</v>
      </c>
      <c r="J43" s="51">
        <f>ISI!J39+NFM!J55+CHI!J44+NMM!J43+PPA!J44+FBT!J24+TRE!J24+MAE!J24+TEL!J24+WWP!J24+OIS!J24</f>
        <v>137.79455999999999</v>
      </c>
      <c r="K43" s="51">
        <f>ISI!K39+NFM!K55+CHI!K44+NMM!K43+PPA!K44+FBT!K24+TRE!K24+MAE!K24+TEL!K24+WWP!K24+OIS!K24</f>
        <v>148.80086</v>
      </c>
      <c r="L43" s="51">
        <f>ISI!L39+NFM!L55+CHI!L44+NMM!L43+PPA!L44+FBT!L24+TRE!L24+MAE!L24+TEL!L24+WWP!L24+OIS!L24</f>
        <v>156.4921693166674</v>
      </c>
      <c r="M43" s="51">
        <f>ISI!M39+NFM!M55+CHI!M44+NMM!M43+PPA!M44+FBT!M24+TRE!M24+MAE!M24+TEL!M24+WWP!M24+OIS!M24</f>
        <v>151.14120795984832</v>
      </c>
      <c r="N43" s="51">
        <f>ISI!N39+NFM!N55+CHI!N44+NMM!N43+PPA!N44+FBT!N24+TRE!N24+MAE!N24+TEL!N24+WWP!N24+OIS!N24</f>
        <v>155.77603699178729</v>
      </c>
      <c r="O43" s="51">
        <f>ISI!O39+NFM!O55+CHI!O44+NMM!O43+PPA!O44+FBT!O24+TRE!O24+MAE!O24+TEL!O24+WWP!O24+OIS!O24</f>
        <v>172.94825464086082</v>
      </c>
      <c r="P43" s="51">
        <f>ISI!P39+NFM!P55+CHI!P44+NMM!P43+PPA!P44+FBT!P24+TRE!P24+MAE!P24+TEL!P24+WWP!P24+OIS!P24</f>
        <v>206.75725551138675</v>
      </c>
      <c r="Q43" s="51">
        <f>ISI!Q39+NFM!Q55+CHI!Q44+NMM!Q43+PPA!Q44+FBT!Q24+TRE!Q24+MAE!Q24+TEL!Q24+WWP!Q24+OIS!Q24</f>
        <v>208.02731090285079</v>
      </c>
    </row>
    <row r="44" spans="1:17" x14ac:dyDescent="0.25">
      <c r="A44" s="53" t="s">
        <v>74</v>
      </c>
      <c r="B44" s="51">
        <f>ISI!B40+NFM!B56+CHI!B45+NMM!B44+PPA!B45+FBT!B25+TRE!B25+MAE!B25+TEL!B25+WWP!B25+OIS!B25</f>
        <v>4.29921683979373</v>
      </c>
      <c r="C44" s="51">
        <f>ISI!C40+NFM!C56+CHI!C45+NMM!C44+PPA!C45+FBT!C25+TRE!C25+MAE!C25+TEL!C25+WWP!C25+OIS!C25</f>
        <v>4.30328</v>
      </c>
      <c r="D44" s="51">
        <f>ISI!D40+NFM!D56+CHI!D45+NMM!D44+PPA!D45+FBT!D25+TRE!D25+MAE!D25+TEL!D25+WWP!D25+OIS!D25</f>
        <v>4.2999599999999996</v>
      </c>
      <c r="E44" s="51">
        <f>ISI!E40+NFM!E56+CHI!E45+NMM!E44+PPA!E45+FBT!E25+TRE!E25+MAE!E25+TEL!E25+WWP!E25+OIS!E25</f>
        <v>4.4559599999999993</v>
      </c>
      <c r="F44" s="51">
        <f>ISI!F40+NFM!F56+CHI!F45+NMM!F44+PPA!F45+FBT!F25+TRE!F25+MAE!F25+TEL!F25+WWP!F25+OIS!F25</f>
        <v>5.09877</v>
      </c>
      <c r="G44" s="51">
        <f>ISI!G40+NFM!G56+CHI!G45+NMM!G44+PPA!G45+FBT!G25+TRE!G25+MAE!G25+TEL!G25+WWP!G25+OIS!G25</f>
        <v>3.9414557374759225</v>
      </c>
      <c r="H44" s="51">
        <f>ISI!H40+NFM!H56+CHI!H45+NMM!H44+PPA!H45+FBT!H25+TRE!H25+MAE!H25+TEL!H25+WWP!H25+OIS!H25</f>
        <v>1.5014799999999999</v>
      </c>
      <c r="I44" s="51">
        <f>ISI!I40+NFM!I56+CHI!I45+NMM!I44+PPA!I45+FBT!I25+TRE!I25+MAE!I25+TEL!I25+WWP!I25+OIS!I25</f>
        <v>1.49688</v>
      </c>
      <c r="J44" s="51">
        <f>ISI!J40+NFM!J56+CHI!J45+NMM!J44+PPA!J45+FBT!J25+TRE!J25+MAE!J25+TEL!J25+WWP!J25+OIS!J25</f>
        <v>1.3980099999999998</v>
      </c>
      <c r="K44" s="51">
        <f>ISI!K40+NFM!K56+CHI!K45+NMM!K44+PPA!K45+FBT!K25+TRE!K25+MAE!K25+TEL!K25+WWP!K25+OIS!K25</f>
        <v>4.1526200000000006</v>
      </c>
      <c r="L44" s="51">
        <f>ISI!L40+NFM!L56+CHI!L45+NMM!L44+PPA!L45+FBT!L25+TRE!L25+MAE!L25+TEL!L25+WWP!L25+OIS!L25</f>
        <v>4.5380951268451621</v>
      </c>
      <c r="M44" s="51">
        <f>ISI!M40+NFM!M56+CHI!M45+NMM!M44+PPA!M45+FBT!M25+TRE!M25+MAE!M25+TEL!M25+WWP!M25+OIS!M25</f>
        <v>5.2306885101475595</v>
      </c>
      <c r="N44" s="51">
        <f>ISI!N40+NFM!N56+CHI!N45+NMM!N44+PPA!N45+FBT!N25+TRE!N25+MAE!N25+TEL!N25+WWP!N25+OIS!N25</f>
        <v>4.8724589079891611</v>
      </c>
      <c r="O44" s="51">
        <f>ISI!O40+NFM!O56+CHI!O45+NMM!O44+PPA!O45+FBT!O25+TRE!O25+MAE!O25+TEL!O25+WWP!O25+OIS!O25</f>
        <v>2.6511890374198392</v>
      </c>
      <c r="P44" s="51">
        <f>ISI!P40+NFM!P56+CHI!P45+NMM!P44+PPA!P45+FBT!P25+TRE!P25+MAE!P25+TEL!P25+WWP!P25+OIS!P25</f>
        <v>2.9857948149573508</v>
      </c>
      <c r="Q44" s="51">
        <f>ISI!Q40+NFM!Q56+CHI!Q45+NMM!Q44+PPA!Q45+FBT!Q25+TRE!Q25+MAE!Q25+TEL!Q25+WWP!Q25+OIS!Q25</f>
        <v>3.36772714244769</v>
      </c>
    </row>
    <row r="45" spans="1:17" x14ac:dyDescent="0.25">
      <c r="A45" s="53" t="s">
        <v>73</v>
      </c>
      <c r="B45" s="51">
        <f>ISI!B41+NFM!B57+CHI!B46+NMM!B45+PPA!B46+FBT!B26+TRE!B26+MAE!B26+TEL!B26+WWP!B26+OIS!B26</f>
        <v>0</v>
      </c>
      <c r="C45" s="51">
        <f>ISI!C41+NFM!C57+CHI!C46+NMM!C45+PPA!C46+FBT!C26+TRE!C26+MAE!C26+TEL!C26+WWP!C26+OIS!C26</f>
        <v>0</v>
      </c>
      <c r="D45" s="51">
        <f>ISI!D41+NFM!D57+CHI!D46+NMM!D45+PPA!D46+FBT!D26+TRE!D26+MAE!D26+TEL!D26+WWP!D26+OIS!D26</f>
        <v>0</v>
      </c>
      <c r="E45" s="51">
        <f>ISI!E41+NFM!E57+CHI!E46+NMM!E45+PPA!E46+FBT!E26+TRE!E26+MAE!E26+TEL!E26+WWP!E26+OIS!E26</f>
        <v>0</v>
      </c>
      <c r="F45" s="51">
        <f>ISI!F41+NFM!F57+CHI!F46+NMM!F45+PPA!F46+FBT!F26+TRE!F26+MAE!F26+TEL!F26+WWP!F26+OIS!F26</f>
        <v>0</v>
      </c>
      <c r="G45" s="51">
        <f>ISI!G41+NFM!G57+CHI!G46+NMM!G45+PPA!G46+FBT!G26+TRE!G26+MAE!G26+TEL!G26+WWP!G26+OIS!G26</f>
        <v>0</v>
      </c>
      <c r="H45" s="51">
        <f>ISI!H41+NFM!H57+CHI!H46+NMM!H45+PPA!H46+FBT!H26+TRE!H26+MAE!H26+TEL!H26+WWP!H26+OIS!H26</f>
        <v>0</v>
      </c>
      <c r="I45" s="51">
        <f>ISI!I41+NFM!I57+CHI!I46+NMM!I45+PPA!I46+FBT!I26+TRE!I26+MAE!I26+TEL!I26+WWP!I26+OIS!I26</f>
        <v>0</v>
      </c>
      <c r="J45" s="51">
        <f>ISI!J41+NFM!J57+CHI!J46+NMM!J45+PPA!J46+FBT!J26+TRE!J26+MAE!J26+TEL!J26+WWP!J26+OIS!J26</f>
        <v>0</v>
      </c>
      <c r="K45" s="51">
        <f>ISI!K41+NFM!K57+CHI!K46+NMM!K45+PPA!K46+FBT!K26+TRE!K26+MAE!K26+TEL!K26+WWP!K26+OIS!K26</f>
        <v>0</v>
      </c>
      <c r="L45" s="51">
        <f>ISI!L41+NFM!L57+CHI!L46+NMM!L45+PPA!L46+FBT!L26+TRE!L26+MAE!L26+TEL!L26+WWP!L26+OIS!L26</f>
        <v>0</v>
      </c>
      <c r="M45" s="51">
        <f>ISI!M41+NFM!M57+CHI!M46+NMM!M45+PPA!M46+FBT!M26+TRE!M26+MAE!M26+TEL!M26+WWP!M26+OIS!M26</f>
        <v>0.33424322371964621</v>
      </c>
      <c r="N45" s="51">
        <f>ISI!N41+NFM!N57+CHI!N46+NMM!N45+PPA!N46+FBT!N26+TRE!N26+MAE!N26+TEL!N26+WWP!N26+OIS!N26</f>
        <v>0.31037831988179931</v>
      </c>
      <c r="O45" s="51">
        <f>ISI!O41+NFM!O57+CHI!O46+NMM!O45+PPA!O46+FBT!O26+TRE!O26+MAE!O26+TEL!O26+WWP!O26+OIS!O26</f>
        <v>0.2149611386450303</v>
      </c>
      <c r="P45" s="51">
        <f>ISI!P41+NFM!P57+CHI!P46+NMM!P45+PPA!P46+FBT!P26+TRE!P26+MAE!P26+TEL!P26+WWP!P26+OIS!P26</f>
        <v>0</v>
      </c>
      <c r="Q45" s="51">
        <f>ISI!Q41+NFM!Q57+CHI!Q46+NMM!Q45+PPA!Q46+FBT!Q26+TRE!Q26+MAE!Q26+TEL!Q26+WWP!Q26+OIS!Q26</f>
        <v>0</v>
      </c>
    </row>
    <row r="46" spans="1:17" x14ac:dyDescent="0.25">
      <c r="A46" s="53" t="s">
        <v>72</v>
      </c>
      <c r="B46" s="51">
        <f>ISI!B42+NFM!B58+CHI!B47+NMM!B46+PPA!B47+FBT!B27+TRE!B27+MAE!B27+TEL!B27+WWP!B27+OIS!B27</f>
        <v>0</v>
      </c>
      <c r="C46" s="51">
        <f>ISI!C42+NFM!C58+CHI!C47+NMM!C46+PPA!C47+FBT!C27+TRE!C27+MAE!C27+TEL!C27+WWP!C27+OIS!C27</f>
        <v>0</v>
      </c>
      <c r="D46" s="51">
        <f>ISI!D42+NFM!D58+CHI!D47+NMM!D46+PPA!D47+FBT!D27+TRE!D27+MAE!D27+TEL!D27+WWP!D27+OIS!D27</f>
        <v>0</v>
      </c>
      <c r="E46" s="51">
        <f>ISI!E42+NFM!E58+CHI!E47+NMM!E46+PPA!E47+FBT!E27+TRE!E27+MAE!E27+TEL!E27+WWP!E27+OIS!E27</f>
        <v>0</v>
      </c>
      <c r="F46" s="51">
        <f>ISI!F42+NFM!F58+CHI!F47+NMM!F46+PPA!F47+FBT!F27+TRE!F27+MAE!F27+TEL!F27+WWP!F27+OIS!F27</f>
        <v>0</v>
      </c>
      <c r="G46" s="51">
        <f>ISI!G42+NFM!G58+CHI!G47+NMM!G46+PPA!G47+FBT!G27+TRE!G27+MAE!G27+TEL!G27+WWP!G27+OIS!G27</f>
        <v>0</v>
      </c>
      <c r="H46" s="51">
        <f>ISI!H42+NFM!H58+CHI!H47+NMM!H46+PPA!H47+FBT!H27+TRE!H27+MAE!H27+TEL!H27+WWP!H27+OIS!H27</f>
        <v>0</v>
      </c>
      <c r="I46" s="51">
        <f>ISI!I42+NFM!I58+CHI!I47+NMM!I46+PPA!I47+FBT!I27+TRE!I27+MAE!I27+TEL!I27+WWP!I27+OIS!I27</f>
        <v>0</v>
      </c>
      <c r="J46" s="51">
        <f>ISI!J42+NFM!J58+CHI!J47+NMM!J46+PPA!J47+FBT!J27+TRE!J27+MAE!J27+TEL!J27+WWP!J27+OIS!J27</f>
        <v>0</v>
      </c>
      <c r="K46" s="51">
        <f>ISI!K42+NFM!K58+CHI!K47+NMM!K46+PPA!K47+FBT!K27+TRE!K27+MAE!K27+TEL!K27+WWP!K27+OIS!K27</f>
        <v>0</v>
      </c>
      <c r="L46" s="51">
        <f>ISI!L42+NFM!L58+CHI!L47+NMM!L46+PPA!L47+FBT!L27+TRE!L27+MAE!L27+TEL!L27+WWP!L27+OIS!L27</f>
        <v>0</v>
      </c>
      <c r="M46" s="51">
        <f>ISI!M42+NFM!M58+CHI!M47+NMM!M46+PPA!M47+FBT!M27+TRE!M27+MAE!M27+TEL!M27+WWP!M27+OIS!M27</f>
        <v>0</v>
      </c>
      <c r="N46" s="51">
        <f>ISI!N42+NFM!N58+CHI!N47+NMM!N46+PPA!N47+FBT!N27+TRE!N27+MAE!N27+TEL!N27+WWP!N27+OIS!N27</f>
        <v>0</v>
      </c>
      <c r="O46" s="51">
        <f>ISI!O42+NFM!O58+CHI!O47+NMM!O46+PPA!O47+FBT!O27+TRE!O27+MAE!O27+TEL!O27+WWP!O27+OIS!O27</f>
        <v>0</v>
      </c>
      <c r="P46" s="51">
        <f>ISI!P42+NFM!P58+CHI!P47+NMM!P46+PPA!P47+FBT!P27+TRE!P27+MAE!P27+TEL!P27+WWP!P27+OIS!P27</f>
        <v>0</v>
      </c>
      <c r="Q46" s="51">
        <f>ISI!Q42+NFM!Q58+CHI!Q47+NMM!Q46+PPA!Q47+FBT!Q27+TRE!Q27+MAE!Q27+TEL!Q27+WWP!Q27+OIS!Q27</f>
        <v>0</v>
      </c>
    </row>
    <row r="47" spans="1:17" x14ac:dyDescent="0.25">
      <c r="A47" s="53" t="s">
        <v>71</v>
      </c>
      <c r="B47" s="51">
        <f>ISI!B43+NFM!B59+CHI!B48+NMM!B47+PPA!B48+FBT!B28+TRE!B28+MAE!B28+TEL!B28+WWP!B28+OIS!B28</f>
        <v>0</v>
      </c>
      <c r="C47" s="51">
        <f>ISI!C43+NFM!C59+CHI!C48+NMM!C47+PPA!C48+FBT!C28+TRE!C28+MAE!C28+TEL!C28+WWP!C28+OIS!C28</f>
        <v>0</v>
      </c>
      <c r="D47" s="51">
        <f>ISI!D43+NFM!D59+CHI!D48+NMM!D47+PPA!D48+FBT!D28+TRE!D28+MAE!D28+TEL!D28+WWP!D28+OIS!D28</f>
        <v>0</v>
      </c>
      <c r="E47" s="51">
        <f>ISI!E43+NFM!E59+CHI!E48+NMM!E47+PPA!E48+FBT!E28+TRE!E28+MAE!E28+TEL!E28+WWP!E28+OIS!E28</f>
        <v>0</v>
      </c>
      <c r="F47" s="51">
        <f>ISI!F43+NFM!F59+CHI!F48+NMM!F47+PPA!F48+FBT!F28+TRE!F28+MAE!F28+TEL!F28+WWP!F28+OIS!F28</f>
        <v>0</v>
      </c>
      <c r="G47" s="51">
        <f>ISI!G43+NFM!G59+CHI!G48+NMM!G47+PPA!G48+FBT!G28+TRE!G28+MAE!G28+TEL!G28+WWP!G28+OIS!G28</f>
        <v>0</v>
      </c>
      <c r="H47" s="51">
        <f>ISI!H43+NFM!H59+CHI!H48+NMM!H47+PPA!H48+FBT!H28+TRE!H28+MAE!H28+TEL!H28+WWP!H28+OIS!H28</f>
        <v>0</v>
      </c>
      <c r="I47" s="51">
        <f>ISI!I43+NFM!I59+CHI!I48+NMM!I47+PPA!I48+FBT!I28+TRE!I28+MAE!I28+TEL!I28+WWP!I28+OIS!I28</f>
        <v>0</v>
      </c>
      <c r="J47" s="51">
        <f>ISI!J43+NFM!J59+CHI!J48+NMM!J47+PPA!J48+FBT!J28+TRE!J28+MAE!J28+TEL!J28+WWP!J28+OIS!J28</f>
        <v>0</v>
      </c>
      <c r="K47" s="51">
        <f>ISI!K43+NFM!K59+CHI!K48+NMM!K47+PPA!K48+FBT!K28+TRE!K28+MAE!K28+TEL!K28+WWP!K28+OIS!K28</f>
        <v>0</v>
      </c>
      <c r="L47" s="51">
        <f>ISI!L43+NFM!L59+CHI!L48+NMM!L47+PPA!L48+FBT!L28+TRE!L28+MAE!L28+TEL!L28+WWP!L28+OIS!L28</f>
        <v>0</v>
      </c>
      <c r="M47" s="51">
        <f>ISI!M43+NFM!M59+CHI!M48+NMM!M47+PPA!M48+FBT!M28+TRE!M28+MAE!M28+TEL!M28+WWP!M28+OIS!M28</f>
        <v>0</v>
      </c>
      <c r="N47" s="51">
        <f>ISI!N43+NFM!N59+CHI!N48+NMM!N47+PPA!N48+FBT!N28+TRE!N28+MAE!N28+TEL!N28+WWP!N28+OIS!N28</f>
        <v>0</v>
      </c>
      <c r="O47" s="51">
        <f>ISI!O43+NFM!O59+CHI!O48+NMM!O47+PPA!O48+FBT!O28+TRE!O28+MAE!O28+TEL!O28+WWP!O28+OIS!O28</f>
        <v>0</v>
      </c>
      <c r="P47" s="51">
        <f>ISI!P43+NFM!P59+CHI!P48+NMM!P47+PPA!P48+FBT!P28+TRE!P28+MAE!P28+TEL!P28+WWP!P28+OIS!P28</f>
        <v>0</v>
      </c>
      <c r="Q47" s="51">
        <f>ISI!Q43+NFM!Q59+CHI!Q48+NMM!Q47+PPA!Q48+FBT!Q28+TRE!Q28+MAE!Q28+TEL!Q28+WWP!Q28+OIS!Q28</f>
        <v>0</v>
      </c>
    </row>
    <row r="48" spans="1:17" x14ac:dyDescent="0.25">
      <c r="A48" s="65" t="s">
        <v>22</v>
      </c>
      <c r="B48" s="64">
        <f>ISI!B44+NFM!B60+CHI!B49+NMM!B48+PPA!B49+FBT!B29+TRE!B29+MAE!B29+TEL!B29+WWP!B29+OIS!B29</f>
        <v>0</v>
      </c>
      <c r="C48" s="64">
        <f>ISI!C44+NFM!C60+CHI!C49+NMM!C48+PPA!C49+FBT!C29+TRE!C29+MAE!C29+TEL!C29+WWP!C29+OIS!C29</f>
        <v>0</v>
      </c>
      <c r="D48" s="64">
        <f>ISI!D44+NFM!D60+CHI!D49+NMM!D48+PPA!D49+FBT!D29+TRE!D29+MAE!D29+TEL!D29+WWP!D29+OIS!D29</f>
        <v>0</v>
      </c>
      <c r="E48" s="64">
        <f>ISI!E44+NFM!E60+CHI!E49+NMM!E48+PPA!E49+FBT!E29+TRE!E29+MAE!E29+TEL!E29+WWP!E29+OIS!E29</f>
        <v>0</v>
      </c>
      <c r="F48" s="64">
        <f>ISI!F44+NFM!F60+CHI!F49+NMM!F48+PPA!F49+FBT!F29+TRE!F29+MAE!F29+TEL!F29+WWP!F29+OIS!F29</f>
        <v>0</v>
      </c>
      <c r="G48" s="64">
        <f>ISI!G44+NFM!G60+CHI!G49+NMM!G48+PPA!G49+FBT!G29+TRE!G29+MAE!G29+TEL!G29+WWP!G29+OIS!G29</f>
        <v>0</v>
      </c>
      <c r="H48" s="64">
        <f>ISI!H44+NFM!H60+CHI!H49+NMM!H48+PPA!H49+FBT!H29+TRE!H29+MAE!H29+TEL!H29+WWP!H29+OIS!H29</f>
        <v>0</v>
      </c>
      <c r="I48" s="64">
        <f>ISI!I44+NFM!I60+CHI!I49+NMM!I48+PPA!I49+FBT!I29+TRE!I29+MAE!I29+TEL!I29+WWP!I29+OIS!I29</f>
        <v>0</v>
      </c>
      <c r="J48" s="64">
        <f>ISI!J44+NFM!J60+CHI!J49+NMM!J48+PPA!J49+FBT!J29+TRE!J29+MAE!J29+TEL!J29+WWP!J29+OIS!J29</f>
        <v>0</v>
      </c>
      <c r="K48" s="64">
        <f>ISI!K44+NFM!K60+CHI!K49+NMM!K48+PPA!K49+FBT!K29+TRE!K29+MAE!K29+TEL!K29+WWP!K29+OIS!K29</f>
        <v>0</v>
      </c>
      <c r="L48" s="64">
        <f>ISI!L44+NFM!L60+CHI!L49+NMM!L48+PPA!L49+FBT!L29+TRE!L29+MAE!L29+TEL!L29+WWP!L29+OIS!L29</f>
        <v>0</v>
      </c>
      <c r="M48" s="64">
        <f>ISI!M44+NFM!M60+CHI!M49+NMM!M48+PPA!M49+FBT!M29+TRE!M29+MAE!M29+TEL!M29+WWP!M29+OIS!M29</f>
        <v>0</v>
      </c>
      <c r="N48" s="64">
        <f>ISI!N44+NFM!N60+CHI!N49+NMM!N48+PPA!N49+FBT!N29+TRE!N29+MAE!N29+TEL!N29+WWP!N29+OIS!N29</f>
        <v>0</v>
      </c>
      <c r="O48" s="64">
        <f>ISI!O44+NFM!O60+CHI!O49+NMM!O48+PPA!O49+FBT!O29+TRE!O29+MAE!O29+TEL!O29+WWP!O29+OIS!O29</f>
        <v>0</v>
      </c>
      <c r="P48" s="64">
        <f>ISI!P44+NFM!P60+CHI!P49+NMM!P48+PPA!P49+FBT!P29+TRE!P29+MAE!P29+TEL!P29+WWP!P29+OIS!P29</f>
        <v>0</v>
      </c>
      <c r="Q48" s="64">
        <f>ISI!Q44+NFM!Q60+CHI!Q49+NMM!Q48+PPA!Q49+FBT!Q29+TRE!Q29+MAE!Q29+TEL!Q29+WWP!Q29+OIS!Q29</f>
        <v>0</v>
      </c>
    </row>
    <row r="49" spans="1:17" x14ac:dyDescent="0.25">
      <c r="A49" s="63" t="s">
        <v>21</v>
      </c>
      <c r="B49" s="62">
        <f>ISI!B45+NFM!B61+CHI!B50+NMM!B49+PPA!B50+FBT!B30+TRE!B30+MAE!B30+TEL!B30+WWP!B30+OIS!B30</f>
        <v>664.49330400995166</v>
      </c>
      <c r="C49" s="62">
        <f>ISI!C45+NFM!C61+CHI!C50+NMM!C49+PPA!C50+FBT!C30+TRE!C30+MAE!C30+TEL!C30+WWP!C30+OIS!C30</f>
        <v>667.24048999999991</v>
      </c>
      <c r="D49" s="62">
        <f>ISI!D45+NFM!D61+CHI!D50+NMM!D49+PPA!D50+FBT!D30+TRE!D30+MAE!D30+TEL!D30+WWP!D30+OIS!D30</f>
        <v>671.9039600000001</v>
      </c>
      <c r="E49" s="62">
        <f>ISI!E45+NFM!E61+CHI!E50+NMM!E49+PPA!E50+FBT!E30+TRE!E30+MAE!E30+TEL!E30+WWP!E30+OIS!E30</f>
        <v>625.70497</v>
      </c>
      <c r="F49" s="62">
        <f>ISI!F45+NFM!F61+CHI!F50+NMM!F49+PPA!F50+FBT!F30+TRE!F30+MAE!F30+TEL!F30+WWP!F30+OIS!F30</f>
        <v>592.17409000000032</v>
      </c>
      <c r="G49" s="62">
        <f>ISI!G45+NFM!G61+CHI!G50+NMM!G49+PPA!G50+FBT!G30+TRE!G30+MAE!G30+TEL!G30+WWP!G30+OIS!G30</f>
        <v>659.76287940180453</v>
      </c>
      <c r="H49" s="62">
        <f>ISI!H45+NFM!H61+CHI!H50+NMM!H49+PPA!H50+FBT!H30+TRE!H30+MAE!H30+TEL!H30+WWP!H30+OIS!H30</f>
        <v>773.29394000000025</v>
      </c>
      <c r="I49" s="62">
        <f>ISI!I45+NFM!I61+CHI!I50+NMM!I49+PPA!I50+FBT!I30+TRE!I30+MAE!I30+TEL!I30+WWP!I30+OIS!I30</f>
        <v>728.96733000000029</v>
      </c>
      <c r="J49" s="62">
        <f>ISI!J45+NFM!J61+CHI!J50+NMM!J49+PPA!J50+FBT!J30+TRE!J30+MAE!J30+TEL!J30+WWP!J30+OIS!J30</f>
        <v>685.91499999999996</v>
      </c>
      <c r="K49" s="62">
        <f>ISI!K45+NFM!K61+CHI!K50+NMM!K49+PPA!K50+FBT!K30+TRE!K30+MAE!K30+TEL!K30+WWP!K30+OIS!K30</f>
        <v>739.31340999999998</v>
      </c>
      <c r="L49" s="62">
        <f>ISI!L45+NFM!L61+CHI!L50+NMM!L49+PPA!L50+FBT!L30+TRE!L30+MAE!L30+TEL!L30+WWP!L30+OIS!L30</f>
        <v>782.79912746939374</v>
      </c>
      <c r="M49" s="62">
        <f>ISI!M45+NFM!M61+CHI!M50+NMM!M49+PPA!M50+FBT!M30+TRE!M30+MAE!M30+TEL!M30+WWP!M30+OIS!M30</f>
        <v>815.46859035263947</v>
      </c>
      <c r="N49" s="62">
        <f>ISI!N45+NFM!N61+CHI!N50+NMM!N49+PPA!N50+FBT!N30+TRE!N30+MAE!N30+TEL!N30+WWP!N30+OIS!N30</f>
        <v>787.71379359701291</v>
      </c>
      <c r="O49" s="62">
        <f>ISI!O45+NFM!O61+CHI!O50+NMM!O49+PPA!O50+FBT!O30+TRE!O30+MAE!O30+TEL!O30+WWP!O30+OIS!O30</f>
        <v>798.54137741815293</v>
      </c>
      <c r="P49" s="62">
        <f>ISI!P45+NFM!P61+CHI!P50+NMM!P49+PPA!P50+FBT!P30+TRE!P30+MAE!P30+TEL!P30+WWP!P30+OIS!P30</f>
        <v>807.91675201855742</v>
      </c>
      <c r="Q49" s="62">
        <f>ISI!Q45+NFM!Q61+CHI!Q50+NMM!Q49+PPA!Q50+FBT!Q30+TRE!Q30+MAE!Q30+TEL!Q30+WWP!Q30+OIS!Q30</f>
        <v>846.42209563872143</v>
      </c>
    </row>
    <row r="50" spans="1:17" x14ac:dyDescent="0.25">
      <c r="A50" s="50" t="s">
        <v>65</v>
      </c>
      <c r="B50" s="38">
        <f t="shared" ref="B50:Q50" si="4">SUM(B51,B54,B60,B64,B68,B72:B77)</f>
        <v>2497.5356737298216</v>
      </c>
      <c r="C50" s="38">
        <f t="shared" si="4"/>
        <v>2470.7994899999994</v>
      </c>
      <c r="D50" s="38">
        <f t="shared" si="4"/>
        <v>2392.7874299999999</v>
      </c>
      <c r="E50" s="38">
        <f t="shared" si="4"/>
        <v>2404.3612899999998</v>
      </c>
      <c r="F50" s="38">
        <f t="shared" si="4"/>
        <v>2445.4111900000003</v>
      </c>
      <c r="G50" s="38">
        <f t="shared" si="4"/>
        <v>2581.8087439477567</v>
      </c>
      <c r="H50" s="38">
        <f t="shared" si="4"/>
        <v>2747.3613699999996</v>
      </c>
      <c r="I50" s="38">
        <f t="shared" si="4"/>
        <v>2472.7442600000004</v>
      </c>
      <c r="J50" s="38">
        <f t="shared" si="4"/>
        <v>2445.0176400000005</v>
      </c>
      <c r="K50" s="38">
        <f t="shared" si="4"/>
        <v>2110.2383199999995</v>
      </c>
      <c r="L50" s="38">
        <f t="shared" si="4"/>
        <v>2145.8550620439846</v>
      </c>
      <c r="M50" s="38">
        <f t="shared" si="4"/>
        <v>2232.199837771042</v>
      </c>
      <c r="N50" s="38">
        <f t="shared" si="4"/>
        <v>2183.1705107828125</v>
      </c>
      <c r="O50" s="38">
        <f t="shared" si="4"/>
        <v>2184.123631955681</v>
      </c>
      <c r="P50" s="38">
        <f t="shared" si="4"/>
        <v>2241.1185144668816</v>
      </c>
      <c r="Q50" s="38">
        <f t="shared" si="4"/>
        <v>2413.5756456387153</v>
      </c>
    </row>
    <row r="51" spans="1:17" x14ac:dyDescent="0.25">
      <c r="A51" s="61" t="s">
        <v>13</v>
      </c>
      <c r="B51" s="45">
        <f>ISI!B$46</f>
        <v>46.31097019684433</v>
      </c>
      <c r="C51" s="45">
        <f>ISI!C$46</f>
        <v>24.397829999999711</v>
      </c>
      <c r="D51" s="45">
        <f>ISI!D$46</f>
        <v>0</v>
      </c>
      <c r="E51" s="45">
        <f>ISI!E$46</f>
        <v>0</v>
      </c>
      <c r="F51" s="45">
        <f>ISI!F$46</f>
        <v>0</v>
      </c>
      <c r="G51" s="45">
        <f>ISI!G$46</f>
        <v>0</v>
      </c>
      <c r="H51" s="45">
        <f>ISI!H$46</f>
        <v>0</v>
      </c>
      <c r="I51" s="45">
        <f>ISI!I$46</f>
        <v>0</v>
      </c>
      <c r="J51" s="45">
        <f>ISI!J$46</f>
        <v>0</v>
      </c>
      <c r="K51" s="45">
        <f>ISI!K$46</f>
        <v>0</v>
      </c>
      <c r="L51" s="45">
        <f>ISI!L$46</f>
        <v>0</v>
      </c>
      <c r="M51" s="45">
        <f>ISI!M$46</f>
        <v>0</v>
      </c>
      <c r="N51" s="45">
        <f>ISI!N$46</f>
        <v>0</v>
      </c>
      <c r="O51" s="45">
        <f>ISI!O$46</f>
        <v>0</v>
      </c>
      <c r="P51" s="45">
        <f>ISI!P$46</f>
        <v>0</v>
      </c>
      <c r="Q51" s="45">
        <f>ISI!Q$46</f>
        <v>0</v>
      </c>
    </row>
    <row r="52" spans="1:17" x14ac:dyDescent="0.25">
      <c r="A52" s="57" t="s">
        <v>46</v>
      </c>
      <c r="B52" s="35">
        <f>ISI!B$47</f>
        <v>0</v>
      </c>
      <c r="C52" s="35">
        <f>ISI!C$47</f>
        <v>0</v>
      </c>
      <c r="D52" s="35">
        <f>ISI!D$47</f>
        <v>0</v>
      </c>
      <c r="E52" s="35">
        <f>ISI!E$47</f>
        <v>0</v>
      </c>
      <c r="F52" s="35">
        <f>ISI!F$47</f>
        <v>0</v>
      </c>
      <c r="G52" s="35">
        <f>ISI!G$47</f>
        <v>0</v>
      </c>
      <c r="H52" s="35">
        <f>ISI!H$47</f>
        <v>0</v>
      </c>
      <c r="I52" s="35">
        <f>ISI!I$47</f>
        <v>0</v>
      </c>
      <c r="J52" s="35">
        <f>ISI!J$47</f>
        <v>0</v>
      </c>
      <c r="K52" s="35">
        <f>ISI!K$47</f>
        <v>0</v>
      </c>
      <c r="L52" s="35">
        <f>ISI!L$47</f>
        <v>0</v>
      </c>
      <c r="M52" s="35">
        <f>ISI!M$47</f>
        <v>0</v>
      </c>
      <c r="N52" s="35">
        <f>ISI!N$47</f>
        <v>0</v>
      </c>
      <c r="O52" s="35">
        <f>ISI!O$47</f>
        <v>0</v>
      </c>
      <c r="P52" s="35">
        <f>ISI!P$47</f>
        <v>0</v>
      </c>
      <c r="Q52" s="35">
        <f>ISI!Q$47</f>
        <v>0</v>
      </c>
    </row>
    <row r="53" spans="1:17" x14ac:dyDescent="0.25">
      <c r="A53" s="57" t="s">
        <v>45</v>
      </c>
      <c r="B53" s="35">
        <f>ISI!B$48</f>
        <v>46.31097019684433</v>
      </c>
      <c r="C53" s="35">
        <f>ISI!C$48</f>
        <v>24.397829999999711</v>
      </c>
      <c r="D53" s="35">
        <f>ISI!D$48</f>
        <v>0</v>
      </c>
      <c r="E53" s="35">
        <f>ISI!E$48</f>
        <v>0</v>
      </c>
      <c r="F53" s="35">
        <f>ISI!F$48</f>
        <v>0</v>
      </c>
      <c r="G53" s="35">
        <f>ISI!G$48</f>
        <v>0</v>
      </c>
      <c r="H53" s="35">
        <f>ISI!H$48</f>
        <v>0</v>
      </c>
      <c r="I53" s="35">
        <f>ISI!I$48</f>
        <v>0</v>
      </c>
      <c r="J53" s="35">
        <f>ISI!J$48</f>
        <v>0</v>
      </c>
      <c r="K53" s="35">
        <f>ISI!K$48</f>
        <v>0</v>
      </c>
      <c r="L53" s="35">
        <f>ISI!L$48</f>
        <v>0</v>
      </c>
      <c r="M53" s="35">
        <f>ISI!M$48</f>
        <v>0</v>
      </c>
      <c r="N53" s="35">
        <f>ISI!N$48</f>
        <v>0</v>
      </c>
      <c r="O53" s="35">
        <f>ISI!O$48</f>
        <v>0</v>
      </c>
      <c r="P53" s="35">
        <f>ISI!P$48</f>
        <v>0</v>
      </c>
      <c r="Q53" s="35">
        <f>ISI!Q$48</f>
        <v>0</v>
      </c>
    </row>
    <row r="54" spans="1:17" x14ac:dyDescent="0.25">
      <c r="A54" s="58" t="s">
        <v>12</v>
      </c>
      <c r="B54" s="37">
        <f>NFM!B$62</f>
        <v>410.79416297419641</v>
      </c>
      <c r="C54" s="37">
        <f>NFM!C$62</f>
        <v>360.15006000000005</v>
      </c>
      <c r="D54" s="37">
        <f>NFM!D$62</f>
        <v>367.23648999999989</v>
      </c>
      <c r="E54" s="37">
        <f>NFM!E$62</f>
        <v>365.00233000000014</v>
      </c>
      <c r="F54" s="37">
        <f>NFM!F$62</f>
        <v>386.73482000000035</v>
      </c>
      <c r="G54" s="37">
        <f>NFM!G$62</f>
        <v>383.73470864949758</v>
      </c>
      <c r="H54" s="37">
        <f>NFM!H$62</f>
        <v>552.7389300000001</v>
      </c>
      <c r="I54" s="37">
        <f>NFM!I$62</f>
        <v>411.5602100000001</v>
      </c>
      <c r="J54" s="37">
        <f>NFM!J$62</f>
        <v>424.57958000000008</v>
      </c>
      <c r="K54" s="37">
        <f>NFM!K$62</f>
        <v>339.91835999999984</v>
      </c>
      <c r="L54" s="37">
        <f>NFM!L$62</f>
        <v>423.5338201554539</v>
      </c>
      <c r="M54" s="37">
        <f>NFM!M$62</f>
        <v>465.06800041790956</v>
      </c>
      <c r="N54" s="37">
        <f>NFM!N$62</f>
        <v>502.33137333417744</v>
      </c>
      <c r="O54" s="37">
        <f>NFM!O$62</f>
        <v>486.07375567006056</v>
      </c>
      <c r="P54" s="37">
        <f>NFM!P$62</f>
        <v>474.93166414976025</v>
      </c>
      <c r="Q54" s="37">
        <f>NFM!Q$62</f>
        <v>521.23722726572169</v>
      </c>
    </row>
    <row r="55" spans="1:17" x14ac:dyDescent="0.25">
      <c r="A55" s="57" t="s">
        <v>44</v>
      </c>
      <c r="B55" s="35">
        <f>NFM!B$63</f>
        <v>391.23253616590131</v>
      </c>
      <c r="C55" s="35">
        <f>NFM!C$63</f>
        <v>340.05585064377686</v>
      </c>
      <c r="D55" s="35">
        <f>NFM!D$63</f>
        <v>355.91201674008801</v>
      </c>
      <c r="E55" s="35">
        <f>NFM!E$63</f>
        <v>350.65726026200889</v>
      </c>
      <c r="F55" s="35">
        <f>NFM!F$63</f>
        <v>358.09988526670674</v>
      </c>
      <c r="G55" s="35">
        <f>NFM!G$63</f>
        <v>363.59508572679351</v>
      </c>
      <c r="H55" s="35">
        <f>NFM!H$63</f>
        <v>520.71735635028483</v>
      </c>
      <c r="I55" s="35">
        <f>NFM!I$63</f>
        <v>387.0425358714981</v>
      </c>
      <c r="J55" s="35">
        <f>NFM!J$63</f>
        <v>400.43353617069232</v>
      </c>
      <c r="K55" s="35">
        <f>NFM!K$63</f>
        <v>315.52806401774893</v>
      </c>
      <c r="L55" s="35">
        <f>NFM!L$63</f>
        <v>401.54570126527426</v>
      </c>
      <c r="M55" s="35">
        <f>NFM!M$63</f>
        <v>441.78751026521093</v>
      </c>
      <c r="N55" s="35">
        <f>NFM!N$63</f>
        <v>477.01048726174281</v>
      </c>
      <c r="O55" s="35">
        <f>NFM!O$63</f>
        <v>462.00931874669357</v>
      </c>
      <c r="P55" s="35">
        <f>NFM!P$63</f>
        <v>454.95442414914709</v>
      </c>
      <c r="Q55" s="35">
        <f>NFM!Q$63</f>
        <v>502.71891765913279</v>
      </c>
    </row>
    <row r="56" spans="1:17" x14ac:dyDescent="0.25">
      <c r="A56" s="57" t="s">
        <v>59</v>
      </c>
      <c r="B56" s="35">
        <f>NFM!B$64</f>
        <v>0</v>
      </c>
      <c r="C56" s="35">
        <f>NFM!C$64</f>
        <v>0</v>
      </c>
      <c r="D56" s="35">
        <f>NFM!D$64</f>
        <v>0</v>
      </c>
      <c r="E56" s="35">
        <f>NFM!E$64</f>
        <v>0</v>
      </c>
      <c r="F56" s="35">
        <f>NFM!F$64</f>
        <v>0</v>
      </c>
      <c r="G56" s="35">
        <f>NFM!G$64</f>
        <v>0</v>
      </c>
      <c r="H56" s="35">
        <f>NFM!H$64</f>
        <v>0</v>
      </c>
      <c r="I56" s="35">
        <f>NFM!I$64</f>
        <v>0</v>
      </c>
      <c r="J56" s="35">
        <f>NFM!J$64</f>
        <v>0</v>
      </c>
      <c r="K56" s="35">
        <f>NFM!K$64</f>
        <v>0</v>
      </c>
      <c r="L56" s="35">
        <f>NFM!L$64</f>
        <v>0</v>
      </c>
      <c r="M56" s="35">
        <f>NFM!M$64</f>
        <v>0</v>
      </c>
      <c r="N56" s="35">
        <f>NFM!N$64</f>
        <v>0</v>
      </c>
      <c r="O56" s="35">
        <f>NFM!O$64</f>
        <v>0</v>
      </c>
      <c r="P56" s="35">
        <f>NFM!P$64</f>
        <v>0</v>
      </c>
      <c r="Q56" s="35">
        <f>NFM!Q$64</f>
        <v>0</v>
      </c>
    </row>
    <row r="57" spans="1:17" x14ac:dyDescent="0.25">
      <c r="A57" s="60" t="s">
        <v>43</v>
      </c>
      <c r="B57" s="44">
        <f>NFM!B$65</f>
        <v>0</v>
      </c>
      <c r="C57" s="44">
        <f>NFM!C$65</f>
        <v>0</v>
      </c>
      <c r="D57" s="44">
        <f>NFM!D$65</f>
        <v>0</v>
      </c>
      <c r="E57" s="44">
        <f>NFM!E$65</f>
        <v>0</v>
      </c>
      <c r="F57" s="44">
        <f>NFM!F$65</f>
        <v>0</v>
      </c>
      <c r="G57" s="44">
        <f>NFM!G$65</f>
        <v>0</v>
      </c>
      <c r="H57" s="44">
        <f>NFM!H$65</f>
        <v>0</v>
      </c>
      <c r="I57" s="44">
        <f>NFM!I$65</f>
        <v>0</v>
      </c>
      <c r="J57" s="44">
        <f>NFM!J$65</f>
        <v>0</v>
      </c>
      <c r="K57" s="44">
        <f>NFM!K$65</f>
        <v>0</v>
      </c>
      <c r="L57" s="44">
        <f>NFM!L$65</f>
        <v>0</v>
      </c>
      <c r="M57" s="44">
        <f>NFM!M$65</f>
        <v>0</v>
      </c>
      <c r="N57" s="44">
        <f>NFM!N$65</f>
        <v>0</v>
      </c>
      <c r="O57" s="44">
        <f>NFM!O$65</f>
        <v>0</v>
      </c>
      <c r="P57" s="44">
        <f>NFM!P$65</f>
        <v>0</v>
      </c>
      <c r="Q57" s="44">
        <f>NFM!Q$65</f>
        <v>0</v>
      </c>
    </row>
    <row r="58" spans="1:17" x14ac:dyDescent="0.25">
      <c r="A58" s="59" t="s">
        <v>344</v>
      </c>
      <c r="B58" s="43">
        <f>NFM!B$66</f>
        <v>0</v>
      </c>
      <c r="C58" s="43">
        <f>NFM!C$66</f>
        <v>0</v>
      </c>
      <c r="D58" s="43">
        <f>NFM!D$66</f>
        <v>0</v>
      </c>
      <c r="E58" s="43">
        <f>NFM!E$66</f>
        <v>0</v>
      </c>
      <c r="F58" s="43">
        <f>NFM!F$66</f>
        <v>0</v>
      </c>
      <c r="G58" s="43">
        <f>NFM!G$66</f>
        <v>0</v>
      </c>
      <c r="H58" s="43">
        <f>NFM!H$66</f>
        <v>0</v>
      </c>
      <c r="I58" s="43">
        <f>NFM!I$66</f>
        <v>0</v>
      </c>
      <c r="J58" s="43">
        <f>NFM!J$66</f>
        <v>0</v>
      </c>
      <c r="K58" s="43">
        <f>NFM!K$66</f>
        <v>0</v>
      </c>
      <c r="L58" s="43">
        <f>NFM!L$66</f>
        <v>0</v>
      </c>
      <c r="M58" s="43">
        <f>NFM!M$66</f>
        <v>0</v>
      </c>
      <c r="N58" s="43">
        <f>NFM!N$66</f>
        <v>0</v>
      </c>
      <c r="O58" s="43">
        <f>NFM!O$66</f>
        <v>0</v>
      </c>
      <c r="P58" s="43">
        <f>NFM!P$66</f>
        <v>0</v>
      </c>
      <c r="Q58" s="43">
        <f>NFM!Q$66</f>
        <v>0</v>
      </c>
    </row>
    <row r="59" spans="1:17" x14ac:dyDescent="0.25">
      <c r="A59" s="57" t="s">
        <v>42</v>
      </c>
      <c r="B59" s="35">
        <f>NFM!B$67</f>
        <v>19.561626808295102</v>
      </c>
      <c r="C59" s="35">
        <f>NFM!C$67</f>
        <v>20.094209356223189</v>
      </c>
      <c r="D59" s="35">
        <f>NFM!D$67</f>
        <v>11.324473259911883</v>
      </c>
      <c r="E59" s="35">
        <f>NFM!E$67</f>
        <v>14.345069737991253</v>
      </c>
      <c r="F59" s="35">
        <f>NFM!F$67</f>
        <v>28.634934733293619</v>
      </c>
      <c r="G59" s="35">
        <f>NFM!G$67</f>
        <v>20.139622922704064</v>
      </c>
      <c r="H59" s="35">
        <f>NFM!H$67</f>
        <v>32.021573649715265</v>
      </c>
      <c r="I59" s="35">
        <f>NFM!I$67</f>
        <v>24.517674128501994</v>
      </c>
      <c r="J59" s="35">
        <f>NFM!J$67</f>
        <v>24.146043829307757</v>
      </c>
      <c r="K59" s="35">
        <f>NFM!K$67</f>
        <v>24.390295982250905</v>
      </c>
      <c r="L59" s="35">
        <f>NFM!L$67</f>
        <v>21.988118890179635</v>
      </c>
      <c r="M59" s="35">
        <f>NFM!M$67</f>
        <v>23.280490152698633</v>
      </c>
      <c r="N59" s="35">
        <f>NFM!N$67</f>
        <v>25.320886072434632</v>
      </c>
      <c r="O59" s="35">
        <f>NFM!O$67</f>
        <v>24.064436923366998</v>
      </c>
      <c r="P59" s="35">
        <f>NFM!P$67</f>
        <v>19.977240000613165</v>
      </c>
      <c r="Q59" s="35">
        <f>NFM!Q$67</f>
        <v>18.5183096065889</v>
      </c>
    </row>
    <row r="60" spans="1:17" x14ac:dyDescent="0.25">
      <c r="A60" s="58" t="s">
        <v>11</v>
      </c>
      <c r="B60" s="37">
        <f>CHI!B$51</f>
        <v>347.72086661572246</v>
      </c>
      <c r="C60" s="37">
        <f>CHI!C$51</f>
        <v>364.65234999999996</v>
      </c>
      <c r="D60" s="37">
        <f>CHI!D$51</f>
        <v>358.88058999999998</v>
      </c>
      <c r="E60" s="37">
        <f>CHI!E$51</f>
        <v>356.77084999999988</v>
      </c>
      <c r="F60" s="37">
        <f>CHI!F$51</f>
        <v>361.12834999999978</v>
      </c>
      <c r="G60" s="37">
        <f>CHI!G$51</f>
        <v>377.49575004150608</v>
      </c>
      <c r="H60" s="37">
        <f>CHI!H$51</f>
        <v>351.75829999999939</v>
      </c>
      <c r="I60" s="37">
        <f>CHI!I$51</f>
        <v>313.3546300000001</v>
      </c>
      <c r="J60" s="37">
        <f>CHI!J$51</f>
        <v>290.36475000000053</v>
      </c>
      <c r="K60" s="37">
        <f>CHI!K$51</f>
        <v>287.11357999999962</v>
      </c>
      <c r="L60" s="37">
        <f>CHI!L$51</f>
        <v>285.63699659857127</v>
      </c>
      <c r="M60" s="37">
        <f>CHI!M$51</f>
        <v>238.98741183710536</v>
      </c>
      <c r="N60" s="37">
        <f>CHI!N$51</f>
        <v>227.4314495308418</v>
      </c>
      <c r="O60" s="37">
        <f>CHI!O$51</f>
        <v>229.40811034021894</v>
      </c>
      <c r="P60" s="37">
        <f>CHI!P$51</f>
        <v>232.44116521026473</v>
      </c>
      <c r="Q60" s="37">
        <f>CHI!Q$51</f>
        <v>251.85922278614487</v>
      </c>
    </row>
    <row r="61" spans="1:17" x14ac:dyDescent="0.25">
      <c r="A61" s="57" t="s">
        <v>61</v>
      </c>
      <c r="B61" s="35">
        <f>CHI!B$52</f>
        <v>0</v>
      </c>
      <c r="C61" s="35">
        <f>CHI!C$52</f>
        <v>0</v>
      </c>
      <c r="D61" s="35">
        <f>CHI!D$52</f>
        <v>0</v>
      </c>
      <c r="E61" s="35">
        <f>CHI!E$52</f>
        <v>0</v>
      </c>
      <c r="F61" s="35">
        <f>CHI!F$52</f>
        <v>0</v>
      </c>
      <c r="G61" s="35">
        <f>CHI!G$52</f>
        <v>0</v>
      </c>
      <c r="H61" s="35">
        <f>CHI!H$52</f>
        <v>0</v>
      </c>
      <c r="I61" s="35">
        <f>CHI!I$52</f>
        <v>0</v>
      </c>
      <c r="J61" s="35">
        <f>CHI!J$52</f>
        <v>0</v>
      </c>
      <c r="K61" s="35">
        <f>CHI!K$52</f>
        <v>0</v>
      </c>
      <c r="L61" s="35">
        <f>CHI!L$52</f>
        <v>0</v>
      </c>
      <c r="M61" s="35">
        <f>CHI!M$52</f>
        <v>0</v>
      </c>
      <c r="N61" s="35">
        <f>CHI!N$52</f>
        <v>0</v>
      </c>
      <c r="O61" s="35">
        <f>CHI!O$52</f>
        <v>0</v>
      </c>
      <c r="P61" s="35">
        <f>CHI!P$52</f>
        <v>0</v>
      </c>
      <c r="Q61" s="35">
        <f>CHI!Q$52</f>
        <v>0</v>
      </c>
    </row>
    <row r="62" spans="1:17" x14ac:dyDescent="0.25">
      <c r="A62" s="57" t="s">
        <v>40</v>
      </c>
      <c r="B62" s="35">
        <f>CHI!B$53</f>
        <v>320.64043665985179</v>
      </c>
      <c r="C62" s="35">
        <f>CHI!C$53</f>
        <v>291.15600604710858</v>
      </c>
      <c r="D62" s="35">
        <f>CHI!D$53</f>
        <v>272.57906455135145</v>
      </c>
      <c r="E62" s="35">
        <f>CHI!E$53</f>
        <v>275.68268129117564</v>
      </c>
      <c r="F62" s="35">
        <f>CHI!F$53</f>
        <v>298.44520116239153</v>
      </c>
      <c r="G62" s="35">
        <f>CHI!G$53</f>
        <v>305.1101869740267</v>
      </c>
      <c r="H62" s="35">
        <f>CHI!H$53</f>
        <v>284.47291518251916</v>
      </c>
      <c r="I62" s="35">
        <f>CHI!I$53</f>
        <v>285.24918684211769</v>
      </c>
      <c r="J62" s="35">
        <f>CHI!J$53</f>
        <v>260.34185973027905</v>
      </c>
      <c r="K62" s="35">
        <f>CHI!K$53</f>
        <v>240.87354006748996</v>
      </c>
      <c r="L62" s="35">
        <f>CHI!L$53</f>
        <v>244.18162304426215</v>
      </c>
      <c r="M62" s="35">
        <f>CHI!M$53</f>
        <v>211.97705512321718</v>
      </c>
      <c r="N62" s="35">
        <f>CHI!N$53</f>
        <v>213.7543568036842</v>
      </c>
      <c r="O62" s="35">
        <f>CHI!O$53</f>
        <v>218.16578605175141</v>
      </c>
      <c r="P62" s="35">
        <f>CHI!P$53</f>
        <v>218.39974108209285</v>
      </c>
      <c r="Q62" s="35">
        <f>CHI!Q$53</f>
        <v>222.41581057483842</v>
      </c>
    </row>
    <row r="63" spans="1:17" x14ac:dyDescent="0.25">
      <c r="A63" s="57" t="s">
        <v>39</v>
      </c>
      <c r="B63" s="35">
        <f>CHI!B$54</f>
        <v>27.080429955870642</v>
      </c>
      <c r="C63" s="35">
        <f>CHI!C$54</f>
        <v>73.49634395289138</v>
      </c>
      <c r="D63" s="35">
        <f>CHI!D$54</f>
        <v>86.301525448648533</v>
      </c>
      <c r="E63" s="35">
        <f>CHI!E$54</f>
        <v>81.088168708824227</v>
      </c>
      <c r="F63" s="35">
        <f>CHI!F$54</f>
        <v>62.683148837608243</v>
      </c>
      <c r="G63" s="35">
        <f>CHI!G$54</f>
        <v>72.385563067479353</v>
      </c>
      <c r="H63" s="35">
        <f>CHI!H$54</f>
        <v>67.285384817480207</v>
      </c>
      <c r="I63" s="35">
        <f>CHI!I$54</f>
        <v>28.105443157882387</v>
      </c>
      <c r="J63" s="35">
        <f>CHI!J$54</f>
        <v>30.022890269721497</v>
      </c>
      <c r="K63" s="35">
        <f>CHI!K$54</f>
        <v>46.240039932509639</v>
      </c>
      <c r="L63" s="35">
        <f>CHI!L$54</f>
        <v>41.455373554309112</v>
      </c>
      <c r="M63" s="35">
        <f>CHI!M$54</f>
        <v>27.010356713888186</v>
      </c>
      <c r="N63" s="35">
        <f>CHI!N$54</f>
        <v>13.677092727157609</v>
      </c>
      <c r="O63" s="35">
        <f>CHI!O$54</f>
        <v>11.242324288467538</v>
      </c>
      <c r="P63" s="35">
        <f>CHI!P$54</f>
        <v>14.041424128171887</v>
      </c>
      <c r="Q63" s="35">
        <f>CHI!Q$54</f>
        <v>29.443412211306445</v>
      </c>
    </row>
    <row r="64" spans="1:17" x14ac:dyDescent="0.25">
      <c r="A64" s="58" t="s">
        <v>10</v>
      </c>
      <c r="B64" s="37">
        <f>NMM!B$50</f>
        <v>377.30577868991514</v>
      </c>
      <c r="C64" s="37">
        <f>NMM!C$50</f>
        <v>452.84017999999998</v>
      </c>
      <c r="D64" s="37">
        <f>NMM!D$50</f>
        <v>430.7145799999999</v>
      </c>
      <c r="E64" s="37">
        <f>NMM!E$50</f>
        <v>484.15070000000003</v>
      </c>
      <c r="F64" s="37">
        <f>NMM!F$50</f>
        <v>511.97104000000002</v>
      </c>
      <c r="G64" s="37">
        <f>NMM!G$50</f>
        <v>534.84584363790179</v>
      </c>
      <c r="H64" s="37">
        <f>NMM!H$50</f>
        <v>563.73465999999996</v>
      </c>
      <c r="I64" s="37">
        <f>NMM!I$50</f>
        <v>557.23208999999997</v>
      </c>
      <c r="J64" s="37">
        <f>NMM!J$50</f>
        <v>514.2198699999999</v>
      </c>
      <c r="K64" s="37">
        <f>NMM!K$50</f>
        <v>376.87954999999988</v>
      </c>
      <c r="L64" s="37">
        <f>NMM!L$50</f>
        <v>287.14860799272941</v>
      </c>
      <c r="M64" s="37">
        <f>NMM!M$50</f>
        <v>301.59122267770596</v>
      </c>
      <c r="N64" s="37">
        <f>NMM!N$50</f>
        <v>320.82085137220145</v>
      </c>
      <c r="O64" s="37">
        <f>NMM!O$50</f>
        <v>314.64397928977502</v>
      </c>
      <c r="P64" s="37">
        <f>NMM!P$50</f>
        <v>373.69167981678987</v>
      </c>
      <c r="Q64" s="37">
        <f>NMM!Q$50</f>
        <v>390.82087453811789</v>
      </c>
    </row>
    <row r="65" spans="1:17" x14ac:dyDescent="0.25">
      <c r="A65" s="57" t="s">
        <v>38</v>
      </c>
      <c r="B65" s="35">
        <f>NMM!B$51</f>
        <v>201.87099999999998</v>
      </c>
      <c r="C65" s="35">
        <f>NMM!C$51</f>
        <v>260.73861030586642</v>
      </c>
      <c r="D65" s="35">
        <f>NMM!D$51</f>
        <v>249.18799116595457</v>
      </c>
      <c r="E65" s="35">
        <f>NMM!E$51</f>
        <v>286.81359843920012</v>
      </c>
      <c r="F65" s="35">
        <f>NMM!F$51</f>
        <v>355.88164619531437</v>
      </c>
      <c r="G65" s="35">
        <f>NMM!G$51</f>
        <v>352.68591659770209</v>
      </c>
      <c r="H65" s="35">
        <f>NMM!H$51</f>
        <v>347.37431556906807</v>
      </c>
      <c r="I65" s="35">
        <f>NMM!I$51</f>
        <v>328.69673978727883</v>
      </c>
      <c r="J65" s="35">
        <f>NMM!J$51</f>
        <v>309.77526688613403</v>
      </c>
      <c r="K65" s="35">
        <f>NMM!K$51</f>
        <v>197.04111664292714</v>
      </c>
      <c r="L65" s="35">
        <f>NMM!L$51</f>
        <v>167.01035640141595</v>
      </c>
      <c r="M65" s="35">
        <f>NMM!M$51</f>
        <v>146.29460927260484</v>
      </c>
      <c r="N65" s="35">
        <f>NMM!N$51</f>
        <v>86.180010913232309</v>
      </c>
      <c r="O65" s="35">
        <f>NMM!O$51</f>
        <v>141.31548591685012</v>
      </c>
      <c r="P65" s="35">
        <f>NMM!P$51</f>
        <v>142.38745335992482</v>
      </c>
      <c r="Q65" s="35">
        <f>NMM!Q$51</f>
        <v>131.70645426280279</v>
      </c>
    </row>
    <row r="66" spans="1:17" x14ac:dyDescent="0.25">
      <c r="A66" s="57" t="s">
        <v>37</v>
      </c>
      <c r="B66" s="35">
        <f>NMM!B$52</f>
        <v>28.52851935044929</v>
      </c>
      <c r="C66" s="35">
        <f>NMM!C$52</f>
        <v>44.118194556204166</v>
      </c>
      <c r="D66" s="35">
        <f>NMM!D$52</f>
        <v>54.65421572342796</v>
      </c>
      <c r="E66" s="35">
        <f>NMM!E$52</f>
        <v>89.251590987107591</v>
      </c>
      <c r="F66" s="35">
        <f>NMM!F$52</f>
        <v>47.458605608726451</v>
      </c>
      <c r="G66" s="35">
        <f>NMM!G$52</f>
        <v>76.62354296333335</v>
      </c>
      <c r="H66" s="35">
        <f>NMM!H$52</f>
        <v>111.83688394841739</v>
      </c>
      <c r="I66" s="35">
        <f>NMM!I$52</f>
        <v>125.65331102062379</v>
      </c>
      <c r="J66" s="35">
        <f>NMM!J$52</f>
        <v>103.62960963110001</v>
      </c>
      <c r="K66" s="35">
        <f>NMM!K$52</f>
        <v>123.18810763863713</v>
      </c>
      <c r="L66" s="35">
        <f>NMM!L$52</f>
        <v>88.019289366004529</v>
      </c>
      <c r="M66" s="35">
        <f>NMM!M$52</f>
        <v>122.95719255715085</v>
      </c>
      <c r="N66" s="35">
        <f>NMM!N$52</f>
        <v>203.40081431323588</v>
      </c>
      <c r="O66" s="35">
        <f>NMM!O$52</f>
        <v>149.19361284515216</v>
      </c>
      <c r="P66" s="35">
        <f>NMM!P$52</f>
        <v>205.72735126304002</v>
      </c>
      <c r="Q66" s="35">
        <f>NMM!Q$52</f>
        <v>235.95788246585116</v>
      </c>
    </row>
    <row r="67" spans="1:17" x14ac:dyDescent="0.25">
      <c r="A67" s="57" t="s">
        <v>57</v>
      </c>
      <c r="B67" s="35">
        <f>NMM!B$53</f>
        <v>146.90625933946586</v>
      </c>
      <c r="C67" s="35">
        <f>NMM!C$53</f>
        <v>147.98337513792939</v>
      </c>
      <c r="D67" s="35">
        <f>NMM!D$53</f>
        <v>126.8723731106174</v>
      </c>
      <c r="E67" s="35">
        <f>NMM!E$53</f>
        <v>108.08551057369235</v>
      </c>
      <c r="F67" s="35">
        <f>NMM!F$53</f>
        <v>108.6307881959592</v>
      </c>
      <c r="G67" s="35">
        <f>NMM!G$53</f>
        <v>105.53638407686633</v>
      </c>
      <c r="H67" s="35">
        <f>NMM!H$53</f>
        <v>104.52346048251455</v>
      </c>
      <c r="I67" s="35">
        <f>NMM!I$53</f>
        <v>102.88203919209738</v>
      </c>
      <c r="J67" s="35">
        <f>NMM!J$53</f>
        <v>100.81499348276589</v>
      </c>
      <c r="K67" s="35">
        <f>NMM!K$53</f>
        <v>56.650325718435653</v>
      </c>
      <c r="L67" s="35">
        <f>NMM!L$53</f>
        <v>32.118962225308934</v>
      </c>
      <c r="M67" s="35">
        <f>NMM!M$53</f>
        <v>32.339420847950279</v>
      </c>
      <c r="N67" s="35">
        <f>NMM!N$53</f>
        <v>31.24002614573326</v>
      </c>
      <c r="O67" s="35">
        <f>NMM!O$53</f>
        <v>24.134880527772715</v>
      </c>
      <c r="P67" s="35">
        <f>NMM!P$53</f>
        <v>25.576875193825078</v>
      </c>
      <c r="Q67" s="35">
        <f>NMM!Q$53</f>
        <v>23.156537809463938</v>
      </c>
    </row>
    <row r="68" spans="1:17" x14ac:dyDescent="0.25">
      <c r="A68" s="58" t="s">
        <v>9</v>
      </c>
      <c r="B68" s="37">
        <f>PPA!B$51</f>
        <v>63.439044557338761</v>
      </c>
      <c r="C68" s="37">
        <f>PPA!C$51</f>
        <v>63.912440000000018</v>
      </c>
      <c r="D68" s="37">
        <f>PPA!D$51</f>
        <v>60.50273</v>
      </c>
      <c r="E68" s="37">
        <f>PPA!E$51</f>
        <v>56.502299999999998</v>
      </c>
      <c r="F68" s="37">
        <f>PPA!F$51</f>
        <v>53.905590000000004</v>
      </c>
      <c r="G68" s="37">
        <f>PPA!G$51</f>
        <v>43.350049616451372</v>
      </c>
      <c r="H68" s="37">
        <f>PPA!H$51</f>
        <v>41.400129999999997</v>
      </c>
      <c r="I68" s="37">
        <f>PPA!I$51</f>
        <v>25.798819999999999</v>
      </c>
      <c r="J68" s="37">
        <f>PPA!J$51</f>
        <v>26.004469999999994</v>
      </c>
      <c r="K68" s="37">
        <f>PPA!K$51</f>
        <v>26.006859999999996</v>
      </c>
      <c r="L68" s="37">
        <f>PPA!L$51</f>
        <v>25.819093448000757</v>
      </c>
      <c r="M68" s="37">
        <f>PPA!M$51</f>
        <v>25.986114334607933</v>
      </c>
      <c r="N68" s="37">
        <f>PPA!N$51</f>
        <v>23.359266979708707</v>
      </c>
      <c r="O68" s="37">
        <f>PPA!O$51</f>
        <v>23.621378555853536</v>
      </c>
      <c r="P68" s="37">
        <f>PPA!P$51</f>
        <v>23.907162471964234</v>
      </c>
      <c r="Q68" s="37">
        <f>PPA!Q$51</f>
        <v>25.197626500188484</v>
      </c>
    </row>
    <row r="69" spans="1:17" x14ac:dyDescent="0.25">
      <c r="A69" s="57" t="s">
        <v>35</v>
      </c>
      <c r="B69" s="35">
        <f>PPA!B$52</f>
        <v>0</v>
      </c>
      <c r="C69" s="35">
        <f>PPA!C$52</f>
        <v>0</v>
      </c>
      <c r="D69" s="35">
        <f>PPA!D$52</f>
        <v>0</v>
      </c>
      <c r="E69" s="35">
        <f>PPA!E$52</f>
        <v>0</v>
      </c>
      <c r="F69" s="35">
        <f>PPA!F$52</f>
        <v>0</v>
      </c>
      <c r="G69" s="35">
        <f>PPA!G$52</f>
        <v>0</v>
      </c>
      <c r="H69" s="35">
        <f>PPA!H$52</f>
        <v>0</v>
      </c>
      <c r="I69" s="35">
        <f>PPA!I$52</f>
        <v>0</v>
      </c>
      <c r="J69" s="35">
        <f>PPA!J$52</f>
        <v>0</v>
      </c>
      <c r="K69" s="35">
        <f>PPA!K$52</f>
        <v>0</v>
      </c>
      <c r="L69" s="35">
        <f>PPA!L$52</f>
        <v>0</v>
      </c>
      <c r="M69" s="35">
        <f>PPA!M$52</f>
        <v>0</v>
      </c>
      <c r="N69" s="35">
        <f>PPA!N$52</f>
        <v>0</v>
      </c>
      <c r="O69" s="35">
        <f>PPA!O$52</f>
        <v>0</v>
      </c>
      <c r="P69" s="35">
        <f>PPA!P$52</f>
        <v>0</v>
      </c>
      <c r="Q69" s="35">
        <f>PPA!Q$52</f>
        <v>0</v>
      </c>
    </row>
    <row r="70" spans="1:17" x14ac:dyDescent="0.25">
      <c r="A70" s="57" t="s">
        <v>56</v>
      </c>
      <c r="B70" s="35">
        <f>PPA!B$53</f>
        <v>28.04080503268321</v>
      </c>
      <c r="C70" s="35">
        <f>PPA!C$53</f>
        <v>25.940889342818132</v>
      </c>
      <c r="D70" s="35">
        <f>PPA!D$53</f>
        <v>24.816348277981902</v>
      </c>
      <c r="E70" s="35">
        <f>PPA!E$53</f>
        <v>23.909392124180904</v>
      </c>
      <c r="F70" s="35">
        <f>PPA!F$53</f>
        <v>20.912959649819264</v>
      </c>
      <c r="G70" s="35">
        <f>PPA!G$53</f>
        <v>16.079940474696052</v>
      </c>
      <c r="H70" s="35">
        <f>PPA!H$53</f>
        <v>15.18418707919291</v>
      </c>
      <c r="I70" s="35">
        <f>PPA!I$53</f>
        <v>12.948578598274564</v>
      </c>
      <c r="J70" s="35">
        <f>PPA!J$53</f>
        <v>12.918134397038894</v>
      </c>
      <c r="K70" s="35">
        <f>PPA!K$53</f>
        <v>12.380095361716922</v>
      </c>
      <c r="L70" s="35">
        <f>PPA!L$53</f>
        <v>12.425225331900355</v>
      </c>
      <c r="M70" s="35">
        <f>PPA!M$53</f>
        <v>14.179171415456175</v>
      </c>
      <c r="N70" s="35">
        <f>PPA!N$53</f>
        <v>14.491229874661538</v>
      </c>
      <c r="O70" s="35">
        <f>PPA!O$53</f>
        <v>15.762432638353529</v>
      </c>
      <c r="P70" s="35">
        <f>PPA!P$53</f>
        <v>16.378007797632836</v>
      </c>
      <c r="Q70" s="35">
        <f>PPA!Q$53</f>
        <v>17.918229785455321</v>
      </c>
    </row>
    <row r="71" spans="1:17" x14ac:dyDescent="0.25">
      <c r="A71" s="57" t="s">
        <v>55</v>
      </c>
      <c r="B71" s="35">
        <f>PPA!B$54</f>
        <v>35.398239524655551</v>
      </c>
      <c r="C71" s="35">
        <f>PPA!C$54</f>
        <v>37.971550657181886</v>
      </c>
      <c r="D71" s="35">
        <f>PPA!D$54</f>
        <v>35.686381722018098</v>
      </c>
      <c r="E71" s="35">
        <f>PPA!E$54</f>
        <v>32.592907875819094</v>
      </c>
      <c r="F71" s="35">
        <f>PPA!F$54</f>
        <v>32.99263035018074</v>
      </c>
      <c r="G71" s="35">
        <f>PPA!G$54</f>
        <v>27.27010914175532</v>
      </c>
      <c r="H71" s="35">
        <f>PPA!H$54</f>
        <v>26.215942920807088</v>
      </c>
      <c r="I71" s="35">
        <f>PPA!I$54</f>
        <v>12.850241401725434</v>
      </c>
      <c r="J71" s="35">
        <f>PPA!J$54</f>
        <v>13.0863356029611</v>
      </c>
      <c r="K71" s="35">
        <f>PPA!K$54</f>
        <v>13.626764638283076</v>
      </c>
      <c r="L71" s="35">
        <f>PPA!L$54</f>
        <v>13.393868116100402</v>
      </c>
      <c r="M71" s="35">
        <f>PPA!M$54</f>
        <v>11.806942919151757</v>
      </c>
      <c r="N71" s="35">
        <f>PPA!N$54</f>
        <v>8.8680371050471685</v>
      </c>
      <c r="O71" s="35">
        <f>PPA!O$54</f>
        <v>7.858945917500006</v>
      </c>
      <c r="P71" s="35">
        <f>PPA!P$54</f>
        <v>7.5291546743313971</v>
      </c>
      <c r="Q71" s="35">
        <f>PPA!Q$54</f>
        <v>7.2793967147331617</v>
      </c>
    </row>
    <row r="72" spans="1:17" x14ac:dyDescent="0.25">
      <c r="A72" s="56" t="s">
        <v>54</v>
      </c>
      <c r="B72" s="36">
        <f>FBT!B$12</f>
        <v>585.56473937573401</v>
      </c>
      <c r="C72" s="36">
        <f>FBT!C$12</f>
        <v>538.47352999999998</v>
      </c>
      <c r="D72" s="36">
        <f>FBT!D$12</f>
        <v>509.76440000000002</v>
      </c>
      <c r="E72" s="36">
        <f>FBT!E$12</f>
        <v>537.15124000000003</v>
      </c>
      <c r="F72" s="36">
        <f>FBT!F$12</f>
        <v>524.37166999999999</v>
      </c>
      <c r="G72" s="36">
        <f>FBT!G$12</f>
        <v>590.39082120105581</v>
      </c>
      <c r="H72" s="36">
        <f>FBT!H$12</f>
        <v>536.77197999999999</v>
      </c>
      <c r="I72" s="36">
        <f>FBT!I$12</f>
        <v>448.98872000000006</v>
      </c>
      <c r="J72" s="36">
        <f>FBT!J$12</f>
        <v>453.10928000000001</v>
      </c>
      <c r="K72" s="36">
        <f>FBT!K$12</f>
        <v>418.74826000000002</v>
      </c>
      <c r="L72" s="36">
        <f>FBT!L$12</f>
        <v>419.26856953615942</v>
      </c>
      <c r="M72" s="36">
        <f>FBT!M$12</f>
        <v>452.0212607297949</v>
      </c>
      <c r="N72" s="36">
        <f>FBT!N$12</f>
        <v>410.60692667422791</v>
      </c>
      <c r="O72" s="36">
        <f>FBT!O$12</f>
        <v>421.99797915965178</v>
      </c>
      <c r="P72" s="36">
        <f>FBT!P$12</f>
        <v>423.17264259438616</v>
      </c>
      <c r="Q72" s="36">
        <f>FBT!Q$12</f>
        <v>468.60521862165945</v>
      </c>
    </row>
    <row r="73" spans="1:17" x14ac:dyDescent="0.25">
      <c r="A73" s="21" t="s">
        <v>53</v>
      </c>
      <c r="B73" s="35">
        <f>TRE!B$12</f>
        <v>29.568040909768776</v>
      </c>
      <c r="C73" s="35">
        <f>TRE!C$12</f>
        <v>30.90099</v>
      </c>
      <c r="D73" s="35">
        <f>TRE!D$12</f>
        <v>29.493310000000001</v>
      </c>
      <c r="E73" s="35">
        <f>TRE!E$12</f>
        <v>27.799659999999996</v>
      </c>
      <c r="F73" s="35">
        <f>TRE!F$12</f>
        <v>26.80171</v>
      </c>
      <c r="G73" s="35">
        <f>TRE!G$12</f>
        <v>26.964604070536829</v>
      </c>
      <c r="H73" s="35">
        <f>TRE!H$12</f>
        <v>27.89208</v>
      </c>
      <c r="I73" s="35">
        <f>TRE!I$12</f>
        <v>12.70262</v>
      </c>
      <c r="J73" s="35">
        <f>TRE!J$12</f>
        <v>21.712530000000001</v>
      </c>
      <c r="K73" s="35">
        <f>TRE!K$12</f>
        <v>14.40288</v>
      </c>
      <c r="L73" s="35">
        <f>TRE!L$12</f>
        <v>21.066305407315649</v>
      </c>
      <c r="M73" s="35">
        <f>TRE!M$12</f>
        <v>22.068890104269713</v>
      </c>
      <c r="N73" s="35">
        <f>TRE!N$12</f>
        <v>21.305617098131524</v>
      </c>
      <c r="O73" s="35">
        <f>TRE!O$12</f>
        <v>21.591115287953272</v>
      </c>
      <c r="P73" s="35">
        <f>TRE!P$12</f>
        <v>21.758231964472635</v>
      </c>
      <c r="Q73" s="35">
        <f>TRE!Q$12</f>
        <v>26.222239194709626</v>
      </c>
    </row>
    <row r="74" spans="1:17" x14ac:dyDescent="0.25">
      <c r="A74" s="21" t="s">
        <v>52</v>
      </c>
      <c r="B74" s="35">
        <f>MAE!B$12</f>
        <v>191.2240254813259</v>
      </c>
      <c r="C74" s="35">
        <f>MAE!C$12</f>
        <v>207.53681999999998</v>
      </c>
      <c r="D74" s="35">
        <f>MAE!D$12</f>
        <v>214.01151999999999</v>
      </c>
      <c r="E74" s="35">
        <f>MAE!E$12</f>
        <v>205.2167</v>
      </c>
      <c r="F74" s="35">
        <f>MAE!F$12</f>
        <v>193.42086999999998</v>
      </c>
      <c r="G74" s="35">
        <f>MAE!G$12</f>
        <v>213.28664769791447</v>
      </c>
      <c r="H74" s="35">
        <f>MAE!H$12</f>
        <v>251.08113</v>
      </c>
      <c r="I74" s="35">
        <f>MAE!I$12</f>
        <v>254.54185000000001</v>
      </c>
      <c r="J74" s="35">
        <f>MAE!J$12</f>
        <v>257.69511</v>
      </c>
      <c r="K74" s="35">
        <f>MAE!K$12</f>
        <v>249.93585000000002</v>
      </c>
      <c r="L74" s="35">
        <f>MAE!L$12</f>
        <v>233.73274364290319</v>
      </c>
      <c r="M74" s="35">
        <f>MAE!M$12</f>
        <v>250.69694506251483</v>
      </c>
      <c r="N74" s="35">
        <f>MAE!N$12</f>
        <v>239.62921135793195</v>
      </c>
      <c r="O74" s="35">
        <f>MAE!O$12</f>
        <v>242.47305280501882</v>
      </c>
      <c r="P74" s="35">
        <f>MAE!P$12</f>
        <v>245.61960458526454</v>
      </c>
      <c r="Q74" s="35">
        <f>MAE!Q$12</f>
        <v>265.42795820195533</v>
      </c>
    </row>
    <row r="75" spans="1:17" x14ac:dyDescent="0.25">
      <c r="A75" s="21" t="s">
        <v>51</v>
      </c>
      <c r="B75" s="35">
        <f>TEL!B$12</f>
        <v>57.608786265559218</v>
      </c>
      <c r="C75" s="35">
        <f>TEL!C$12</f>
        <v>54.50329</v>
      </c>
      <c r="D75" s="35">
        <f>TEL!D$12</f>
        <v>50.289520000000003</v>
      </c>
      <c r="E75" s="35">
        <f>TEL!E$12</f>
        <v>53.505410000000012</v>
      </c>
      <c r="F75" s="35">
        <f>TEL!F$12</f>
        <v>49.606200000000001</v>
      </c>
      <c r="G75" s="35">
        <f>TEL!G$12</f>
        <v>49.917998257843578</v>
      </c>
      <c r="H75" s="35">
        <f>TEL!H$12</f>
        <v>40.797999999999995</v>
      </c>
      <c r="I75" s="35">
        <f>TEL!I$12</f>
        <v>17.896629999999998</v>
      </c>
      <c r="J75" s="35">
        <f>TEL!J$12</f>
        <v>11.503889999999998</v>
      </c>
      <c r="K75" s="35">
        <f>TEL!K$12</f>
        <v>18.10821</v>
      </c>
      <c r="L75" s="35">
        <f>TEL!L$12</f>
        <v>19.251233321914228</v>
      </c>
      <c r="M75" s="35">
        <f>TEL!M$12</f>
        <v>17.866058293554001</v>
      </c>
      <c r="N75" s="35">
        <f>TEL!N$12</f>
        <v>14.06825760300605</v>
      </c>
      <c r="O75" s="35">
        <f>TEL!O$12</f>
        <v>18.677451256691086</v>
      </c>
      <c r="P75" s="35">
        <f>TEL!P$12</f>
        <v>18.869880118673379</v>
      </c>
      <c r="Q75" s="35">
        <f>TEL!Q$12</f>
        <v>19.511019785004606</v>
      </c>
    </row>
    <row r="76" spans="1:17" x14ac:dyDescent="0.25">
      <c r="A76" s="21" t="s">
        <v>50</v>
      </c>
      <c r="B76" s="35">
        <f>WWP!B$12</f>
        <v>134.23252420796248</v>
      </c>
      <c r="C76" s="35">
        <f>WWP!C$12</f>
        <v>146.42877000000001</v>
      </c>
      <c r="D76" s="35">
        <f>WWP!D$12</f>
        <v>147.63022999999998</v>
      </c>
      <c r="E76" s="35">
        <f>WWP!E$12</f>
        <v>101.26048</v>
      </c>
      <c r="F76" s="35">
        <f>WWP!F$12</f>
        <v>121.35731999999999</v>
      </c>
      <c r="G76" s="35">
        <f>WWP!G$12</f>
        <v>149.49506995270124</v>
      </c>
      <c r="H76" s="35">
        <f>WWP!H$12</f>
        <v>151.45326</v>
      </c>
      <c r="I76" s="35">
        <f>WWP!I$12</f>
        <v>139.43491</v>
      </c>
      <c r="J76" s="35">
        <f>WWP!J$12</f>
        <v>126.09837</v>
      </c>
      <c r="K76" s="35">
        <f>WWP!K$12</f>
        <v>124.86966</v>
      </c>
      <c r="L76" s="35">
        <f>WWP!L$12</f>
        <v>142.07628880244911</v>
      </c>
      <c r="M76" s="35">
        <f>WWP!M$12</f>
        <v>132.7963504459899</v>
      </c>
      <c r="N76" s="35">
        <f>WWP!N$12</f>
        <v>133.94597544262871</v>
      </c>
      <c r="O76" s="35">
        <f>WWP!O$12</f>
        <v>139.28487843913126</v>
      </c>
      <c r="P76" s="35">
        <f>WWP!P$12</f>
        <v>147.60078024253883</v>
      </c>
      <c r="Q76" s="35">
        <f>WWP!Q$12</f>
        <v>156.66139592839789</v>
      </c>
    </row>
    <row r="77" spans="1:17" x14ac:dyDescent="0.25">
      <c r="A77" s="47" t="s">
        <v>49</v>
      </c>
      <c r="B77" s="34">
        <f>OIS!B$12</f>
        <v>253.76673445545453</v>
      </c>
      <c r="C77" s="34">
        <f>OIS!C$12</f>
        <v>227.00322999999997</v>
      </c>
      <c r="D77" s="34">
        <f>OIS!D$12</f>
        <v>224.26406</v>
      </c>
      <c r="E77" s="34">
        <f>OIS!E$12</f>
        <v>217.00162</v>
      </c>
      <c r="F77" s="34">
        <f>OIS!F$12</f>
        <v>216.11362</v>
      </c>
      <c r="G77" s="34">
        <f>OIS!G$12</f>
        <v>212.32725082234788</v>
      </c>
      <c r="H77" s="34">
        <f>OIS!H$12</f>
        <v>229.73289999999997</v>
      </c>
      <c r="I77" s="34">
        <f>OIS!I$12</f>
        <v>291.23378000000002</v>
      </c>
      <c r="J77" s="34">
        <f>OIS!J$12</f>
        <v>319.72978999999998</v>
      </c>
      <c r="K77" s="34">
        <f>OIS!K$12</f>
        <v>254.25511</v>
      </c>
      <c r="L77" s="34">
        <f>OIS!L$12</f>
        <v>288.32140313848765</v>
      </c>
      <c r="M77" s="34">
        <f>OIS!M$12</f>
        <v>325.11758386758999</v>
      </c>
      <c r="N77" s="34">
        <f>OIS!N$12</f>
        <v>289.671581389957</v>
      </c>
      <c r="O77" s="34">
        <f>OIS!O$12</f>
        <v>286.35193115132705</v>
      </c>
      <c r="P77" s="34">
        <f>OIS!P$12</f>
        <v>279.12570331276714</v>
      </c>
      <c r="Q77" s="34">
        <f>OIS!Q$12</f>
        <v>288.0328628168154</v>
      </c>
    </row>
    <row r="78" spans="1:17" x14ac:dyDescent="0.25">
      <c r="A78" s="4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25">
      <c r="A79" s="31" t="s">
        <v>70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x14ac:dyDescent="0.25">
      <c r="A80" s="50" t="s">
        <v>69</v>
      </c>
      <c r="B80" s="38">
        <v>568.9418315920708</v>
      </c>
      <c r="C80" s="38">
        <v>540.42046000000005</v>
      </c>
      <c r="D80" s="38">
        <v>509.06618000000014</v>
      </c>
      <c r="E80" s="38">
        <v>205.86575000000013</v>
      </c>
      <c r="F80" s="38">
        <v>227.68761000000001</v>
      </c>
      <c r="G80" s="38">
        <v>372.5975014854813</v>
      </c>
      <c r="H80" s="38">
        <v>329.68676000000005</v>
      </c>
      <c r="I80" s="38">
        <v>92.898859999999999</v>
      </c>
      <c r="J80" s="38">
        <v>264.47778</v>
      </c>
      <c r="K80" s="38">
        <v>243.69765999999998</v>
      </c>
      <c r="L80" s="38">
        <v>320.32373134003393</v>
      </c>
      <c r="M80" s="38">
        <v>283.24734881054655</v>
      </c>
      <c r="N80" s="38">
        <v>257.14205212657504</v>
      </c>
      <c r="O80" s="38">
        <v>269.46496413252157</v>
      </c>
      <c r="P80" s="38">
        <v>182.19097494356339</v>
      </c>
      <c r="Q80" s="38">
        <v>189.54876699886134</v>
      </c>
    </row>
    <row r="81" spans="1:17" x14ac:dyDescent="0.25">
      <c r="A81" s="55" t="s">
        <v>33</v>
      </c>
      <c r="B81" s="54">
        <v>0</v>
      </c>
      <c r="C81" s="54">
        <v>0</v>
      </c>
      <c r="D81" s="54">
        <v>0</v>
      </c>
      <c r="E81" s="54">
        <v>0</v>
      </c>
      <c r="F81" s="54">
        <v>0</v>
      </c>
      <c r="G81" s="54">
        <v>0</v>
      </c>
      <c r="H81" s="54">
        <v>0</v>
      </c>
      <c r="I81" s="54">
        <v>0</v>
      </c>
      <c r="J81" s="54">
        <v>0</v>
      </c>
      <c r="K81" s="54">
        <v>0</v>
      </c>
      <c r="L81" s="54">
        <v>0</v>
      </c>
      <c r="M81" s="54">
        <v>0</v>
      </c>
      <c r="N81" s="54">
        <v>0</v>
      </c>
      <c r="O81" s="54">
        <v>0</v>
      </c>
      <c r="P81" s="54">
        <v>0</v>
      </c>
      <c r="Q81" s="54">
        <v>0</v>
      </c>
    </row>
    <row r="82" spans="1:17" x14ac:dyDescent="0.25">
      <c r="A82" s="52" t="s">
        <v>32</v>
      </c>
      <c r="B82" s="51">
        <v>186.22626140559498</v>
      </c>
      <c r="C82" s="51">
        <v>89.100579999999994</v>
      </c>
      <c r="D82" s="51">
        <v>157.49445</v>
      </c>
      <c r="E82" s="51">
        <v>205.76574000000002</v>
      </c>
      <c r="F82" s="51">
        <v>227.68761000000001</v>
      </c>
      <c r="G82" s="51">
        <v>372.5975014854813</v>
      </c>
      <c r="H82" s="51">
        <v>329.68676000000005</v>
      </c>
      <c r="I82" s="51">
        <v>92.898859999999999</v>
      </c>
      <c r="J82" s="51">
        <v>264.47778</v>
      </c>
      <c r="K82" s="51">
        <v>243.69765999999998</v>
      </c>
      <c r="L82" s="51">
        <v>320.32373134003393</v>
      </c>
      <c r="M82" s="51">
        <v>283.24734881054655</v>
      </c>
      <c r="N82" s="51">
        <v>257.14205212657504</v>
      </c>
      <c r="O82" s="51">
        <v>269.46496413252157</v>
      </c>
      <c r="P82" s="51">
        <v>182.19097494356339</v>
      </c>
      <c r="Q82" s="51">
        <v>189.54876699886134</v>
      </c>
    </row>
    <row r="83" spans="1:17" x14ac:dyDescent="0.25">
      <c r="A83" s="53" t="s">
        <v>31</v>
      </c>
      <c r="B83" s="51">
        <v>0</v>
      </c>
      <c r="C83" s="51">
        <v>0</v>
      </c>
      <c r="D83" s="51">
        <v>0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  <c r="P83" s="51">
        <v>0</v>
      </c>
      <c r="Q83" s="51">
        <v>0</v>
      </c>
    </row>
    <row r="84" spans="1:17" x14ac:dyDescent="0.25">
      <c r="A84" s="53" t="s">
        <v>30</v>
      </c>
      <c r="B84" s="51">
        <v>0</v>
      </c>
      <c r="C84" s="51">
        <v>0</v>
      </c>
      <c r="D84" s="51">
        <v>0</v>
      </c>
      <c r="E84" s="51">
        <v>0</v>
      </c>
      <c r="F84" s="51">
        <v>0</v>
      </c>
      <c r="G84" s="51">
        <v>0</v>
      </c>
      <c r="H84" s="51">
        <v>0</v>
      </c>
      <c r="I84" s="51">
        <v>0</v>
      </c>
      <c r="J84" s="51">
        <v>0</v>
      </c>
      <c r="K84" s="51">
        <v>0</v>
      </c>
      <c r="L84" s="51">
        <v>0</v>
      </c>
      <c r="M84" s="51">
        <v>0</v>
      </c>
      <c r="N84" s="51">
        <v>0</v>
      </c>
      <c r="O84" s="51">
        <v>0</v>
      </c>
      <c r="P84" s="51">
        <v>0</v>
      </c>
      <c r="Q84" s="51">
        <v>0</v>
      </c>
    </row>
    <row r="85" spans="1:17" x14ac:dyDescent="0.25">
      <c r="A85" s="53" t="s">
        <v>68</v>
      </c>
      <c r="B85" s="51">
        <v>0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</row>
    <row r="86" spans="1:17" x14ac:dyDescent="0.25">
      <c r="A86" s="53" t="s">
        <v>29</v>
      </c>
      <c r="B86" s="51">
        <v>0</v>
      </c>
      <c r="C86" s="51">
        <v>0</v>
      </c>
      <c r="D86" s="51">
        <v>0</v>
      </c>
      <c r="E86" s="51">
        <v>0</v>
      </c>
      <c r="F86" s="51">
        <v>0</v>
      </c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</row>
    <row r="87" spans="1:17" x14ac:dyDescent="0.25">
      <c r="A87" s="53" t="s">
        <v>28</v>
      </c>
      <c r="B87" s="51">
        <f t="shared" ref="B87:Q87" si="5">IF(ABS(B82-B83-B84-B85-B86-B88)&lt;0.0000001,0,B82-B83-B84-B85-B86-B88)</f>
        <v>186.22626140559498</v>
      </c>
      <c r="C87" s="51">
        <f t="shared" si="5"/>
        <v>89.100579999999994</v>
      </c>
      <c r="D87" s="51">
        <f t="shared" si="5"/>
        <v>157.49445</v>
      </c>
      <c r="E87" s="51">
        <f t="shared" si="5"/>
        <v>205.76574000000002</v>
      </c>
      <c r="F87" s="51">
        <f t="shared" si="5"/>
        <v>227.68761000000001</v>
      </c>
      <c r="G87" s="51">
        <f t="shared" si="5"/>
        <v>372.5975014854813</v>
      </c>
      <c r="H87" s="51">
        <f t="shared" si="5"/>
        <v>329.68676000000005</v>
      </c>
      <c r="I87" s="51">
        <f t="shared" si="5"/>
        <v>92.898859999999999</v>
      </c>
      <c r="J87" s="51">
        <f t="shared" si="5"/>
        <v>264.47778</v>
      </c>
      <c r="K87" s="51">
        <f t="shared" si="5"/>
        <v>243.69765999999998</v>
      </c>
      <c r="L87" s="51">
        <f t="shared" si="5"/>
        <v>320.32373134003393</v>
      </c>
      <c r="M87" s="51">
        <f t="shared" si="5"/>
        <v>283.24734881054655</v>
      </c>
      <c r="N87" s="51">
        <f t="shared" si="5"/>
        <v>257.14205212657504</v>
      </c>
      <c r="O87" s="51">
        <f t="shared" si="5"/>
        <v>269.46496413252157</v>
      </c>
      <c r="P87" s="51">
        <f t="shared" si="5"/>
        <v>182.19097494356339</v>
      </c>
      <c r="Q87" s="51">
        <f t="shared" si="5"/>
        <v>189.54876699886134</v>
      </c>
    </row>
    <row r="88" spans="1:17" x14ac:dyDescent="0.25">
      <c r="A88" s="53" t="s">
        <v>67</v>
      </c>
      <c r="B88" s="51">
        <v>0</v>
      </c>
      <c r="C88" s="51">
        <v>0</v>
      </c>
      <c r="D88" s="51">
        <v>0</v>
      </c>
      <c r="E88" s="51">
        <v>0</v>
      </c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1">
        <v>0</v>
      </c>
      <c r="M88" s="51">
        <v>0</v>
      </c>
      <c r="N88" s="51">
        <v>0</v>
      </c>
      <c r="O88" s="51">
        <v>0</v>
      </c>
      <c r="P88" s="51">
        <v>0</v>
      </c>
      <c r="Q88" s="51">
        <v>0</v>
      </c>
    </row>
    <row r="89" spans="1:17" x14ac:dyDescent="0.25">
      <c r="A89" s="52" t="s">
        <v>27</v>
      </c>
      <c r="B89" s="51">
        <v>382.71557018647582</v>
      </c>
      <c r="C89" s="51">
        <v>451.31988000000001</v>
      </c>
      <c r="D89" s="51">
        <v>351.57173000000012</v>
      </c>
      <c r="E89" s="51">
        <v>0.10001000000011118</v>
      </c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1">
        <v>0</v>
      </c>
      <c r="M89" s="51">
        <v>0</v>
      </c>
      <c r="N89" s="51">
        <v>0</v>
      </c>
      <c r="O89" s="51">
        <v>0</v>
      </c>
      <c r="P89" s="51">
        <v>0</v>
      </c>
      <c r="Q89" s="51">
        <v>0</v>
      </c>
    </row>
    <row r="90" spans="1:17" x14ac:dyDescent="0.25">
      <c r="A90" s="53" t="s">
        <v>66</v>
      </c>
      <c r="B90" s="51">
        <v>382.71557018647582</v>
      </c>
      <c r="C90" s="51">
        <v>451.31988000000001</v>
      </c>
      <c r="D90" s="51">
        <v>351.57173000000012</v>
      </c>
      <c r="E90" s="51">
        <v>0.10001000000011118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1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</row>
    <row r="91" spans="1:17" x14ac:dyDescent="0.25">
      <c r="A91" s="53" t="s">
        <v>25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</row>
    <row r="92" spans="1:17" x14ac:dyDescent="0.25">
      <c r="A92" s="52" t="s">
        <v>24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</row>
    <row r="93" spans="1:17" x14ac:dyDescent="0.25">
      <c r="A93" s="50" t="s">
        <v>65</v>
      </c>
      <c r="B93" s="38">
        <f t="shared" ref="B93:Q93" si="6">SUM(B94:B95)</f>
        <v>568.9418315920708</v>
      </c>
      <c r="C93" s="38">
        <f t="shared" si="6"/>
        <v>540.42046000000005</v>
      </c>
      <c r="D93" s="38">
        <f t="shared" si="6"/>
        <v>509.06618000000014</v>
      </c>
      <c r="E93" s="38">
        <f t="shared" si="6"/>
        <v>205.86575000000013</v>
      </c>
      <c r="F93" s="38">
        <f t="shared" si="6"/>
        <v>227.68761000000001</v>
      </c>
      <c r="G93" s="38">
        <f t="shared" si="6"/>
        <v>372.5975014854813</v>
      </c>
      <c r="H93" s="38">
        <f t="shared" si="6"/>
        <v>329.68676000000005</v>
      </c>
      <c r="I93" s="38">
        <f t="shared" si="6"/>
        <v>92.898859999999999</v>
      </c>
      <c r="J93" s="38">
        <f t="shared" si="6"/>
        <v>264.47778</v>
      </c>
      <c r="K93" s="38">
        <f t="shared" si="6"/>
        <v>243.69765999999998</v>
      </c>
      <c r="L93" s="38">
        <f t="shared" si="6"/>
        <v>320.32373134003393</v>
      </c>
      <c r="M93" s="38">
        <f t="shared" si="6"/>
        <v>283.24734881054655</v>
      </c>
      <c r="N93" s="38">
        <f t="shared" si="6"/>
        <v>257.14205212657504</v>
      </c>
      <c r="O93" s="38">
        <f t="shared" si="6"/>
        <v>269.46496413252157</v>
      </c>
      <c r="P93" s="38">
        <f t="shared" si="6"/>
        <v>182.19097494356339</v>
      </c>
      <c r="Q93" s="38">
        <f t="shared" si="6"/>
        <v>189.54876699886134</v>
      </c>
    </row>
    <row r="94" spans="1:17" x14ac:dyDescent="0.25">
      <c r="A94" s="49" t="s">
        <v>41</v>
      </c>
      <c r="B94" s="48">
        <f>CHI!B57</f>
        <v>0</v>
      </c>
      <c r="C94" s="48">
        <f>CHI!C57</f>
        <v>0</v>
      </c>
      <c r="D94" s="48">
        <f>CHI!D57</f>
        <v>0</v>
      </c>
      <c r="E94" s="48">
        <f>CHI!E57</f>
        <v>0</v>
      </c>
      <c r="F94" s="48">
        <f>CHI!F57</f>
        <v>0</v>
      </c>
      <c r="G94" s="48">
        <f>CHI!G57</f>
        <v>0</v>
      </c>
      <c r="H94" s="48">
        <f>CHI!H57</f>
        <v>0</v>
      </c>
      <c r="I94" s="48">
        <f>CHI!I57</f>
        <v>0</v>
      </c>
      <c r="J94" s="48">
        <f>CHI!J57</f>
        <v>0</v>
      </c>
      <c r="K94" s="48">
        <f>CHI!K57</f>
        <v>0</v>
      </c>
      <c r="L94" s="48">
        <f>CHI!L57</f>
        <v>0</v>
      </c>
      <c r="M94" s="48">
        <f>CHI!M57</f>
        <v>0</v>
      </c>
      <c r="N94" s="48">
        <f>CHI!N57</f>
        <v>0</v>
      </c>
      <c r="O94" s="48">
        <f>CHI!O57</f>
        <v>0</v>
      </c>
      <c r="P94" s="48">
        <f>CHI!P57</f>
        <v>0</v>
      </c>
      <c r="Q94" s="48">
        <f>CHI!Q57</f>
        <v>0</v>
      </c>
    </row>
    <row r="95" spans="1:17" x14ac:dyDescent="0.25">
      <c r="A95" s="47" t="s">
        <v>64</v>
      </c>
      <c r="B95" s="34">
        <v>568.9418315920708</v>
      </c>
      <c r="C95" s="34">
        <v>540.42046000000005</v>
      </c>
      <c r="D95" s="34">
        <v>509.06618000000014</v>
      </c>
      <c r="E95" s="34">
        <v>205.86575000000013</v>
      </c>
      <c r="F95" s="34">
        <v>227.68761000000001</v>
      </c>
      <c r="G95" s="34">
        <v>372.5975014854813</v>
      </c>
      <c r="H95" s="34">
        <v>329.68676000000005</v>
      </c>
      <c r="I95" s="34">
        <v>92.898859999999999</v>
      </c>
      <c r="J95" s="34">
        <v>264.47778</v>
      </c>
      <c r="K95" s="34">
        <v>243.69765999999998</v>
      </c>
      <c r="L95" s="34">
        <v>320.32373134003393</v>
      </c>
      <c r="M95" s="34">
        <v>283.24734881054655</v>
      </c>
      <c r="N95" s="34">
        <v>257.14205212657504</v>
      </c>
      <c r="O95" s="34">
        <v>269.46496413252157</v>
      </c>
      <c r="P95" s="34">
        <v>182.19097494356339</v>
      </c>
      <c r="Q95" s="34">
        <v>189.54876699886134</v>
      </c>
    </row>
    <row r="96" spans="1:17" x14ac:dyDescent="0.25">
      <c r="A96" s="40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5">
      <c r="A97" s="31" t="s">
        <v>63</v>
      </c>
      <c r="B97" s="46">
        <f t="shared" ref="B97:Q97" si="7">SUM(B98,B101,B107,B111,B115,B119:B125)</f>
        <v>8297.219227153837</v>
      </c>
      <c r="C97" s="46">
        <f t="shared" si="7"/>
        <v>8489.8888300454746</v>
      </c>
      <c r="D97" s="46">
        <f t="shared" si="7"/>
        <v>7962.4405992207912</v>
      </c>
      <c r="E97" s="46">
        <f t="shared" si="7"/>
        <v>7682.2843700379972</v>
      </c>
      <c r="F97" s="46">
        <f t="shared" si="7"/>
        <v>8012.6237337278008</v>
      </c>
      <c r="G97" s="46">
        <f t="shared" si="7"/>
        <v>8255.459588639711</v>
      </c>
      <c r="H97" s="46">
        <f t="shared" si="7"/>
        <v>8288.7343425856379</v>
      </c>
      <c r="I97" s="46">
        <f t="shared" si="7"/>
        <v>7650.0792371628004</v>
      </c>
      <c r="J97" s="46">
        <f t="shared" si="7"/>
        <v>7405.5643727438828</v>
      </c>
      <c r="K97" s="46">
        <f t="shared" si="7"/>
        <v>5311.6598225625057</v>
      </c>
      <c r="L97" s="46">
        <f t="shared" si="7"/>
        <v>4991.5163685126472</v>
      </c>
      <c r="M97" s="46">
        <f t="shared" si="7"/>
        <v>4947.5669836846409</v>
      </c>
      <c r="N97" s="46">
        <f t="shared" si="7"/>
        <v>5105.3846982774421</v>
      </c>
      <c r="O97" s="46">
        <f t="shared" si="7"/>
        <v>4964.2137084652713</v>
      </c>
      <c r="P97" s="46">
        <f t="shared" si="7"/>
        <v>5371.0792136895625</v>
      </c>
      <c r="Q97" s="46">
        <f t="shared" si="7"/>
        <v>5902.002981967823</v>
      </c>
    </row>
    <row r="98" spans="1:17" x14ac:dyDescent="0.25">
      <c r="A98" s="29" t="s">
        <v>13</v>
      </c>
      <c r="B98" s="45">
        <f>ISI!B$53</f>
        <v>79.034511467027926</v>
      </c>
      <c r="C98" s="45">
        <f>ISI!C$53</f>
        <v>43.7724733583755</v>
      </c>
      <c r="D98" s="45">
        <f>ISI!D$53</f>
        <v>0</v>
      </c>
      <c r="E98" s="45">
        <f>ISI!E$53</f>
        <v>0</v>
      </c>
      <c r="F98" s="45">
        <f>ISI!F$53</f>
        <v>0</v>
      </c>
      <c r="G98" s="45">
        <f>ISI!G$53</f>
        <v>0</v>
      </c>
      <c r="H98" s="45">
        <f>ISI!H$53</f>
        <v>0</v>
      </c>
      <c r="I98" s="45">
        <f>ISI!I$53</f>
        <v>0</v>
      </c>
      <c r="J98" s="45">
        <f>ISI!J$53</f>
        <v>0</v>
      </c>
      <c r="K98" s="45">
        <f>ISI!K$53</f>
        <v>0</v>
      </c>
      <c r="L98" s="45">
        <f>ISI!L$53</f>
        <v>0</v>
      </c>
      <c r="M98" s="45">
        <f>ISI!M$53</f>
        <v>0</v>
      </c>
      <c r="N98" s="45">
        <f>ISI!N$53</f>
        <v>0</v>
      </c>
      <c r="O98" s="45">
        <f>ISI!O$53</f>
        <v>0</v>
      </c>
      <c r="P98" s="45">
        <f>ISI!P$53</f>
        <v>0</v>
      </c>
      <c r="Q98" s="45">
        <f>ISI!Q$53</f>
        <v>0</v>
      </c>
    </row>
    <row r="99" spans="1:17" x14ac:dyDescent="0.25">
      <c r="A99" s="21" t="s">
        <v>46</v>
      </c>
      <c r="B99" s="35">
        <f>ISI!B$54</f>
        <v>0</v>
      </c>
      <c r="C99" s="35">
        <f>ISI!C$54</f>
        <v>0</v>
      </c>
      <c r="D99" s="35">
        <f>ISI!D$54</f>
        <v>0</v>
      </c>
      <c r="E99" s="35">
        <f>ISI!E$54</f>
        <v>0</v>
      </c>
      <c r="F99" s="35">
        <f>ISI!F$54</f>
        <v>0</v>
      </c>
      <c r="G99" s="35">
        <f>ISI!G$54</f>
        <v>0</v>
      </c>
      <c r="H99" s="35">
        <f>ISI!H$54</f>
        <v>0</v>
      </c>
      <c r="I99" s="35">
        <f>ISI!I$54</f>
        <v>0</v>
      </c>
      <c r="J99" s="35">
        <f>ISI!J$54</f>
        <v>0</v>
      </c>
      <c r="K99" s="35">
        <f>ISI!K$54</f>
        <v>0</v>
      </c>
      <c r="L99" s="35">
        <f>ISI!L$54</f>
        <v>0</v>
      </c>
      <c r="M99" s="35">
        <f>ISI!M$54</f>
        <v>0</v>
      </c>
      <c r="N99" s="35">
        <f>ISI!N$54</f>
        <v>0</v>
      </c>
      <c r="O99" s="35">
        <f>ISI!O$54</f>
        <v>0</v>
      </c>
      <c r="P99" s="35">
        <f>ISI!P$54</f>
        <v>0</v>
      </c>
      <c r="Q99" s="35">
        <f>ISI!Q$54</f>
        <v>0</v>
      </c>
    </row>
    <row r="100" spans="1:17" x14ac:dyDescent="0.25">
      <c r="A100" s="21" t="s">
        <v>45</v>
      </c>
      <c r="B100" s="35">
        <f>ISI!B$55</f>
        <v>79.034511467027926</v>
      </c>
      <c r="C100" s="35">
        <f>ISI!C$55</f>
        <v>43.7724733583755</v>
      </c>
      <c r="D100" s="35">
        <f>ISI!D$55</f>
        <v>0</v>
      </c>
      <c r="E100" s="35">
        <f>ISI!E$55</f>
        <v>0</v>
      </c>
      <c r="F100" s="35">
        <f>ISI!F$55</f>
        <v>0</v>
      </c>
      <c r="G100" s="35">
        <f>ISI!G$55</f>
        <v>0</v>
      </c>
      <c r="H100" s="35">
        <f>ISI!H$55</f>
        <v>0</v>
      </c>
      <c r="I100" s="35">
        <f>ISI!I$55</f>
        <v>0</v>
      </c>
      <c r="J100" s="35">
        <f>ISI!J$55</f>
        <v>0</v>
      </c>
      <c r="K100" s="35">
        <f>ISI!K$55</f>
        <v>0</v>
      </c>
      <c r="L100" s="35">
        <f>ISI!L$55</f>
        <v>0</v>
      </c>
      <c r="M100" s="35">
        <f>ISI!M$55</f>
        <v>0</v>
      </c>
      <c r="N100" s="35">
        <f>ISI!N$55</f>
        <v>0</v>
      </c>
      <c r="O100" s="35">
        <f>ISI!O$55</f>
        <v>0</v>
      </c>
      <c r="P100" s="35">
        <f>ISI!P$55</f>
        <v>0</v>
      </c>
      <c r="Q100" s="35">
        <f>ISI!Q$55</f>
        <v>0</v>
      </c>
    </row>
    <row r="101" spans="1:17" x14ac:dyDescent="0.25">
      <c r="A101" s="23" t="s">
        <v>12</v>
      </c>
      <c r="B101" s="37">
        <f>NFM!B$72</f>
        <v>1182.6768004726259</v>
      </c>
      <c r="C101" s="37">
        <f>NFM!C$72</f>
        <v>1040.0387616831181</v>
      </c>
      <c r="D101" s="37">
        <f>NFM!D$72</f>
        <v>1046.7993020618512</v>
      </c>
      <c r="E101" s="37">
        <f>NFM!E$72</f>
        <v>1049.7458890032131</v>
      </c>
      <c r="F101" s="37">
        <f>NFM!F$72</f>
        <v>1125.8551703711523</v>
      </c>
      <c r="G101" s="37">
        <f>NFM!G$72</f>
        <v>1108.5588570769251</v>
      </c>
      <c r="H101" s="37">
        <f>NFM!H$72</f>
        <v>1493.0822521777679</v>
      </c>
      <c r="I101" s="37">
        <f>NFM!I$72</f>
        <v>1012.4123865402956</v>
      </c>
      <c r="J101" s="37">
        <f>NFM!J$72</f>
        <v>1045.5942209862962</v>
      </c>
      <c r="K101" s="37">
        <f>NFM!K$72</f>
        <v>806.70249257201976</v>
      </c>
      <c r="L101" s="37">
        <f>NFM!L$72</f>
        <v>1010.1180315684123</v>
      </c>
      <c r="M101" s="37">
        <f>NFM!M$72</f>
        <v>1066.0224434591596</v>
      </c>
      <c r="N101" s="37">
        <f>NFM!N$72</f>
        <v>1126.5528947213706</v>
      </c>
      <c r="O101" s="37">
        <f>NFM!O$72</f>
        <v>1079.7224848296223</v>
      </c>
      <c r="P101" s="37">
        <f>NFM!P$72</f>
        <v>987.27737578151505</v>
      </c>
      <c r="Q101" s="37">
        <f>NFM!Q$72</f>
        <v>1089.6920021810224</v>
      </c>
    </row>
    <row r="102" spans="1:17" x14ac:dyDescent="0.25">
      <c r="A102" s="21" t="s">
        <v>44</v>
      </c>
      <c r="B102" s="35">
        <f>NFM!B$73</f>
        <v>1120.2909982611559</v>
      </c>
      <c r="C102" s="35">
        <f>NFM!C$73</f>
        <v>975.95445096711853</v>
      </c>
      <c r="D102" s="35">
        <f>NFM!D$73</f>
        <v>1018.3870095609673</v>
      </c>
      <c r="E102" s="35">
        <f>NFM!E$73</f>
        <v>1014.0330966350436</v>
      </c>
      <c r="F102" s="35">
        <f>NFM!F$73</f>
        <v>1045.7249974047529</v>
      </c>
      <c r="G102" s="35">
        <f>NFM!G$73</f>
        <v>1050.1428298038022</v>
      </c>
      <c r="H102" s="35">
        <f>NFM!H$73</f>
        <v>1416.7433994473913</v>
      </c>
      <c r="I102" s="35">
        <f>NFM!I$73</f>
        <v>953.96269462130647</v>
      </c>
      <c r="J102" s="35">
        <f>NFM!J$73</f>
        <v>988.03048898266547</v>
      </c>
      <c r="K102" s="35">
        <f>NFM!K$73</f>
        <v>748.83793751717565</v>
      </c>
      <c r="L102" s="35">
        <f>NFM!L$73</f>
        <v>974.36401483057853</v>
      </c>
      <c r="M102" s="35">
        <f>NFM!M$73</f>
        <v>1016.5900340391298</v>
      </c>
      <c r="N102" s="35">
        <f>NFM!N$73</f>
        <v>1066.663513554513</v>
      </c>
      <c r="O102" s="35">
        <f>NFM!O$73</f>
        <v>1022.9026893273049</v>
      </c>
      <c r="P102" s="35">
        <f>NFM!P$73</f>
        <v>943.96020205070977</v>
      </c>
      <c r="Q102" s="35">
        <f>NFM!Q$73</f>
        <v>1046.6648212551704</v>
      </c>
    </row>
    <row r="103" spans="1:17" x14ac:dyDescent="0.25">
      <c r="A103" s="21" t="s">
        <v>59</v>
      </c>
      <c r="B103" s="35">
        <f>NFM!B$74</f>
        <v>0</v>
      </c>
      <c r="C103" s="35">
        <f>NFM!C$74</f>
        <v>0</v>
      </c>
      <c r="D103" s="35">
        <f>NFM!D$74</f>
        <v>0</v>
      </c>
      <c r="E103" s="35">
        <f>NFM!E$74</f>
        <v>0</v>
      </c>
      <c r="F103" s="35">
        <f>NFM!F$74</f>
        <v>0</v>
      </c>
      <c r="G103" s="35">
        <f>NFM!G$74</f>
        <v>0</v>
      </c>
      <c r="H103" s="35">
        <f>NFM!H$74</f>
        <v>0</v>
      </c>
      <c r="I103" s="35">
        <f>NFM!I$74</f>
        <v>0</v>
      </c>
      <c r="J103" s="35">
        <f>NFM!J$74</f>
        <v>0</v>
      </c>
      <c r="K103" s="35">
        <f>NFM!K$74</f>
        <v>0</v>
      </c>
      <c r="L103" s="35">
        <f>NFM!L$74</f>
        <v>0</v>
      </c>
      <c r="M103" s="35">
        <f>NFM!M$74</f>
        <v>0</v>
      </c>
      <c r="N103" s="35">
        <f>NFM!N$74</f>
        <v>0</v>
      </c>
      <c r="O103" s="35">
        <f>NFM!O$74</f>
        <v>0</v>
      </c>
      <c r="P103" s="35">
        <f>NFM!P$74</f>
        <v>0</v>
      </c>
      <c r="Q103" s="35">
        <f>NFM!Q$74</f>
        <v>0</v>
      </c>
    </row>
    <row r="104" spans="1:17" x14ac:dyDescent="0.25">
      <c r="A104" s="27" t="s">
        <v>43</v>
      </c>
      <c r="B104" s="44">
        <f>NFM!B$75</f>
        <v>0</v>
      </c>
      <c r="C104" s="44">
        <f>NFM!C$75</f>
        <v>0</v>
      </c>
      <c r="D104" s="44">
        <f>NFM!D$75</f>
        <v>0</v>
      </c>
      <c r="E104" s="44">
        <f>NFM!E$75</f>
        <v>0</v>
      </c>
      <c r="F104" s="44">
        <f>NFM!F$75</f>
        <v>0</v>
      </c>
      <c r="G104" s="44">
        <f>NFM!G$75</f>
        <v>0</v>
      </c>
      <c r="H104" s="44">
        <f>NFM!H$75</f>
        <v>0</v>
      </c>
      <c r="I104" s="44">
        <f>NFM!I$75</f>
        <v>0</v>
      </c>
      <c r="J104" s="44">
        <f>NFM!J$75</f>
        <v>0</v>
      </c>
      <c r="K104" s="44">
        <f>NFM!K$75</f>
        <v>0</v>
      </c>
      <c r="L104" s="44">
        <f>NFM!L$75</f>
        <v>0</v>
      </c>
      <c r="M104" s="44">
        <f>NFM!M$75</f>
        <v>0</v>
      </c>
      <c r="N104" s="44">
        <f>NFM!N$75</f>
        <v>0</v>
      </c>
      <c r="O104" s="44">
        <f>NFM!O$75</f>
        <v>0</v>
      </c>
      <c r="P104" s="44">
        <f>NFM!P$75</f>
        <v>0</v>
      </c>
      <c r="Q104" s="44">
        <f>NFM!Q$75</f>
        <v>0</v>
      </c>
    </row>
    <row r="105" spans="1:17" x14ac:dyDescent="0.25">
      <c r="A105" s="25" t="s">
        <v>344</v>
      </c>
      <c r="B105" s="43">
        <f>NFM!B$76</f>
        <v>0</v>
      </c>
      <c r="C105" s="43">
        <f>NFM!C$76</f>
        <v>0</v>
      </c>
      <c r="D105" s="43">
        <f>NFM!D$76</f>
        <v>0</v>
      </c>
      <c r="E105" s="43">
        <f>NFM!E$76</f>
        <v>0</v>
      </c>
      <c r="F105" s="43">
        <f>NFM!F$76</f>
        <v>0</v>
      </c>
      <c r="G105" s="43">
        <f>NFM!G$76</f>
        <v>0</v>
      </c>
      <c r="H105" s="43">
        <f>NFM!H$76</f>
        <v>0</v>
      </c>
      <c r="I105" s="43">
        <f>NFM!I$76</f>
        <v>0</v>
      </c>
      <c r="J105" s="43">
        <f>NFM!J$76</f>
        <v>0</v>
      </c>
      <c r="K105" s="43">
        <f>NFM!K$76</f>
        <v>0</v>
      </c>
      <c r="L105" s="43">
        <f>NFM!L$76</f>
        <v>0</v>
      </c>
      <c r="M105" s="43">
        <f>NFM!M$76</f>
        <v>0</v>
      </c>
      <c r="N105" s="43">
        <f>NFM!N$76</f>
        <v>0</v>
      </c>
      <c r="O105" s="43">
        <f>NFM!O$76</f>
        <v>0</v>
      </c>
      <c r="P105" s="43">
        <f>NFM!P$76</f>
        <v>0</v>
      </c>
      <c r="Q105" s="43">
        <f>NFM!Q$76</f>
        <v>0</v>
      </c>
    </row>
    <row r="106" spans="1:17" x14ac:dyDescent="0.25">
      <c r="A106" s="21" t="s">
        <v>42</v>
      </c>
      <c r="B106" s="35">
        <f>NFM!B$77</f>
        <v>62.385802211470001</v>
      </c>
      <c r="C106" s="35">
        <f>NFM!C$77</f>
        <v>64.08431071599955</v>
      </c>
      <c r="D106" s="35">
        <f>NFM!D$77</f>
        <v>28.412292500883872</v>
      </c>
      <c r="E106" s="35">
        <f>NFM!E$77</f>
        <v>35.71279236816946</v>
      </c>
      <c r="F106" s="35">
        <f>NFM!F$77</f>
        <v>80.130172966399329</v>
      </c>
      <c r="G106" s="35">
        <f>NFM!G$77</f>
        <v>58.416027273122836</v>
      </c>
      <c r="H106" s="35">
        <f>NFM!H$77</f>
        <v>76.33885273037663</v>
      </c>
      <c r="I106" s="35">
        <f>NFM!I$77</f>
        <v>58.449691918989181</v>
      </c>
      <c r="J106" s="35">
        <f>NFM!J$77</f>
        <v>57.563732003630875</v>
      </c>
      <c r="K106" s="35">
        <f>NFM!K$77</f>
        <v>57.864555054844111</v>
      </c>
      <c r="L106" s="35">
        <f>NFM!L$77</f>
        <v>35.754016737833766</v>
      </c>
      <c r="M106" s="35">
        <f>NFM!M$77</f>
        <v>49.432409420029849</v>
      </c>
      <c r="N106" s="35">
        <f>NFM!N$77</f>
        <v>59.889381166857589</v>
      </c>
      <c r="O106" s="35">
        <f>NFM!O$77</f>
        <v>56.819795502317383</v>
      </c>
      <c r="P106" s="35">
        <f>NFM!P$77</f>
        <v>43.31717373080528</v>
      </c>
      <c r="Q106" s="35">
        <f>NFM!Q$77</f>
        <v>43.027180925851994</v>
      </c>
    </row>
    <row r="107" spans="1:17" x14ac:dyDescent="0.25">
      <c r="A107" s="23" t="s">
        <v>11</v>
      </c>
      <c r="B107" s="37">
        <f>CHI!B$78</f>
        <v>1528.562297690944</v>
      </c>
      <c r="C107" s="37">
        <f>CHI!C$78</f>
        <v>1720.3757657003839</v>
      </c>
      <c r="D107" s="37">
        <f>CHI!D$78</f>
        <v>1469.4368425609161</v>
      </c>
      <c r="E107" s="37">
        <f>CHI!E$78</f>
        <v>674.10743660368371</v>
      </c>
      <c r="F107" s="37">
        <f>CHI!F$78</f>
        <v>696.89884482125956</v>
      </c>
      <c r="G107" s="37">
        <f>CHI!G$78</f>
        <v>709.40103278424351</v>
      </c>
      <c r="H107" s="37">
        <f>CHI!H$78</f>
        <v>649.05757552861007</v>
      </c>
      <c r="I107" s="37">
        <f>CHI!I$78</f>
        <v>548.95025349540026</v>
      </c>
      <c r="J107" s="37">
        <f>CHI!J$78</f>
        <v>472.58100467197363</v>
      </c>
      <c r="K107" s="37">
        <f>CHI!K$78</f>
        <v>440.94158181939491</v>
      </c>
      <c r="L107" s="37">
        <f>CHI!L$78</f>
        <v>399.20101964271726</v>
      </c>
      <c r="M107" s="37">
        <f>CHI!M$78</f>
        <v>234.00745956642152</v>
      </c>
      <c r="N107" s="37">
        <f>CHI!N$78</f>
        <v>218.20651626912536</v>
      </c>
      <c r="O107" s="37">
        <f>CHI!O$78</f>
        <v>216.28508620198076</v>
      </c>
      <c r="P107" s="37">
        <f>CHI!P$78</f>
        <v>220.3960533358605</v>
      </c>
      <c r="Q107" s="37">
        <f>CHI!Q$78</f>
        <v>252.45314398022572</v>
      </c>
    </row>
    <row r="108" spans="1:17" x14ac:dyDescent="0.25">
      <c r="A108" s="21" t="s">
        <v>61</v>
      </c>
      <c r="B108" s="35">
        <f>CHI!B$79</f>
        <v>0</v>
      </c>
      <c r="C108" s="35">
        <f>CHI!C$79</f>
        <v>0</v>
      </c>
      <c r="D108" s="35">
        <f>CHI!D$79</f>
        <v>0</v>
      </c>
      <c r="E108" s="35">
        <f>CHI!E$79</f>
        <v>0</v>
      </c>
      <c r="F108" s="35">
        <f>CHI!F$79</f>
        <v>0</v>
      </c>
      <c r="G108" s="35">
        <f>CHI!G$79</f>
        <v>0</v>
      </c>
      <c r="H108" s="35">
        <f>CHI!H$79</f>
        <v>0</v>
      </c>
      <c r="I108" s="35">
        <f>CHI!I$79</f>
        <v>0</v>
      </c>
      <c r="J108" s="35">
        <f>CHI!J$79</f>
        <v>0</v>
      </c>
      <c r="K108" s="35">
        <f>CHI!K$79</f>
        <v>0</v>
      </c>
      <c r="L108" s="35">
        <f>CHI!L$79</f>
        <v>0</v>
      </c>
      <c r="M108" s="35">
        <f>CHI!M$79</f>
        <v>0</v>
      </c>
      <c r="N108" s="35">
        <f>CHI!N$79</f>
        <v>0</v>
      </c>
      <c r="O108" s="35">
        <f>CHI!O$79</f>
        <v>0</v>
      </c>
      <c r="P108" s="35">
        <f>CHI!P$79</f>
        <v>0</v>
      </c>
      <c r="Q108" s="35">
        <f>CHI!Q$79</f>
        <v>0</v>
      </c>
    </row>
    <row r="109" spans="1:17" x14ac:dyDescent="0.25">
      <c r="A109" s="21" t="s">
        <v>40</v>
      </c>
      <c r="B109" s="35">
        <f>CHI!B$80</f>
        <v>1484.7131025310214</v>
      </c>
      <c r="C109" s="35">
        <f>CHI!C$80</f>
        <v>1597.378186738456</v>
      </c>
      <c r="D109" s="35">
        <f>CHI!D$80</f>
        <v>1326.0901261474933</v>
      </c>
      <c r="E109" s="35">
        <f>CHI!E$80</f>
        <v>535.15979989801417</v>
      </c>
      <c r="F109" s="35">
        <f>CHI!F$80</f>
        <v>591.23053035806424</v>
      </c>
      <c r="G109" s="35">
        <f>CHI!G$80</f>
        <v>587.52265111559802</v>
      </c>
      <c r="H109" s="35">
        <f>CHI!H$80</f>
        <v>537.00705301693631</v>
      </c>
      <c r="I109" s="35">
        <f>CHI!I$80</f>
        <v>508.23636857151291</v>
      </c>
      <c r="J109" s="35">
        <f>CHI!J$80</f>
        <v>433.843838616612</v>
      </c>
      <c r="K109" s="35">
        <f>CHI!K$80</f>
        <v>382.23915687614982</v>
      </c>
      <c r="L109" s="35">
        <f>CHI!L$80</f>
        <v>354.34941737856923</v>
      </c>
      <c r="M109" s="35">
        <f>CHI!M$80</f>
        <v>212.85109206074478</v>
      </c>
      <c r="N109" s="35">
        <f>CHI!N$80</f>
        <v>207.81761494173486</v>
      </c>
      <c r="O109" s="35">
        <f>CHI!O$80</f>
        <v>207.87962288377241</v>
      </c>
      <c r="P109" s="35">
        <f>CHI!P$80</f>
        <v>209.85112145008884</v>
      </c>
      <c r="Q109" s="35">
        <f>CHI!Q$80</f>
        <v>228.78342323978569</v>
      </c>
    </row>
    <row r="110" spans="1:17" x14ac:dyDescent="0.25">
      <c r="A110" s="21" t="s">
        <v>39</v>
      </c>
      <c r="B110" s="35">
        <f>CHI!B$81</f>
        <v>43.849195159922701</v>
      </c>
      <c r="C110" s="35">
        <f>CHI!C$81</f>
        <v>122.99757896192793</v>
      </c>
      <c r="D110" s="35">
        <f>CHI!D$81</f>
        <v>143.34671641342283</v>
      </c>
      <c r="E110" s="35">
        <f>CHI!E$81</f>
        <v>138.94763670566959</v>
      </c>
      <c r="F110" s="35">
        <f>CHI!F$81</f>
        <v>105.66831446319534</v>
      </c>
      <c r="G110" s="35">
        <f>CHI!G$81</f>
        <v>121.87838166864545</v>
      </c>
      <c r="H110" s="35">
        <f>CHI!H$81</f>
        <v>112.05052251167376</v>
      </c>
      <c r="I110" s="35">
        <f>CHI!I$81</f>
        <v>40.713884923887356</v>
      </c>
      <c r="J110" s="35">
        <f>CHI!J$81</f>
        <v>38.737166055361641</v>
      </c>
      <c r="K110" s="35">
        <f>CHI!K$81</f>
        <v>58.702424943245077</v>
      </c>
      <c r="L110" s="35">
        <f>CHI!L$81</f>
        <v>44.851602264148049</v>
      </c>
      <c r="M110" s="35">
        <f>CHI!M$81</f>
        <v>21.156367505676752</v>
      </c>
      <c r="N110" s="35">
        <f>CHI!N$81</f>
        <v>10.388901327390496</v>
      </c>
      <c r="O110" s="35">
        <f>CHI!O$81</f>
        <v>8.4054633182083407</v>
      </c>
      <c r="P110" s="35">
        <f>CHI!P$81</f>
        <v>10.544931885771659</v>
      </c>
      <c r="Q110" s="35">
        <f>CHI!Q$81</f>
        <v>23.669720740440031</v>
      </c>
    </row>
    <row r="111" spans="1:17" x14ac:dyDescent="0.25">
      <c r="A111" s="23" t="s">
        <v>10</v>
      </c>
      <c r="B111" s="37">
        <f>NMM!B$58</f>
        <v>3098.9035785830338</v>
      </c>
      <c r="C111" s="37">
        <f>NMM!C$58</f>
        <v>3564.0810912253205</v>
      </c>
      <c r="D111" s="37">
        <f>NMM!D$58</f>
        <v>3477.9488094551757</v>
      </c>
      <c r="E111" s="37">
        <f>NMM!E$58</f>
        <v>3983.4826646073557</v>
      </c>
      <c r="F111" s="37">
        <f>NMM!F$58</f>
        <v>4262.7810682337922</v>
      </c>
      <c r="G111" s="37">
        <f>NMM!G$58</f>
        <v>4371.5246314273445</v>
      </c>
      <c r="H111" s="37">
        <f>NMM!H$58</f>
        <v>4355.5358281120125</v>
      </c>
      <c r="I111" s="37">
        <f>NMM!I$58</f>
        <v>4398.7758941851525</v>
      </c>
      <c r="J111" s="37">
        <f>NMM!J$58</f>
        <v>3968.2369436088484</v>
      </c>
      <c r="K111" s="37">
        <f>NMM!K$58</f>
        <v>2557.0669541024076</v>
      </c>
      <c r="L111" s="37">
        <f>NMM!L$58</f>
        <v>2147.3507371967617</v>
      </c>
      <c r="M111" s="37">
        <f>NMM!M$58</f>
        <v>2028.7159472460698</v>
      </c>
      <c r="N111" s="37">
        <f>NMM!N$58</f>
        <v>2323.8503207114445</v>
      </c>
      <c r="O111" s="37">
        <f>NMM!O$58</f>
        <v>2197.7405433039517</v>
      </c>
      <c r="P111" s="37">
        <f>NMM!P$58</f>
        <v>2764.4066171073719</v>
      </c>
      <c r="Q111" s="37">
        <f>NMM!Q$58</f>
        <v>2996.5507015822845</v>
      </c>
    </row>
    <row r="112" spans="1:17" x14ac:dyDescent="0.25">
      <c r="A112" s="21" t="s">
        <v>38</v>
      </c>
      <c r="B112" s="35">
        <f>NMM!B$59</f>
        <v>2639.3920224098833</v>
      </c>
      <c r="C112" s="35">
        <f>NMM!C$59</f>
        <v>3008.2633398537955</v>
      </c>
      <c r="D112" s="35">
        <f>NMM!D$59</f>
        <v>2974.0107296442047</v>
      </c>
      <c r="E112" s="35">
        <f>NMM!E$59</f>
        <v>3394.6866190372202</v>
      </c>
      <c r="F112" s="35">
        <f>NMM!F$59</f>
        <v>3808.1102574097554</v>
      </c>
      <c r="G112" s="35">
        <f>NMM!G$59</f>
        <v>3843.099336981506</v>
      </c>
      <c r="H112" s="35">
        <f>NMM!H$59</f>
        <v>3811.2996918509853</v>
      </c>
      <c r="I112" s="35">
        <f>NMM!I$59</f>
        <v>3788.3084844509517</v>
      </c>
      <c r="J112" s="35">
        <f>NMM!J$59</f>
        <v>3399.5544154478966</v>
      </c>
      <c r="K112" s="35">
        <f>NMM!K$59</f>
        <v>2143.8607297802819</v>
      </c>
      <c r="L112" s="35">
        <f>NMM!L$59</f>
        <v>1859.8159494987044</v>
      </c>
      <c r="M112" s="35">
        <f>NMM!M$59</f>
        <v>1636.950820281158</v>
      </c>
      <c r="N112" s="35">
        <f>NMM!N$59</f>
        <v>1711.5864640711843</v>
      </c>
      <c r="O112" s="35">
        <f>NMM!O$59</f>
        <v>1760.9149399584348</v>
      </c>
      <c r="P112" s="35">
        <f>NMM!P$59</f>
        <v>2156.2208930596034</v>
      </c>
      <c r="Q112" s="35">
        <f>NMM!Q$59</f>
        <v>2317.2217834094467</v>
      </c>
    </row>
    <row r="113" spans="1:17" x14ac:dyDescent="0.25">
      <c r="A113" s="21" t="s">
        <v>37</v>
      </c>
      <c r="B113" s="35">
        <f>NMM!B$60</f>
        <v>104.22023059414546</v>
      </c>
      <c r="C113" s="35">
        <f>NMM!C$60</f>
        <v>164.00110970704549</v>
      </c>
      <c r="D113" s="35">
        <f>NMM!D$60</f>
        <v>196.69204102650994</v>
      </c>
      <c r="E113" s="35">
        <f>NMM!E$60</f>
        <v>323.14494500564217</v>
      </c>
      <c r="F113" s="35">
        <f>NMM!F$60</f>
        <v>178.79480786913484</v>
      </c>
      <c r="G113" s="35">
        <f>NMM!G$60</f>
        <v>279.66946826491773</v>
      </c>
      <c r="H113" s="35">
        <f>NMM!H$60</f>
        <v>359.23178899764525</v>
      </c>
      <c r="I113" s="35">
        <f>NMM!I$60</f>
        <v>415.87858250375393</v>
      </c>
      <c r="J113" s="35">
        <f>NMM!J$60</f>
        <v>353.37155036593708</v>
      </c>
      <c r="K113" s="35">
        <f>NMM!K$60</f>
        <v>335.2718037404004</v>
      </c>
      <c r="L113" s="35">
        <f>NMM!L$60</f>
        <v>239.30676308242269</v>
      </c>
      <c r="M113" s="35">
        <f>NMM!M$60</f>
        <v>336.33479286005263</v>
      </c>
      <c r="N113" s="35">
        <f>NMM!N$60</f>
        <v>555.77269455631313</v>
      </c>
      <c r="O113" s="35">
        <f>NMM!O$60</f>
        <v>398.09506498633914</v>
      </c>
      <c r="P113" s="35">
        <f>NMM!P$60</f>
        <v>562.50582399383961</v>
      </c>
      <c r="Q113" s="35">
        <f>NMM!Q$60</f>
        <v>639.34243516119909</v>
      </c>
    </row>
    <row r="114" spans="1:17" x14ac:dyDescent="0.25">
      <c r="A114" s="21" t="s">
        <v>57</v>
      </c>
      <c r="B114" s="35">
        <f>NMM!B$61</f>
        <v>355.29132557900505</v>
      </c>
      <c r="C114" s="35">
        <f>NMM!C$61</f>
        <v>391.81664166447939</v>
      </c>
      <c r="D114" s="35">
        <f>NMM!D$61</f>
        <v>307.24603878446129</v>
      </c>
      <c r="E114" s="35">
        <f>NMM!E$61</f>
        <v>265.65110056449356</v>
      </c>
      <c r="F114" s="35">
        <f>NMM!F$61</f>
        <v>275.87600295490182</v>
      </c>
      <c r="G114" s="35">
        <f>NMM!G$61</f>
        <v>248.75582618092082</v>
      </c>
      <c r="H114" s="35">
        <f>NMM!H$61</f>
        <v>185.00434726338176</v>
      </c>
      <c r="I114" s="35">
        <f>NMM!I$61</f>
        <v>194.58882723044619</v>
      </c>
      <c r="J114" s="35">
        <f>NMM!J$61</f>
        <v>215.31097779501471</v>
      </c>
      <c r="K114" s="35">
        <f>NMM!K$61</f>
        <v>77.934420581725803</v>
      </c>
      <c r="L114" s="35">
        <f>NMM!L$61</f>
        <v>48.228024615634837</v>
      </c>
      <c r="M114" s="35">
        <f>NMM!M$61</f>
        <v>55.430334104859078</v>
      </c>
      <c r="N114" s="35">
        <f>NMM!N$61</f>
        <v>56.491162083947074</v>
      </c>
      <c r="O114" s="35">
        <f>NMM!O$61</f>
        <v>38.730538359177785</v>
      </c>
      <c r="P114" s="35">
        <f>NMM!P$61</f>
        <v>45.679900053928449</v>
      </c>
      <c r="Q114" s="35">
        <f>NMM!Q$61</f>
        <v>39.986483011638839</v>
      </c>
    </row>
    <row r="115" spans="1:17" x14ac:dyDescent="0.25">
      <c r="A115" s="23" t="s">
        <v>9</v>
      </c>
      <c r="B115" s="37">
        <f>PPA!B$56</f>
        <v>89.979576791951416</v>
      </c>
      <c r="C115" s="37">
        <f>PPA!C$56</f>
        <v>91.188937710612024</v>
      </c>
      <c r="D115" s="37">
        <f>PPA!D$56</f>
        <v>82.706491377611997</v>
      </c>
      <c r="E115" s="37">
        <f>PPA!E$56</f>
        <v>79.000922504556002</v>
      </c>
      <c r="F115" s="37">
        <f>PPA!F$56</f>
        <v>76.097231925012011</v>
      </c>
      <c r="G115" s="37">
        <f>PPA!G$56</f>
        <v>43.650251817048286</v>
      </c>
      <c r="H115" s="37">
        <f>PPA!H$56</f>
        <v>48.366581227128009</v>
      </c>
      <c r="I115" s="37">
        <f>PPA!I$56</f>
        <v>27.024442710300008</v>
      </c>
      <c r="J115" s="37">
        <f>PPA!J$56</f>
        <v>30.745061705844005</v>
      </c>
      <c r="K115" s="37">
        <f>PPA!K$56</f>
        <v>27.825806990376002</v>
      </c>
      <c r="L115" s="37">
        <f>PPA!L$56</f>
        <v>21.362004775201861</v>
      </c>
      <c r="M115" s="37">
        <f>PPA!M$56</f>
        <v>19.187830507466071</v>
      </c>
      <c r="N115" s="37">
        <f>PPA!N$56</f>
        <v>13.233066780429031</v>
      </c>
      <c r="O115" s="37">
        <f>PPA!O$56</f>
        <v>13.278146424479349</v>
      </c>
      <c r="P115" s="37">
        <f>PPA!P$56</f>
        <v>13.288833026192364</v>
      </c>
      <c r="Q115" s="37">
        <f>PPA!Q$56</f>
        <v>14.30059932136866</v>
      </c>
    </row>
    <row r="116" spans="1:17" x14ac:dyDescent="0.25">
      <c r="A116" s="21" t="s">
        <v>35</v>
      </c>
      <c r="B116" s="35">
        <f>PPA!B$57</f>
        <v>0</v>
      </c>
      <c r="C116" s="35">
        <f>PPA!C$57</f>
        <v>0</v>
      </c>
      <c r="D116" s="35">
        <f>PPA!D$57</f>
        <v>0</v>
      </c>
      <c r="E116" s="35">
        <f>PPA!E$57</f>
        <v>0</v>
      </c>
      <c r="F116" s="35">
        <f>PPA!F$57</f>
        <v>0</v>
      </c>
      <c r="G116" s="35">
        <f>PPA!G$57</f>
        <v>0</v>
      </c>
      <c r="H116" s="35">
        <f>PPA!H$57</f>
        <v>0</v>
      </c>
      <c r="I116" s="35">
        <f>PPA!I$57</f>
        <v>0</v>
      </c>
      <c r="J116" s="35">
        <f>PPA!J$57</f>
        <v>0</v>
      </c>
      <c r="K116" s="35">
        <f>PPA!K$57</f>
        <v>0</v>
      </c>
      <c r="L116" s="35">
        <f>PPA!L$57</f>
        <v>0</v>
      </c>
      <c r="M116" s="35">
        <f>PPA!M$57</f>
        <v>0</v>
      </c>
      <c r="N116" s="35">
        <f>PPA!N$57</f>
        <v>0</v>
      </c>
      <c r="O116" s="35">
        <f>PPA!O$57</f>
        <v>0</v>
      </c>
      <c r="P116" s="35">
        <f>PPA!P$57</f>
        <v>0</v>
      </c>
      <c r="Q116" s="35">
        <f>PPA!Q$57</f>
        <v>0</v>
      </c>
    </row>
    <row r="117" spans="1:17" x14ac:dyDescent="0.25">
      <c r="A117" s="21" t="s">
        <v>56</v>
      </c>
      <c r="B117" s="35">
        <f>PPA!B$58</f>
        <v>59.024612943853057</v>
      </c>
      <c r="C117" s="35">
        <f>PPA!C$58</f>
        <v>58.500365490044736</v>
      </c>
      <c r="D117" s="35">
        <f>PPA!D$58</f>
        <v>53.541187116340666</v>
      </c>
      <c r="E117" s="35">
        <f>PPA!E$58</f>
        <v>52.555412395881319</v>
      </c>
      <c r="F117" s="35">
        <f>PPA!F$58</f>
        <v>49.173636767148793</v>
      </c>
      <c r="G117" s="35">
        <f>PPA!G$58</f>
        <v>28.786498297975562</v>
      </c>
      <c r="H117" s="35">
        <f>PPA!H$58</f>
        <v>37.823238433412399</v>
      </c>
      <c r="I117" s="35">
        <f>PPA!I$58</f>
        <v>21.463967652641433</v>
      </c>
      <c r="J117" s="35">
        <f>PPA!J$58</f>
        <v>22.097852204851204</v>
      </c>
      <c r="K117" s="35">
        <f>PPA!K$58</f>
        <v>19.814157298044716</v>
      </c>
      <c r="L117" s="35">
        <f>PPA!L$58</f>
        <v>15.725107075542098</v>
      </c>
      <c r="M117" s="35">
        <f>PPA!M$58</f>
        <v>14.934504909660411</v>
      </c>
      <c r="N117" s="35">
        <f>PPA!N$58</f>
        <v>10.007005339539669</v>
      </c>
      <c r="O117" s="35">
        <f>PPA!O$58</f>
        <v>10.441270426106962</v>
      </c>
      <c r="P117" s="35">
        <f>PPA!P$58</f>
        <v>10.601330571279085</v>
      </c>
      <c r="Q117" s="35">
        <f>PPA!Q$58</f>
        <v>11.647620202509778</v>
      </c>
    </row>
    <row r="118" spans="1:17" x14ac:dyDescent="0.25">
      <c r="A118" s="21" t="s">
        <v>55</v>
      </c>
      <c r="B118" s="35">
        <f>PPA!B$59</f>
        <v>30.954963848098366</v>
      </c>
      <c r="C118" s="35">
        <f>PPA!C$59</f>
        <v>32.688572220567288</v>
      </c>
      <c r="D118" s="35">
        <f>PPA!D$59</f>
        <v>29.165304261271338</v>
      </c>
      <c r="E118" s="35">
        <f>PPA!E$59</f>
        <v>26.445510108674686</v>
      </c>
      <c r="F118" s="35">
        <f>PPA!F$59</f>
        <v>26.923595157863218</v>
      </c>
      <c r="G118" s="35">
        <f>PPA!G$59</f>
        <v>14.863753519072723</v>
      </c>
      <c r="H118" s="35">
        <f>PPA!H$59</f>
        <v>10.543342793715611</v>
      </c>
      <c r="I118" s="35">
        <f>PPA!I$59</f>
        <v>5.5604750576585742</v>
      </c>
      <c r="J118" s="35">
        <f>PPA!J$59</f>
        <v>8.6472095009928012</v>
      </c>
      <c r="K118" s="35">
        <f>PPA!K$59</f>
        <v>8.0116496923312859</v>
      </c>
      <c r="L118" s="35">
        <f>PPA!L$59</f>
        <v>5.6368976996597642</v>
      </c>
      <c r="M118" s="35">
        <f>PPA!M$59</f>
        <v>4.2533255978056586</v>
      </c>
      <c r="N118" s="35">
        <f>PPA!N$59</f>
        <v>3.226061440889362</v>
      </c>
      <c r="O118" s="35">
        <f>PPA!O$59</f>
        <v>2.8368759983723866</v>
      </c>
      <c r="P118" s="35">
        <f>PPA!P$59</f>
        <v>2.6875024549132789</v>
      </c>
      <c r="Q118" s="35">
        <f>PPA!Q$59</f>
        <v>2.652979118858882</v>
      </c>
    </row>
    <row r="119" spans="1:17" x14ac:dyDescent="0.25">
      <c r="A119" s="20" t="s">
        <v>54</v>
      </c>
      <c r="B119" s="36">
        <f>FBT!B$32</f>
        <v>1242.6250018384717</v>
      </c>
      <c r="C119" s="36">
        <f>FBT!C$32</f>
        <v>1078.4552081785562</v>
      </c>
      <c r="D119" s="36">
        <f>FBT!D$32</f>
        <v>978.53406150204</v>
      </c>
      <c r="E119" s="36">
        <f>FBT!E$32</f>
        <v>975.83449228563609</v>
      </c>
      <c r="F119" s="36">
        <f>FBT!F$32</f>
        <v>942.82631562729603</v>
      </c>
      <c r="G119" s="36">
        <f>FBT!G$32</f>
        <v>1088.4361867328057</v>
      </c>
      <c r="H119" s="36">
        <f>FBT!H$32</f>
        <v>920.62395768488398</v>
      </c>
      <c r="I119" s="36">
        <f>FBT!I$32</f>
        <v>709.00226309563197</v>
      </c>
      <c r="J119" s="36">
        <f>FBT!J$32</f>
        <v>811.46362594737616</v>
      </c>
      <c r="K119" s="36">
        <f>FBT!K$32</f>
        <v>687.30856940793615</v>
      </c>
      <c r="L119" s="36">
        <f>FBT!L$32</f>
        <v>609.6002239008825</v>
      </c>
      <c r="M119" s="36">
        <f>FBT!M$32</f>
        <v>682.88499113747901</v>
      </c>
      <c r="N119" s="36">
        <f>FBT!N$32</f>
        <v>629.8388664677359</v>
      </c>
      <c r="O119" s="36">
        <f>FBT!O$32</f>
        <v>664.82726302428784</v>
      </c>
      <c r="P119" s="36">
        <f>FBT!P$32</f>
        <v>607.26205131710435</v>
      </c>
      <c r="Q119" s="36">
        <f>FBT!Q$32</f>
        <v>722.05174710065398</v>
      </c>
    </row>
    <row r="120" spans="1:17" x14ac:dyDescent="0.25">
      <c r="A120" s="18" t="s">
        <v>53</v>
      </c>
      <c r="B120" s="35">
        <f>TRE!B$32</f>
        <v>51.578381233483341</v>
      </c>
      <c r="C120" s="35">
        <f>TRE!C$32</f>
        <v>54.092894089571999</v>
      </c>
      <c r="D120" s="35">
        <f>TRE!D$32</f>
        <v>50.607815460408005</v>
      </c>
      <c r="E120" s="35">
        <f>TRE!E$32</f>
        <v>48.278000513376</v>
      </c>
      <c r="F120" s="35">
        <f>TRE!F$32</f>
        <v>47.109303985860009</v>
      </c>
      <c r="G120" s="35">
        <f>TRE!G$32</f>
        <v>45.318657614648878</v>
      </c>
      <c r="H120" s="35">
        <f>TRE!H$32</f>
        <v>43.216319751552007</v>
      </c>
      <c r="I120" s="35">
        <f>TRE!I$32</f>
        <v>17.808388840079999</v>
      </c>
      <c r="J120" s="35">
        <f>TRE!J$32</f>
        <v>36.787103500896002</v>
      </c>
      <c r="K120" s="35">
        <f>TRE!K$32</f>
        <v>15.845413144788001</v>
      </c>
      <c r="L120" s="35">
        <f>TRE!L$32</f>
        <v>12.628734010809403</v>
      </c>
      <c r="M120" s="35">
        <f>TRE!M$32</f>
        <v>13.176245675694261</v>
      </c>
      <c r="N120" s="35">
        <f>TRE!N$32</f>
        <v>13.006284500206808</v>
      </c>
      <c r="O120" s="35">
        <f>TRE!O$32</f>
        <v>13.063055937660454</v>
      </c>
      <c r="P120" s="35">
        <f>TRE!P$32</f>
        <v>13.062456572490971</v>
      </c>
      <c r="Q120" s="35">
        <f>TRE!Q$32</f>
        <v>22.521325657160673</v>
      </c>
    </row>
    <row r="121" spans="1:17" x14ac:dyDescent="0.25">
      <c r="A121" s="18" t="s">
        <v>52</v>
      </c>
      <c r="B121" s="35">
        <f>MAE!B$32</f>
        <v>276.31904919391809</v>
      </c>
      <c r="C121" s="35">
        <f>MAE!C$32</f>
        <v>272.09095440879605</v>
      </c>
      <c r="D121" s="35">
        <f>MAE!D$32</f>
        <v>255.966505279128</v>
      </c>
      <c r="E121" s="35">
        <f>MAE!E$32</f>
        <v>252.76664147241604</v>
      </c>
      <c r="F121" s="35">
        <f>MAE!F$32</f>
        <v>233.04789864910802</v>
      </c>
      <c r="G121" s="35">
        <f>MAE!G$32</f>
        <v>252.6477959598196</v>
      </c>
      <c r="H121" s="35">
        <f>MAE!H$32</f>
        <v>234.22270870011604</v>
      </c>
      <c r="I121" s="35">
        <f>MAE!I$32</f>
        <v>329.71533458169603</v>
      </c>
      <c r="J121" s="35">
        <f>MAE!J$32</f>
        <v>358.57751139669602</v>
      </c>
      <c r="K121" s="35">
        <f>MAE!K$32</f>
        <v>308.35848017462405</v>
      </c>
      <c r="L121" s="35">
        <f>MAE!L$32</f>
        <v>287.69106896709604</v>
      </c>
      <c r="M121" s="35">
        <f>MAE!M$32</f>
        <v>312.38290090335107</v>
      </c>
      <c r="N121" s="35">
        <f>MAE!N$32</f>
        <v>296.27251537294234</v>
      </c>
      <c r="O121" s="35">
        <f>MAE!O$32</f>
        <v>298.73871730416874</v>
      </c>
      <c r="P121" s="35">
        <f>MAE!P$32</f>
        <v>303.45068405592889</v>
      </c>
      <c r="Q121" s="35">
        <f>MAE!Q$32</f>
        <v>335.99475349579302</v>
      </c>
    </row>
    <row r="122" spans="1:17" x14ac:dyDescent="0.25">
      <c r="A122" s="18" t="s">
        <v>51</v>
      </c>
      <c r="B122" s="35">
        <f>TEL!B$32</f>
        <v>130.05851273090892</v>
      </c>
      <c r="C122" s="35">
        <f>TEL!C$32</f>
        <v>125.18768022476402</v>
      </c>
      <c r="D122" s="35">
        <f>TEL!D$32</f>
        <v>110.51894339708402</v>
      </c>
      <c r="E122" s="35">
        <f>TEL!E$32</f>
        <v>126.99084212154001</v>
      </c>
      <c r="F122" s="35">
        <f>TEL!F$32</f>
        <v>117.35662021322401</v>
      </c>
      <c r="G122" s="35">
        <f>TEL!G$32</f>
        <v>110.02213316449918</v>
      </c>
      <c r="H122" s="35">
        <f>TEL!H$32</f>
        <v>97.49948606535601</v>
      </c>
      <c r="I122" s="35">
        <f>TEL!I$32</f>
        <v>31.836352549356</v>
      </c>
      <c r="J122" s="35">
        <f>TEL!J$32</f>
        <v>14.464014951816004</v>
      </c>
      <c r="K122" s="35">
        <f>TEL!K$32</f>
        <v>33.846365100456005</v>
      </c>
      <c r="L122" s="35">
        <f>TEL!L$32</f>
        <v>27.12423666020274</v>
      </c>
      <c r="M122" s="35">
        <f>TEL!M$32</f>
        <v>20.826246789392101</v>
      </c>
      <c r="N122" s="35">
        <f>TEL!N$32</f>
        <v>11.763754089001159</v>
      </c>
      <c r="O122" s="35">
        <f>TEL!O$32</f>
        <v>23.672205468776372</v>
      </c>
      <c r="P122" s="35">
        <f>TEL!P$32</f>
        <v>23.705554216489446</v>
      </c>
      <c r="Q122" s="35">
        <f>TEL!Q$32</f>
        <v>24.029024876673422</v>
      </c>
    </row>
    <row r="123" spans="1:17" x14ac:dyDescent="0.25">
      <c r="A123" s="18" t="s">
        <v>50</v>
      </c>
      <c r="B123" s="35">
        <f>WWP!B$32</f>
        <v>28.848778497416276</v>
      </c>
      <c r="C123" s="35">
        <f>WWP!C$32</f>
        <v>25.943713320996007</v>
      </c>
      <c r="D123" s="35">
        <f>WWP!D$32</f>
        <v>28.287552917592009</v>
      </c>
      <c r="E123" s="35">
        <f>WWP!E$32</f>
        <v>30.858279686064002</v>
      </c>
      <c r="F123" s="35">
        <f>WWP!F$32</f>
        <v>33.908869377108005</v>
      </c>
      <c r="G123" s="35">
        <f>WWP!G$32</f>
        <v>33.040244429622163</v>
      </c>
      <c r="H123" s="35">
        <f>WWP!H$32</f>
        <v>41.765059567080002</v>
      </c>
      <c r="I123" s="35">
        <f>WWP!I$32</f>
        <v>36.667936454688004</v>
      </c>
      <c r="J123" s="35">
        <f>WWP!J$32</f>
        <v>36.236354118732002</v>
      </c>
      <c r="K123" s="35">
        <f>WWP!K$32</f>
        <v>35.299621299960002</v>
      </c>
      <c r="L123" s="35">
        <f>WWP!L$32</f>
        <v>25.968212354401441</v>
      </c>
      <c r="M123" s="35">
        <f>WWP!M$32</f>
        <v>13.807130207069637</v>
      </c>
      <c r="N123" s="35">
        <f>WWP!N$32</f>
        <v>13.636147361548709</v>
      </c>
      <c r="O123" s="35">
        <f>WWP!O$32</f>
        <v>13.692424955792733</v>
      </c>
      <c r="P123" s="35">
        <f>WWP!P$32</f>
        <v>13.689651183888909</v>
      </c>
      <c r="Q123" s="35">
        <f>WWP!Q$32</f>
        <v>14.309146208082911</v>
      </c>
    </row>
    <row r="124" spans="1:17" x14ac:dyDescent="0.25">
      <c r="A124" s="18" t="s">
        <v>49</v>
      </c>
      <c r="B124" s="35">
        <f>OIS!B$32</f>
        <v>435.99273865405615</v>
      </c>
      <c r="C124" s="35">
        <f>OIS!C$32</f>
        <v>365.14882014498005</v>
      </c>
      <c r="D124" s="35">
        <f>OIS!D$32</f>
        <v>357.18903520898402</v>
      </c>
      <c r="E124" s="35">
        <f>OIS!E$32</f>
        <v>355.54625124015604</v>
      </c>
      <c r="F124" s="35">
        <f>OIS!F$32</f>
        <v>364.37032052398803</v>
      </c>
      <c r="G124" s="35">
        <f>OIS!G$32</f>
        <v>333.56445763275332</v>
      </c>
      <c r="H124" s="35">
        <f>OIS!H$32</f>
        <v>284.87865377113201</v>
      </c>
      <c r="I124" s="35">
        <f>OIS!I$32</f>
        <v>407.05420471020005</v>
      </c>
      <c r="J124" s="35">
        <f>OIS!J$32</f>
        <v>515.31165185540408</v>
      </c>
      <c r="K124" s="35">
        <f>OIS!K$32</f>
        <v>284.82095795054403</v>
      </c>
      <c r="L124" s="35">
        <f>OIS!L$32</f>
        <v>344.40818943616267</v>
      </c>
      <c r="M124" s="35">
        <f>OIS!M$32</f>
        <v>450.30159819253896</v>
      </c>
      <c r="N124" s="35">
        <f>OIS!N$32</f>
        <v>354.23344200363795</v>
      </c>
      <c r="O124" s="35">
        <f>OIS!O$32</f>
        <v>331.99528101455144</v>
      </c>
      <c r="P124" s="35">
        <f>OIS!P$32</f>
        <v>308.77386709272099</v>
      </c>
      <c r="Q124" s="35">
        <f>OIS!Q$32</f>
        <v>309.33632756455751</v>
      </c>
    </row>
    <row r="125" spans="1:17" x14ac:dyDescent="0.25">
      <c r="A125" s="42" t="s">
        <v>62</v>
      </c>
      <c r="B125" s="41">
        <f>Ind_Summary_emi!B42</f>
        <v>152.63999999999999</v>
      </c>
      <c r="C125" s="41">
        <f>Ind_Summary_emi!C42</f>
        <v>109.51253</v>
      </c>
      <c r="D125" s="41">
        <f>Ind_Summary_emi!D42</f>
        <v>104.44524</v>
      </c>
      <c r="E125" s="41">
        <f>Ind_Summary_emi!E42</f>
        <v>105.67295</v>
      </c>
      <c r="F125" s="41">
        <f>Ind_Summary_emi!F42</f>
        <v>112.37209</v>
      </c>
      <c r="G125" s="41">
        <f>Ind_Summary_emi!G42</f>
        <v>159.29534000000001</v>
      </c>
      <c r="H125" s="41">
        <f>Ind_Summary_emi!H42</f>
        <v>120.48591999999999</v>
      </c>
      <c r="I125" s="41">
        <f>Ind_Summary_emi!I42</f>
        <v>130.83178000000001</v>
      </c>
      <c r="J125" s="41">
        <f>Ind_Summary_emi!J42</f>
        <v>115.56688</v>
      </c>
      <c r="K125" s="41">
        <f>Ind_Summary_emi!K42</f>
        <v>113.64358</v>
      </c>
      <c r="L125" s="41">
        <f>Ind_Summary_emi!L42</f>
        <v>106.06391000000001</v>
      </c>
      <c r="M125" s="41">
        <f>Ind_Summary_emi!M42</f>
        <v>106.25418999999999</v>
      </c>
      <c r="N125" s="41">
        <f>Ind_Summary_emi!N42</f>
        <v>104.79089</v>
      </c>
      <c r="O125" s="41">
        <f>Ind_Summary_emi!O42</f>
        <v>111.1985</v>
      </c>
      <c r="P125" s="41">
        <f>Ind_Summary_emi!P42</f>
        <v>115.76607</v>
      </c>
      <c r="Q125" s="41">
        <f>Ind_Summary_emi!Q42</f>
        <v>120.76421000000001</v>
      </c>
    </row>
    <row r="126" spans="1:17" x14ac:dyDescent="0.25">
      <c r="A126" s="4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5">
      <c r="A127" s="39" t="str">
        <f>FBT!$A$34</f>
        <v>Value added intensity (toe / M€2010)</v>
      </c>
      <c r="B127" s="38">
        <f t="shared" ref="B127:Q127" si="8">IF(B29=0,"",B29/B3*1000)</f>
        <v>88.401850726202937</v>
      </c>
      <c r="C127" s="38">
        <f t="shared" si="8"/>
        <v>76.1547567159501</v>
      </c>
      <c r="D127" s="38">
        <f t="shared" si="8"/>
        <v>64.516276742403576</v>
      </c>
      <c r="E127" s="38">
        <f t="shared" si="8"/>
        <v>72.924323523377836</v>
      </c>
      <c r="F127" s="38">
        <f t="shared" si="8"/>
        <v>77.160978487538486</v>
      </c>
      <c r="G127" s="38">
        <f t="shared" si="8"/>
        <v>82.153233421130523</v>
      </c>
      <c r="H127" s="38">
        <f t="shared" si="8"/>
        <v>87.493325924528691</v>
      </c>
      <c r="I127" s="38">
        <f t="shared" si="8"/>
        <v>76.8834267888179</v>
      </c>
      <c r="J127" s="38">
        <f t="shared" si="8"/>
        <v>79.9714255868126</v>
      </c>
      <c r="K127" s="38">
        <f t="shared" si="8"/>
        <v>62.940316144982859</v>
      </c>
      <c r="L127" s="38">
        <f t="shared" si="8"/>
        <v>65.969068747855246</v>
      </c>
      <c r="M127" s="38">
        <f t="shared" si="8"/>
        <v>59.198496673610208</v>
      </c>
      <c r="N127" s="38">
        <f t="shared" si="8"/>
        <v>61.762940878598698</v>
      </c>
      <c r="O127" s="38">
        <f t="shared" si="8"/>
        <v>62.954622983548894</v>
      </c>
      <c r="P127" s="38">
        <f t="shared" si="8"/>
        <v>60.343443921592574</v>
      </c>
      <c r="Q127" s="38">
        <f t="shared" si="8"/>
        <v>62.287229016393631</v>
      </c>
    </row>
    <row r="128" spans="1:17" x14ac:dyDescent="0.25">
      <c r="A128" s="18" t="s">
        <v>13</v>
      </c>
      <c r="B128" s="35">
        <f t="shared" ref="B128:Q128" si="9">IF(B51=0,"",B51/B4*1000)</f>
        <v>3539.0221692839518</v>
      </c>
      <c r="C128" s="35">
        <f t="shared" si="9"/>
        <v>1674.8755831057861</v>
      </c>
      <c r="D128" s="35" t="str">
        <f t="shared" si="9"/>
        <v/>
      </c>
      <c r="E128" s="35" t="str">
        <f t="shared" si="9"/>
        <v/>
      </c>
      <c r="F128" s="35" t="str">
        <f t="shared" si="9"/>
        <v/>
      </c>
      <c r="G128" s="35" t="str">
        <f t="shared" si="9"/>
        <v/>
      </c>
      <c r="H128" s="35" t="str">
        <f t="shared" si="9"/>
        <v/>
      </c>
      <c r="I128" s="35" t="str">
        <f t="shared" si="9"/>
        <v/>
      </c>
      <c r="J128" s="35" t="str">
        <f t="shared" si="9"/>
        <v/>
      </c>
      <c r="K128" s="35" t="str">
        <f t="shared" si="9"/>
        <v/>
      </c>
      <c r="L128" s="35" t="str">
        <f t="shared" si="9"/>
        <v/>
      </c>
      <c r="M128" s="35" t="str">
        <f t="shared" si="9"/>
        <v/>
      </c>
      <c r="N128" s="35" t="str">
        <f t="shared" si="9"/>
        <v/>
      </c>
      <c r="O128" s="35" t="str">
        <f t="shared" si="9"/>
        <v/>
      </c>
      <c r="P128" s="35" t="str">
        <f t="shared" si="9"/>
        <v/>
      </c>
      <c r="Q128" s="35" t="str">
        <f t="shared" si="9"/>
        <v/>
      </c>
    </row>
    <row r="129" spans="1:17" x14ac:dyDescent="0.25">
      <c r="A129" s="23" t="s">
        <v>12</v>
      </c>
      <c r="B129" s="37">
        <f t="shared" ref="B129:Q129" si="10">IF(B54=0,"",B54/B5*1000)</f>
        <v>1994.1383150748293</v>
      </c>
      <c r="C129" s="37">
        <f t="shared" si="10"/>
        <v>1570.5307793262336</v>
      </c>
      <c r="D129" s="37">
        <f t="shared" si="10"/>
        <v>1978.2156694087146</v>
      </c>
      <c r="E129" s="37">
        <f t="shared" si="10"/>
        <v>1821.0210997448987</v>
      </c>
      <c r="F129" s="37">
        <f t="shared" si="10"/>
        <v>1595.7429973328042</v>
      </c>
      <c r="G129" s="37">
        <f t="shared" si="10"/>
        <v>1758.2041785328456</v>
      </c>
      <c r="H129" s="37">
        <f t="shared" si="10"/>
        <v>1754.1076422960914</v>
      </c>
      <c r="I129" s="37">
        <f t="shared" si="10"/>
        <v>1735.6208779052756</v>
      </c>
      <c r="J129" s="37">
        <f t="shared" si="10"/>
        <v>1988.1157545032884</v>
      </c>
      <c r="K129" s="37">
        <f t="shared" si="10"/>
        <v>2648.6748802859297</v>
      </c>
      <c r="L129" s="37">
        <f t="shared" si="10"/>
        <v>2319.4623228666701</v>
      </c>
      <c r="M129" s="37">
        <f t="shared" si="10"/>
        <v>1951.5780086651328</v>
      </c>
      <c r="N129" s="37">
        <f t="shared" si="10"/>
        <v>2039.0797476117766</v>
      </c>
      <c r="O129" s="37">
        <f t="shared" si="10"/>
        <v>1890.9860959350103</v>
      </c>
      <c r="P129" s="37">
        <f t="shared" si="10"/>
        <v>1730.6557115298726</v>
      </c>
      <c r="Q129" s="37">
        <f t="shared" si="10"/>
        <v>1735.2581110238582</v>
      </c>
    </row>
    <row r="130" spans="1:17" x14ac:dyDescent="0.25">
      <c r="A130" s="21" t="s">
        <v>44</v>
      </c>
      <c r="B130" s="35">
        <f t="shared" ref="B130:Q130" si="11">IF(B55=0,"",B55/B6*1000)</f>
        <v>2289.1255387028332</v>
      </c>
      <c r="C130" s="35">
        <f t="shared" si="11"/>
        <v>1787.3797922386843</v>
      </c>
      <c r="D130" s="35">
        <f t="shared" si="11"/>
        <v>2146.5128069959865</v>
      </c>
      <c r="E130" s="35">
        <f t="shared" si="11"/>
        <v>1958.687713918089</v>
      </c>
      <c r="F130" s="35">
        <f t="shared" si="11"/>
        <v>1654.3099278008872</v>
      </c>
      <c r="G130" s="35">
        <f t="shared" si="11"/>
        <v>1865.1735696673247</v>
      </c>
      <c r="H130" s="35">
        <f t="shared" si="11"/>
        <v>1850.1258180400143</v>
      </c>
      <c r="I130" s="35">
        <f t="shared" si="11"/>
        <v>1827.4403283424006</v>
      </c>
      <c r="J130" s="35">
        <f t="shared" si="11"/>
        <v>2099.3073623600221</v>
      </c>
      <c r="K130" s="35">
        <f t="shared" si="11"/>
        <v>6699.9832080931992</v>
      </c>
      <c r="L130" s="35">
        <f t="shared" si="11"/>
        <v>2516.1073847544312</v>
      </c>
      <c r="M130" s="35">
        <f t="shared" si="11"/>
        <v>2376.8293955064164</v>
      </c>
      <c r="N130" s="35">
        <f t="shared" si="11"/>
        <v>2473.9801316533076</v>
      </c>
      <c r="O130" s="35">
        <f t="shared" si="11"/>
        <v>2855.6295499828343</v>
      </c>
      <c r="P130" s="35">
        <f t="shared" si="11"/>
        <v>2852.249188627934</v>
      </c>
      <c r="Q130" s="35">
        <f t="shared" si="11"/>
        <v>2953.4703847297033</v>
      </c>
    </row>
    <row r="131" spans="1:17" x14ac:dyDescent="0.25">
      <c r="A131" s="21" t="s">
        <v>59</v>
      </c>
      <c r="B131" s="35" t="str">
        <f t="shared" ref="B131:Q131" si="12">IF(B56=0,"",B56/B7*1000)</f>
        <v/>
      </c>
      <c r="C131" s="35" t="str">
        <f t="shared" si="12"/>
        <v/>
      </c>
      <c r="D131" s="35" t="str">
        <f t="shared" si="12"/>
        <v/>
      </c>
      <c r="E131" s="35" t="str">
        <f t="shared" si="12"/>
        <v/>
      </c>
      <c r="F131" s="35" t="str">
        <f t="shared" si="12"/>
        <v/>
      </c>
      <c r="G131" s="35" t="str">
        <f t="shared" si="12"/>
        <v/>
      </c>
      <c r="H131" s="35" t="str">
        <f t="shared" si="12"/>
        <v/>
      </c>
      <c r="I131" s="35" t="str">
        <f t="shared" si="12"/>
        <v/>
      </c>
      <c r="J131" s="35" t="str">
        <f t="shared" si="12"/>
        <v/>
      </c>
      <c r="K131" s="35" t="str">
        <f t="shared" si="12"/>
        <v/>
      </c>
      <c r="L131" s="35" t="str">
        <f t="shared" si="12"/>
        <v/>
      </c>
      <c r="M131" s="35" t="str">
        <f t="shared" si="12"/>
        <v/>
      </c>
      <c r="N131" s="35" t="str">
        <f t="shared" si="12"/>
        <v/>
      </c>
      <c r="O131" s="35" t="str">
        <f t="shared" si="12"/>
        <v/>
      </c>
      <c r="P131" s="35" t="str">
        <f t="shared" si="12"/>
        <v/>
      </c>
      <c r="Q131" s="35" t="str">
        <f t="shared" si="12"/>
        <v/>
      </c>
    </row>
    <row r="132" spans="1:17" x14ac:dyDescent="0.25">
      <c r="A132" s="21" t="s">
        <v>42</v>
      </c>
      <c r="B132" s="35">
        <f t="shared" ref="B132:Q132" si="13">IF(B59=0,"",B59/B8*1000)</f>
        <v>557.44357139204749</v>
      </c>
      <c r="C132" s="35">
        <f t="shared" si="13"/>
        <v>514.39745533863356</v>
      </c>
      <c r="D132" s="35">
        <f t="shared" si="13"/>
        <v>571.05300137461222</v>
      </c>
      <c r="E132" s="35">
        <f t="shared" si="13"/>
        <v>669.96575277731699</v>
      </c>
      <c r="F132" s="35">
        <f t="shared" si="13"/>
        <v>1106.0543471423057</v>
      </c>
      <c r="G132" s="35">
        <f t="shared" si="13"/>
        <v>863.81384020209464</v>
      </c>
      <c r="H132" s="35">
        <f t="shared" si="13"/>
        <v>951.28238753189521</v>
      </c>
      <c r="I132" s="35">
        <f t="shared" si="13"/>
        <v>967.90192138095836</v>
      </c>
      <c r="J132" s="35">
        <f t="shared" si="13"/>
        <v>1058.4227019785708</v>
      </c>
      <c r="K132" s="35">
        <f t="shared" si="13"/>
        <v>300.22005850574129</v>
      </c>
      <c r="L132" s="35">
        <f t="shared" si="13"/>
        <v>955.59173761154557</v>
      </c>
      <c r="M132" s="35">
        <f t="shared" si="13"/>
        <v>444.02194051747534</v>
      </c>
      <c r="N132" s="35">
        <f t="shared" si="13"/>
        <v>472.92482191967042</v>
      </c>
      <c r="O132" s="35">
        <f t="shared" si="13"/>
        <v>252.62163085254613</v>
      </c>
      <c r="P132" s="35">
        <f t="shared" si="13"/>
        <v>173.84254842275195</v>
      </c>
      <c r="Q132" s="35">
        <f t="shared" si="13"/>
        <v>142.26547861197784</v>
      </c>
    </row>
    <row r="133" spans="1:17" x14ac:dyDescent="0.25">
      <c r="A133" s="23" t="s">
        <v>11</v>
      </c>
      <c r="B133" s="37">
        <f t="shared" ref="B133:Q133" si="14">IF(B60=0,"",B60/B9*1000)</f>
        <v>29.01972839067674</v>
      </c>
      <c r="C133" s="37">
        <f t="shared" si="14"/>
        <v>25.906622465181162</v>
      </c>
      <c r="D133" s="37">
        <f t="shared" si="14"/>
        <v>19.181701162198113</v>
      </c>
      <c r="E133" s="37">
        <f t="shared" si="14"/>
        <v>24.615261143795021</v>
      </c>
      <c r="F133" s="37">
        <f t="shared" si="14"/>
        <v>27.96673177688449</v>
      </c>
      <c r="G133" s="37">
        <f t="shared" si="14"/>
        <v>30.466386203085392</v>
      </c>
      <c r="H133" s="37">
        <f t="shared" si="14"/>
        <v>30.238427642907887</v>
      </c>
      <c r="I133" s="37">
        <f t="shared" si="14"/>
        <v>23.764203414928037</v>
      </c>
      <c r="J133" s="37">
        <f t="shared" si="14"/>
        <v>22.639954873308255</v>
      </c>
      <c r="K133" s="37">
        <f t="shared" si="14"/>
        <v>17.524366106303997</v>
      </c>
      <c r="L133" s="37">
        <f t="shared" si="14"/>
        <v>17.393451300294799</v>
      </c>
      <c r="M133" s="37">
        <f t="shared" si="14"/>
        <v>12.544743918709017</v>
      </c>
      <c r="N133" s="37">
        <f t="shared" si="14"/>
        <v>13.05321344593167</v>
      </c>
      <c r="O133" s="37">
        <f t="shared" si="14"/>
        <v>14.77989553592238</v>
      </c>
      <c r="P133" s="37">
        <f t="shared" si="14"/>
        <v>14.158826059414546</v>
      </c>
      <c r="Q133" s="37">
        <f t="shared" si="14"/>
        <v>14.167465512679891</v>
      </c>
    </row>
    <row r="134" spans="1:17" x14ac:dyDescent="0.25">
      <c r="A134" s="21" t="s">
        <v>61</v>
      </c>
      <c r="B134" s="35" t="str">
        <f t="shared" ref="B134:Q134" si="15">IF(B61=0,"",B61/B10*1000)</f>
        <v/>
      </c>
      <c r="C134" s="35" t="str">
        <f t="shared" si="15"/>
        <v/>
      </c>
      <c r="D134" s="35" t="str">
        <f t="shared" si="15"/>
        <v/>
      </c>
      <c r="E134" s="35" t="str">
        <f t="shared" si="15"/>
        <v/>
      </c>
      <c r="F134" s="35" t="str">
        <f t="shared" si="15"/>
        <v/>
      </c>
      <c r="G134" s="35" t="str">
        <f t="shared" si="15"/>
        <v/>
      </c>
      <c r="H134" s="35" t="str">
        <f t="shared" si="15"/>
        <v/>
      </c>
      <c r="I134" s="35" t="str">
        <f t="shared" si="15"/>
        <v/>
      </c>
      <c r="J134" s="35" t="str">
        <f t="shared" si="15"/>
        <v/>
      </c>
      <c r="K134" s="35" t="str">
        <f t="shared" si="15"/>
        <v/>
      </c>
      <c r="L134" s="35" t="str">
        <f t="shared" si="15"/>
        <v/>
      </c>
      <c r="M134" s="35" t="str">
        <f t="shared" si="15"/>
        <v/>
      </c>
      <c r="N134" s="35" t="str">
        <f t="shared" si="15"/>
        <v/>
      </c>
      <c r="O134" s="35" t="str">
        <f t="shared" si="15"/>
        <v/>
      </c>
      <c r="P134" s="35" t="str">
        <f t="shared" si="15"/>
        <v/>
      </c>
      <c r="Q134" s="35" t="str">
        <f t="shared" si="15"/>
        <v/>
      </c>
    </row>
    <row r="135" spans="1:17" x14ac:dyDescent="0.25">
      <c r="A135" s="21" t="s">
        <v>40</v>
      </c>
      <c r="B135" s="35">
        <f t="shared" ref="B135:Q135" si="16">IF(B62=0,"",B62/B11*1000)</f>
        <v>146.77914148137756</v>
      </c>
      <c r="C135" s="35">
        <f t="shared" si="16"/>
        <v>347.95444715087154</v>
      </c>
      <c r="D135" s="35">
        <f t="shared" si="16"/>
        <v>308.18032649009285</v>
      </c>
      <c r="E135" s="35">
        <f t="shared" si="16"/>
        <v>401.89861282935732</v>
      </c>
      <c r="F135" s="35">
        <f t="shared" si="16"/>
        <v>353.20672642705847</v>
      </c>
      <c r="G135" s="35">
        <f t="shared" si="16"/>
        <v>430.55841737725439</v>
      </c>
      <c r="H135" s="35">
        <f t="shared" si="16"/>
        <v>431.01608668468953</v>
      </c>
      <c r="I135" s="35">
        <f t="shared" si="16"/>
        <v>170.07181089307434</v>
      </c>
      <c r="J135" s="35">
        <f t="shared" si="16"/>
        <v>178.06642991759307</v>
      </c>
      <c r="K135" s="35">
        <f t="shared" si="16"/>
        <v>139.87729190453626</v>
      </c>
      <c r="L135" s="35">
        <f t="shared" si="16"/>
        <v>149.41052624625939</v>
      </c>
      <c r="M135" s="35">
        <f t="shared" si="16"/>
        <v>56.857118062689594</v>
      </c>
      <c r="N135" s="35">
        <f t="shared" si="16"/>
        <v>41.278318521170469</v>
      </c>
      <c r="O135" s="35">
        <f t="shared" si="16"/>
        <v>58.518173400495961</v>
      </c>
      <c r="P135" s="35">
        <f t="shared" si="16"/>
        <v>69.271872824311487</v>
      </c>
      <c r="Q135" s="35">
        <f t="shared" si="16"/>
        <v>69.372987434787404</v>
      </c>
    </row>
    <row r="136" spans="1:17" x14ac:dyDescent="0.25">
      <c r="A136" s="21" t="s">
        <v>39</v>
      </c>
      <c r="B136" s="35">
        <f t="shared" ref="B136:Q136" si="17">IF(B63=0,"",B63/B12*1000)</f>
        <v>2.7639539758576683</v>
      </c>
      <c r="C136" s="35">
        <f t="shared" si="17"/>
        <v>5.5515540298344117</v>
      </c>
      <c r="D136" s="35">
        <f t="shared" si="17"/>
        <v>4.8415868168436393</v>
      </c>
      <c r="E136" s="35">
        <f t="shared" si="17"/>
        <v>5.8725763877314634</v>
      </c>
      <c r="F136" s="35">
        <f t="shared" si="17"/>
        <v>5.1942377277632401</v>
      </c>
      <c r="G136" s="35">
        <f t="shared" si="17"/>
        <v>6.1963717648123282</v>
      </c>
      <c r="H136" s="35">
        <f t="shared" si="17"/>
        <v>6.1320056615055867</v>
      </c>
      <c r="I136" s="35">
        <f t="shared" si="17"/>
        <v>2.4420901706160381</v>
      </c>
      <c r="J136" s="35">
        <f t="shared" si="17"/>
        <v>2.6420984483963772</v>
      </c>
      <c r="K136" s="35">
        <f t="shared" si="17"/>
        <v>3.1538100615877656</v>
      </c>
      <c r="L136" s="35">
        <f t="shared" si="17"/>
        <v>2.8033496229533204</v>
      </c>
      <c r="M136" s="35">
        <f t="shared" si="17"/>
        <v>1.7627836581350933</v>
      </c>
      <c r="N136" s="35">
        <f t="shared" si="17"/>
        <v>1.1169497873750143</v>
      </c>
      <c r="O136" s="35">
        <f t="shared" si="17"/>
        <v>0.9532675829666204</v>
      </c>
      <c r="P136" s="35">
        <f t="shared" si="17"/>
        <v>1.0586190520085519</v>
      </c>
      <c r="Q136" s="35">
        <f t="shared" si="17"/>
        <v>2.0206567825162352</v>
      </c>
    </row>
    <row r="137" spans="1:17" x14ac:dyDescent="0.25">
      <c r="A137" s="23" t="s">
        <v>10</v>
      </c>
      <c r="B137" s="37">
        <f t="shared" ref="B137:Q137" si="18">IF(B64=0,"",B64/B13*1000)</f>
        <v>416.25545350194989</v>
      </c>
      <c r="C137" s="37">
        <f t="shared" si="18"/>
        <v>529.065850170418</v>
      </c>
      <c r="D137" s="37">
        <f t="shared" si="18"/>
        <v>535.17108539389301</v>
      </c>
      <c r="E137" s="37">
        <f t="shared" si="18"/>
        <v>592.35191995352716</v>
      </c>
      <c r="F137" s="37">
        <f t="shared" si="18"/>
        <v>592.58289554438875</v>
      </c>
      <c r="G137" s="37">
        <f t="shared" si="18"/>
        <v>557.49708243626583</v>
      </c>
      <c r="H137" s="37">
        <f t="shared" si="18"/>
        <v>559.65506896714737</v>
      </c>
      <c r="I137" s="37">
        <f t="shared" si="18"/>
        <v>513.79069285064827</v>
      </c>
      <c r="J137" s="37">
        <f t="shared" si="18"/>
        <v>639.53551577584972</v>
      </c>
      <c r="K137" s="37">
        <f t="shared" si="18"/>
        <v>721.95438344176455</v>
      </c>
      <c r="L137" s="37">
        <f t="shared" si="18"/>
        <v>759.25068215951728</v>
      </c>
      <c r="M137" s="37">
        <f t="shared" si="18"/>
        <v>670.74357433667001</v>
      </c>
      <c r="N137" s="37">
        <f t="shared" si="18"/>
        <v>783.27065987751132</v>
      </c>
      <c r="O137" s="37">
        <f t="shared" si="18"/>
        <v>610.75487220679088</v>
      </c>
      <c r="P137" s="37">
        <f t="shared" si="18"/>
        <v>748.30317115256616</v>
      </c>
      <c r="Q137" s="37">
        <f t="shared" si="18"/>
        <v>798.55852388976109</v>
      </c>
    </row>
    <row r="138" spans="1:17" x14ac:dyDescent="0.25">
      <c r="A138" s="21" t="s">
        <v>38</v>
      </c>
      <c r="B138" s="35">
        <f t="shared" ref="B138:Q138" si="19">IF(B65=0,"",B65/B14*1000)</f>
        <v>464.82865953277792</v>
      </c>
      <c r="C138" s="35">
        <f t="shared" si="19"/>
        <v>615.70528133872881</v>
      </c>
      <c r="D138" s="35">
        <f t="shared" si="19"/>
        <v>662.15717056843835</v>
      </c>
      <c r="E138" s="35">
        <f t="shared" si="19"/>
        <v>820.60746708149816</v>
      </c>
      <c r="F138" s="35">
        <f t="shared" si="19"/>
        <v>683.68775097908906</v>
      </c>
      <c r="G138" s="35">
        <f t="shared" si="19"/>
        <v>696.17075276013952</v>
      </c>
      <c r="H138" s="35">
        <f t="shared" si="19"/>
        <v>776.34618918006242</v>
      </c>
      <c r="I138" s="35">
        <f t="shared" si="19"/>
        <v>751.55751340300355</v>
      </c>
      <c r="J138" s="35">
        <f t="shared" si="19"/>
        <v>902.0684018895339</v>
      </c>
      <c r="K138" s="35">
        <f t="shared" si="19"/>
        <v>709.7672426002141</v>
      </c>
      <c r="L138" s="35">
        <f t="shared" si="19"/>
        <v>637.58548830671623</v>
      </c>
      <c r="M138" s="35">
        <f t="shared" si="19"/>
        <v>586.94584775826104</v>
      </c>
      <c r="N138" s="35">
        <f t="shared" si="19"/>
        <v>626.41596360511721</v>
      </c>
      <c r="O138" s="35">
        <f t="shared" si="19"/>
        <v>816.66561539053077</v>
      </c>
      <c r="P138" s="35">
        <f t="shared" si="19"/>
        <v>848.87331222624675</v>
      </c>
      <c r="Q138" s="35">
        <f t="shared" si="19"/>
        <v>863.2365475555788</v>
      </c>
    </row>
    <row r="139" spans="1:17" x14ac:dyDescent="0.25">
      <c r="A139" s="21" t="s">
        <v>37</v>
      </c>
      <c r="B139" s="35">
        <f t="shared" ref="B139:Q139" si="20">IF(B66=0,"",B66/B15*1000)</f>
        <v>164.01271496527536</v>
      </c>
      <c r="C139" s="35">
        <f t="shared" si="20"/>
        <v>207.52044235804004</v>
      </c>
      <c r="D139" s="35">
        <f t="shared" si="20"/>
        <v>215.56829857268235</v>
      </c>
      <c r="E139" s="35">
        <f t="shared" si="20"/>
        <v>255.55839500725281</v>
      </c>
      <c r="F139" s="35">
        <f t="shared" si="20"/>
        <v>228.10230029923667</v>
      </c>
      <c r="G139" s="35">
        <f t="shared" si="20"/>
        <v>236.93179267475043</v>
      </c>
      <c r="H139" s="35">
        <f t="shared" si="20"/>
        <v>252.30515855478203</v>
      </c>
      <c r="I139" s="35">
        <f t="shared" si="20"/>
        <v>238.65110622039109</v>
      </c>
      <c r="J139" s="35">
        <f t="shared" si="20"/>
        <v>286.44464084009411</v>
      </c>
      <c r="K139" s="35">
        <f t="shared" si="20"/>
        <v>624.50341514578747</v>
      </c>
      <c r="L139" s="35">
        <f t="shared" si="20"/>
        <v>1717.5099559752714</v>
      </c>
      <c r="M139" s="35">
        <f t="shared" si="20"/>
        <v>991.64778597584075</v>
      </c>
      <c r="N139" s="35">
        <f t="shared" si="20"/>
        <v>906.07260887346399</v>
      </c>
      <c r="O139" s="35">
        <f t="shared" si="20"/>
        <v>528.39510730230211</v>
      </c>
      <c r="P139" s="35">
        <f t="shared" si="20"/>
        <v>751.65272155928676</v>
      </c>
      <c r="Q139" s="35">
        <f t="shared" si="20"/>
        <v>842.46210735908903</v>
      </c>
    </row>
    <row r="140" spans="1:17" x14ac:dyDescent="0.25">
      <c r="A140" s="21" t="s">
        <v>57</v>
      </c>
      <c r="B140" s="35">
        <f t="shared" ref="B140:Q140" si="21">IF(B67=0,"",B67/B16*1000)</f>
        <v>492.64946266248131</v>
      </c>
      <c r="C140" s="35">
        <f t="shared" si="21"/>
        <v>673.11797555563885</v>
      </c>
      <c r="D140" s="35">
        <f t="shared" si="21"/>
        <v>725.17744246393613</v>
      </c>
      <c r="E140" s="35">
        <f t="shared" si="21"/>
        <v>911.49079191425176</v>
      </c>
      <c r="F140" s="35">
        <f t="shared" si="21"/>
        <v>802.44698197002765</v>
      </c>
      <c r="G140" s="35">
        <f t="shared" si="21"/>
        <v>815.82055824791155</v>
      </c>
      <c r="H140" s="35">
        <f t="shared" si="21"/>
        <v>896.57078203385015</v>
      </c>
      <c r="I140" s="35">
        <f t="shared" si="21"/>
        <v>852.50516407419866</v>
      </c>
      <c r="J140" s="35">
        <f t="shared" si="21"/>
        <v>1019.6955827351724</v>
      </c>
      <c r="K140" s="35">
        <f t="shared" si="21"/>
        <v>1201.3537065769963</v>
      </c>
      <c r="L140" s="35">
        <f t="shared" si="21"/>
        <v>494.06263756634604</v>
      </c>
      <c r="M140" s="35">
        <f t="shared" si="21"/>
        <v>423.30673358284599</v>
      </c>
      <c r="N140" s="35">
        <f t="shared" si="21"/>
        <v>657.28689125747178</v>
      </c>
      <c r="O140" s="35">
        <f t="shared" si="21"/>
        <v>403.72624079037479</v>
      </c>
      <c r="P140" s="35">
        <f t="shared" si="21"/>
        <v>441.37319231522486</v>
      </c>
      <c r="Q140" s="35">
        <f t="shared" si="21"/>
        <v>408.0174903701091</v>
      </c>
    </row>
    <row r="141" spans="1:17" x14ac:dyDescent="0.25">
      <c r="A141" s="23" t="s">
        <v>9</v>
      </c>
      <c r="B141" s="37">
        <f t="shared" ref="B141:Q141" si="22">IF(B68=0,"",B68/B17*1000)</f>
        <v>84.164695063097042</v>
      </c>
      <c r="C141" s="37">
        <f t="shared" si="22"/>
        <v>64.707663907834132</v>
      </c>
      <c r="D141" s="37">
        <f t="shared" si="22"/>
        <v>64.052223493333344</v>
      </c>
      <c r="E141" s="37">
        <f t="shared" si="22"/>
        <v>59.391622159090907</v>
      </c>
      <c r="F141" s="37">
        <f t="shared" si="22"/>
        <v>57.58337012779554</v>
      </c>
      <c r="G141" s="37">
        <f t="shared" si="22"/>
        <v>42.767324521653862</v>
      </c>
      <c r="H141" s="37">
        <f t="shared" si="22"/>
        <v>41.989520252750332</v>
      </c>
      <c r="I141" s="37">
        <f t="shared" si="22"/>
        <v>39.01528260701464</v>
      </c>
      <c r="J141" s="37">
        <f t="shared" si="22"/>
        <v>43.055517535730893</v>
      </c>
      <c r="K141" s="37">
        <f t="shared" si="22"/>
        <v>42.603020251958434</v>
      </c>
      <c r="L141" s="37">
        <f t="shared" si="22"/>
        <v>45.130385331237115</v>
      </c>
      <c r="M141" s="37">
        <f t="shared" si="22"/>
        <v>41.732866209877457</v>
      </c>
      <c r="N141" s="37">
        <f t="shared" si="22"/>
        <v>45.773593063846597</v>
      </c>
      <c r="O141" s="37">
        <f t="shared" si="22"/>
        <v>39.527600872497906</v>
      </c>
      <c r="P141" s="37">
        <f t="shared" si="22"/>
        <v>42.369080158215176</v>
      </c>
      <c r="Q141" s="37">
        <f t="shared" si="22"/>
        <v>47.255175266737169</v>
      </c>
    </row>
    <row r="142" spans="1:17" x14ac:dyDescent="0.25">
      <c r="A142" s="21" t="s">
        <v>35</v>
      </c>
      <c r="B142" s="35" t="str">
        <f t="shared" ref="B142:Q142" si="23">IF(B69=0,"",B69/B18*1000)</f>
        <v/>
      </c>
      <c r="C142" s="35" t="str">
        <f t="shared" si="23"/>
        <v/>
      </c>
      <c r="D142" s="35" t="str">
        <f t="shared" si="23"/>
        <v/>
      </c>
      <c r="E142" s="35" t="str">
        <f t="shared" si="23"/>
        <v/>
      </c>
      <c r="F142" s="35" t="str">
        <f t="shared" si="23"/>
        <v/>
      </c>
      <c r="G142" s="35" t="str">
        <f t="shared" si="23"/>
        <v/>
      </c>
      <c r="H142" s="35" t="str">
        <f t="shared" si="23"/>
        <v/>
      </c>
      <c r="I142" s="35" t="str">
        <f t="shared" si="23"/>
        <v/>
      </c>
      <c r="J142" s="35" t="str">
        <f t="shared" si="23"/>
        <v/>
      </c>
      <c r="K142" s="35" t="str">
        <f t="shared" si="23"/>
        <v/>
      </c>
      <c r="L142" s="35" t="str">
        <f t="shared" si="23"/>
        <v/>
      </c>
      <c r="M142" s="35" t="str">
        <f t="shared" si="23"/>
        <v/>
      </c>
      <c r="N142" s="35" t="str">
        <f t="shared" si="23"/>
        <v/>
      </c>
      <c r="O142" s="35" t="str">
        <f t="shared" si="23"/>
        <v/>
      </c>
      <c r="P142" s="35" t="str">
        <f t="shared" si="23"/>
        <v/>
      </c>
      <c r="Q142" s="35" t="str">
        <f t="shared" si="23"/>
        <v/>
      </c>
    </row>
    <row r="143" spans="1:17" x14ac:dyDescent="0.25">
      <c r="A143" s="21" t="s">
        <v>56</v>
      </c>
      <c r="B143" s="35">
        <f t="shared" ref="B143:Q143" si="24">IF(B70=0,"",B70/B19*1000)</f>
        <v>90.849526949031358</v>
      </c>
      <c r="C143" s="35">
        <f t="shared" si="24"/>
        <v>89.570970654436081</v>
      </c>
      <c r="D143" s="35">
        <f t="shared" si="24"/>
        <v>79.203078611904218</v>
      </c>
      <c r="E143" s="35">
        <f t="shared" si="24"/>
        <v>75.838641839674821</v>
      </c>
      <c r="F143" s="35">
        <f t="shared" si="24"/>
        <v>79.721525108634324</v>
      </c>
      <c r="G143" s="35">
        <f t="shared" si="24"/>
        <v>70.174322044343995</v>
      </c>
      <c r="H143" s="35">
        <f t="shared" si="24"/>
        <v>71.69453818507634</v>
      </c>
      <c r="I143" s="35">
        <f t="shared" si="24"/>
        <v>61.470668750889907</v>
      </c>
      <c r="J143" s="35">
        <f t="shared" si="24"/>
        <v>67.935648292138211</v>
      </c>
      <c r="K143" s="35">
        <f t="shared" si="24"/>
        <v>75.10591186108266</v>
      </c>
      <c r="L143" s="35">
        <f t="shared" si="24"/>
        <v>66.658934184014782</v>
      </c>
      <c r="M143" s="35">
        <f t="shared" si="24"/>
        <v>78.17455205190069</v>
      </c>
      <c r="N143" s="35">
        <f t="shared" si="24"/>
        <v>75.905938508224509</v>
      </c>
      <c r="O143" s="35">
        <f t="shared" si="24"/>
        <v>76.973715025535199</v>
      </c>
      <c r="P143" s="35">
        <f t="shared" si="24"/>
        <v>79.983042749125843</v>
      </c>
      <c r="Q143" s="35">
        <f t="shared" si="24"/>
        <v>95.986792536440092</v>
      </c>
    </row>
    <row r="144" spans="1:17" x14ac:dyDescent="0.25">
      <c r="A144" s="21" t="s">
        <v>55</v>
      </c>
      <c r="B144" s="35">
        <f t="shared" ref="B144:Q144" si="25">IF(B71=0,"",B71/B20*1000)</f>
        <v>79.529128141940348</v>
      </c>
      <c r="C144" s="35">
        <f t="shared" si="25"/>
        <v>54.392878879979236</v>
      </c>
      <c r="D144" s="35">
        <f t="shared" si="25"/>
        <v>56.532091025721506</v>
      </c>
      <c r="E144" s="35">
        <f t="shared" si="25"/>
        <v>51.239883879187346</v>
      </c>
      <c r="F144" s="35">
        <f t="shared" si="25"/>
        <v>48.964578118502779</v>
      </c>
      <c r="G144" s="35">
        <f t="shared" si="25"/>
        <v>34.761900984549435</v>
      </c>
      <c r="H144" s="35">
        <f t="shared" si="25"/>
        <v>33.863141564068407</v>
      </c>
      <c r="I144" s="35">
        <f t="shared" si="25"/>
        <v>28.517901485652885</v>
      </c>
      <c r="J144" s="35">
        <f t="shared" si="25"/>
        <v>31.623041163273129</v>
      </c>
      <c r="K144" s="35">
        <f t="shared" si="25"/>
        <v>30.579940110081335</v>
      </c>
      <c r="L144" s="35">
        <f t="shared" si="25"/>
        <v>34.726129416905366</v>
      </c>
      <c r="M144" s="35">
        <f t="shared" si="25"/>
        <v>26.754967806881204</v>
      </c>
      <c r="N144" s="35">
        <f t="shared" si="25"/>
        <v>27.763671417752221</v>
      </c>
      <c r="O144" s="35">
        <f t="shared" si="25"/>
        <v>20.006726013750324</v>
      </c>
      <c r="P144" s="35">
        <f t="shared" si="25"/>
        <v>20.943922090828064</v>
      </c>
      <c r="Q144" s="35">
        <f t="shared" si="25"/>
        <v>21.005281115711202</v>
      </c>
    </row>
    <row r="145" spans="1:17" x14ac:dyDescent="0.25">
      <c r="A145" s="20" t="s">
        <v>54</v>
      </c>
      <c r="B145" s="36">
        <f t="shared" ref="B145:Q145" si="26">IF(B72=0,"",B72/B21*1000)</f>
        <v>143.24157110359474</v>
      </c>
      <c r="C145" s="36">
        <f t="shared" si="26"/>
        <v>112.00434376817563</v>
      </c>
      <c r="D145" s="36">
        <f t="shared" si="26"/>
        <v>99.052169341636656</v>
      </c>
      <c r="E145" s="36">
        <f t="shared" si="26"/>
        <v>93.215704233850531</v>
      </c>
      <c r="F145" s="36">
        <f t="shared" si="26"/>
        <v>93.631345775048246</v>
      </c>
      <c r="G145" s="36">
        <f t="shared" si="26"/>
        <v>108.81254584109578</v>
      </c>
      <c r="H145" s="36">
        <f t="shared" si="26"/>
        <v>95.311940371919178</v>
      </c>
      <c r="I145" s="36">
        <f t="shared" si="26"/>
        <v>77.53219591378523</v>
      </c>
      <c r="J145" s="36">
        <f t="shared" si="26"/>
        <v>78.812104625726704</v>
      </c>
      <c r="K145" s="36">
        <f t="shared" si="26"/>
        <v>72.320005409000501</v>
      </c>
      <c r="L145" s="36">
        <f t="shared" si="26"/>
        <v>64.528668319044456</v>
      </c>
      <c r="M145" s="36">
        <f t="shared" si="26"/>
        <v>64.648144063358927</v>
      </c>
      <c r="N145" s="36">
        <f t="shared" si="26"/>
        <v>58.731791188890604</v>
      </c>
      <c r="O145" s="36">
        <f t="shared" si="26"/>
        <v>54.510562349471506</v>
      </c>
      <c r="P145" s="36">
        <f t="shared" si="26"/>
        <v>49.333244133586753</v>
      </c>
      <c r="Q145" s="36">
        <f t="shared" si="26"/>
        <v>55.668382875308929</v>
      </c>
    </row>
    <row r="146" spans="1:17" x14ac:dyDescent="0.25">
      <c r="A146" s="18" t="s">
        <v>53</v>
      </c>
      <c r="B146" s="35">
        <f t="shared" ref="B146:Q146" si="27">IF(B73=0,"",B73/B22*1000)</f>
        <v>74.463620007554624</v>
      </c>
      <c r="C146" s="35">
        <f t="shared" si="27"/>
        <v>81.067687483754526</v>
      </c>
      <c r="D146" s="35">
        <f t="shared" si="27"/>
        <v>82.60325899684544</v>
      </c>
      <c r="E146" s="35">
        <f t="shared" si="27"/>
        <v>49.649157949208551</v>
      </c>
      <c r="F146" s="35">
        <f t="shared" si="27"/>
        <v>67.706488947111865</v>
      </c>
      <c r="G146" s="35">
        <f t="shared" si="27"/>
        <v>60.71980384847474</v>
      </c>
      <c r="H146" s="35">
        <f t="shared" si="27"/>
        <v>70.911327575601788</v>
      </c>
      <c r="I146" s="35">
        <f t="shared" si="27"/>
        <v>30.642972299559467</v>
      </c>
      <c r="J146" s="35">
        <f t="shared" si="27"/>
        <v>54.08333994333023</v>
      </c>
      <c r="K146" s="35">
        <f t="shared" si="27"/>
        <v>60.958508966542745</v>
      </c>
      <c r="L146" s="35">
        <f t="shared" si="27"/>
        <v>100.79571965222799</v>
      </c>
      <c r="M146" s="35">
        <f t="shared" si="27"/>
        <v>62.944284473848533</v>
      </c>
      <c r="N146" s="35">
        <f t="shared" si="27"/>
        <v>69.654738932016969</v>
      </c>
      <c r="O146" s="35">
        <f t="shared" si="27"/>
        <v>73.062217218194974</v>
      </c>
      <c r="P146" s="35">
        <f t="shared" si="27"/>
        <v>83.973995698427416</v>
      </c>
      <c r="Q146" s="35">
        <f t="shared" si="27"/>
        <v>92.807066371279234</v>
      </c>
    </row>
    <row r="147" spans="1:17" x14ac:dyDescent="0.25">
      <c r="A147" s="18" t="s">
        <v>52</v>
      </c>
      <c r="B147" s="35">
        <f t="shared" ref="B147:Q147" si="28">IF(B74=0,"",B74/B23*1000)</f>
        <v>31.215020710681621</v>
      </c>
      <c r="C147" s="35">
        <f t="shared" si="28"/>
        <v>29.817064743700097</v>
      </c>
      <c r="D147" s="35">
        <f t="shared" si="28"/>
        <v>31.343040408853696</v>
      </c>
      <c r="E147" s="35">
        <f t="shared" si="28"/>
        <v>34.408322864444692</v>
      </c>
      <c r="F147" s="35">
        <f t="shared" si="28"/>
        <v>30.227023257444401</v>
      </c>
      <c r="G147" s="35">
        <f t="shared" si="28"/>
        <v>31.85605451849024</v>
      </c>
      <c r="H147" s="35">
        <f t="shared" si="28"/>
        <v>36.993787349238175</v>
      </c>
      <c r="I147" s="35">
        <f t="shared" si="28"/>
        <v>41.229033678419306</v>
      </c>
      <c r="J147" s="35">
        <f t="shared" si="28"/>
        <v>46.726350910771579</v>
      </c>
      <c r="K147" s="35">
        <f t="shared" si="28"/>
        <v>47.178539885599534</v>
      </c>
      <c r="L147" s="35">
        <f t="shared" si="28"/>
        <v>51.835786219623252</v>
      </c>
      <c r="M147" s="35">
        <f t="shared" si="28"/>
        <v>49.993748672040901</v>
      </c>
      <c r="N147" s="35">
        <f t="shared" si="28"/>
        <v>47.135757901685743</v>
      </c>
      <c r="O147" s="35">
        <f t="shared" si="28"/>
        <v>50.099197222232668</v>
      </c>
      <c r="P147" s="35">
        <f t="shared" si="28"/>
        <v>48.200408131745242</v>
      </c>
      <c r="Q147" s="35">
        <f t="shared" si="28"/>
        <v>49.754336321871854</v>
      </c>
    </row>
    <row r="148" spans="1:17" x14ac:dyDescent="0.25">
      <c r="A148" s="18" t="s">
        <v>51</v>
      </c>
      <c r="B148" s="35">
        <f t="shared" ref="B148:Q148" si="29">IF(B75=0,"",B75/B24*1000)</f>
        <v>147.95716642833551</v>
      </c>
      <c r="C148" s="35">
        <f t="shared" si="29"/>
        <v>137.59968758925709</v>
      </c>
      <c r="D148" s="35">
        <f t="shared" si="29"/>
        <v>152.52717708819878</v>
      </c>
      <c r="E148" s="35">
        <f t="shared" si="29"/>
        <v>181.90953548841063</v>
      </c>
      <c r="F148" s="35">
        <f t="shared" si="29"/>
        <v>193.22369898534384</v>
      </c>
      <c r="G148" s="35">
        <f t="shared" si="29"/>
        <v>202.84300554094341</v>
      </c>
      <c r="H148" s="35">
        <f t="shared" si="29"/>
        <v>185.08307030859046</v>
      </c>
      <c r="I148" s="35">
        <f t="shared" si="29"/>
        <v>75.212544804297764</v>
      </c>
      <c r="J148" s="35">
        <f t="shared" si="29"/>
        <v>57.931116785007063</v>
      </c>
      <c r="K148" s="35">
        <f t="shared" si="29"/>
        <v>100.29599166810812</v>
      </c>
      <c r="L148" s="35">
        <f t="shared" si="29"/>
        <v>127.49161140340549</v>
      </c>
      <c r="M148" s="35">
        <f t="shared" si="29"/>
        <v>107.6006344034286</v>
      </c>
      <c r="N148" s="35">
        <f t="shared" si="29"/>
        <v>92.802466733001026</v>
      </c>
      <c r="O148" s="35">
        <f t="shared" si="29"/>
        <v>127.71676173919418</v>
      </c>
      <c r="P148" s="35">
        <f t="shared" si="29"/>
        <v>124.79199557707958</v>
      </c>
      <c r="Q148" s="35">
        <f t="shared" si="29"/>
        <v>130.22279428710627</v>
      </c>
    </row>
    <row r="149" spans="1:17" x14ac:dyDescent="0.25">
      <c r="A149" s="18" t="s">
        <v>50</v>
      </c>
      <c r="B149" s="35">
        <f t="shared" ref="B149:Q149" si="30">IF(B76=0,"",B76/B25*1000)</f>
        <v>316.34418820363936</v>
      </c>
      <c r="C149" s="35">
        <f t="shared" si="30"/>
        <v>433.5090044083359</v>
      </c>
      <c r="D149" s="35">
        <f t="shared" si="30"/>
        <v>416.94226495835738</v>
      </c>
      <c r="E149" s="35">
        <f t="shared" si="30"/>
        <v>268.10004600309441</v>
      </c>
      <c r="F149" s="35">
        <f t="shared" si="30"/>
        <v>277.18568131335388</v>
      </c>
      <c r="G149" s="35">
        <f t="shared" si="30"/>
        <v>340.77970716112088</v>
      </c>
      <c r="H149" s="35">
        <f t="shared" si="30"/>
        <v>317.52063587627674</v>
      </c>
      <c r="I149" s="35">
        <f t="shared" si="30"/>
        <v>276.89775780961014</v>
      </c>
      <c r="J149" s="35">
        <f t="shared" si="30"/>
        <v>427.162727603235</v>
      </c>
      <c r="K149" s="35">
        <f t="shared" si="30"/>
        <v>634.03838362537158</v>
      </c>
      <c r="L149" s="35">
        <f t="shared" si="30"/>
        <v>865.79091287293795</v>
      </c>
      <c r="M149" s="35">
        <f t="shared" si="30"/>
        <v>794.85529661587714</v>
      </c>
      <c r="N149" s="35">
        <f t="shared" si="30"/>
        <v>1020.2438490386</v>
      </c>
      <c r="O149" s="35">
        <f t="shared" si="30"/>
        <v>960.14461412561752</v>
      </c>
      <c r="P149" s="35">
        <f t="shared" si="30"/>
        <v>831.31679008470803</v>
      </c>
      <c r="Q149" s="35">
        <f t="shared" si="30"/>
        <v>900.82341458879898</v>
      </c>
    </row>
    <row r="150" spans="1:17" x14ac:dyDescent="0.25">
      <c r="A150" s="16" t="s">
        <v>49</v>
      </c>
      <c r="B150" s="34">
        <f t="shared" ref="B150:Q150" si="31">IF(B77=0,"",B77/B26*1000)</f>
        <v>85.56310689472329</v>
      </c>
      <c r="C150" s="34">
        <f t="shared" si="31"/>
        <v>66.799221721062793</v>
      </c>
      <c r="D150" s="34">
        <f t="shared" si="31"/>
        <v>65.416435075774331</v>
      </c>
      <c r="E150" s="34">
        <f t="shared" si="31"/>
        <v>61.140006952143125</v>
      </c>
      <c r="F150" s="34">
        <f t="shared" si="31"/>
        <v>59.251889202486446</v>
      </c>
      <c r="G150" s="34">
        <f t="shared" si="31"/>
        <v>59.06206254536567</v>
      </c>
      <c r="H150" s="34">
        <f t="shared" si="31"/>
        <v>58.160045128807795</v>
      </c>
      <c r="I150" s="34">
        <f t="shared" si="31"/>
        <v>75.206723693381434</v>
      </c>
      <c r="J150" s="34">
        <f t="shared" si="31"/>
        <v>80.59191754403642</v>
      </c>
      <c r="K150" s="34">
        <f t="shared" si="31"/>
        <v>60.804985532511779</v>
      </c>
      <c r="L150" s="34">
        <f t="shared" si="31"/>
        <v>83.751061156825543</v>
      </c>
      <c r="M150" s="34">
        <f t="shared" si="31"/>
        <v>69.838023361084865</v>
      </c>
      <c r="N150" s="34">
        <f t="shared" si="31"/>
        <v>70.75305138559618</v>
      </c>
      <c r="O150" s="34">
        <f t="shared" si="31"/>
        <v>61.794916109885023</v>
      </c>
      <c r="P150" s="34">
        <f t="shared" si="31"/>
        <v>54.483593913698016</v>
      </c>
      <c r="Q150" s="34">
        <f t="shared" si="31"/>
        <v>54.448912337522927</v>
      </c>
    </row>
    <row r="151" spans="1:17" x14ac:dyDescent="0.25">
      <c r="A151" s="33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5">
      <c r="A152" s="31" t="s">
        <v>60</v>
      </c>
      <c r="B152" s="30">
        <f t="shared" ref="B152:Q152" si="32">IF(B50=0,"",B97/B50)</f>
        <v>3.3221624477390401</v>
      </c>
      <c r="C152" s="30">
        <f t="shared" si="32"/>
        <v>3.4360897613935788</v>
      </c>
      <c r="D152" s="30">
        <f t="shared" si="32"/>
        <v>3.3276840639457856</v>
      </c>
      <c r="E152" s="30">
        <f t="shared" si="32"/>
        <v>3.1951455889717795</v>
      </c>
      <c r="F152" s="30">
        <f t="shared" si="32"/>
        <v>3.2765956770353211</v>
      </c>
      <c r="G152" s="30">
        <f t="shared" si="32"/>
        <v>3.1975488532959906</v>
      </c>
      <c r="H152" s="30">
        <f t="shared" si="32"/>
        <v>3.0169800132938605</v>
      </c>
      <c r="I152" s="30">
        <f t="shared" si="32"/>
        <v>3.0937607907591702</v>
      </c>
      <c r="J152" s="30">
        <f t="shared" si="32"/>
        <v>3.0288388319128368</v>
      </c>
      <c r="K152" s="30">
        <f t="shared" si="32"/>
        <v>2.5170900235393825</v>
      </c>
      <c r="L152" s="30">
        <f t="shared" si="32"/>
        <v>2.3261199960812329</v>
      </c>
      <c r="M152" s="30">
        <f t="shared" si="32"/>
        <v>2.2164534285716204</v>
      </c>
      <c r="N152" s="30">
        <f t="shared" si="32"/>
        <v>2.3385185321355504</v>
      </c>
      <c r="O152" s="30">
        <f t="shared" si="32"/>
        <v>2.2728629624414971</v>
      </c>
      <c r="P152" s="30">
        <f t="shared" si="32"/>
        <v>2.396606506535973</v>
      </c>
      <c r="Q152" s="30">
        <f t="shared" si="32"/>
        <v>2.4453358205833031</v>
      </c>
    </row>
    <row r="153" spans="1:17" x14ac:dyDescent="0.25">
      <c r="A153" s="29" t="s">
        <v>13</v>
      </c>
      <c r="B153" s="28">
        <f>ISI!B64</f>
        <v>1.7066045287130134</v>
      </c>
      <c r="C153" s="28">
        <f>ISI!C64</f>
        <v>1.7941133846074022</v>
      </c>
      <c r="D153" s="28" t="str">
        <f>ISI!D64</f>
        <v/>
      </c>
      <c r="E153" s="28" t="str">
        <f>ISI!E64</f>
        <v/>
      </c>
      <c r="F153" s="28" t="str">
        <f>ISI!F64</f>
        <v/>
      </c>
      <c r="G153" s="28" t="str">
        <f>ISI!G64</f>
        <v/>
      </c>
      <c r="H153" s="28" t="str">
        <f>ISI!H64</f>
        <v/>
      </c>
      <c r="I153" s="28" t="str">
        <f>ISI!I64</f>
        <v/>
      </c>
      <c r="J153" s="28" t="str">
        <f>ISI!J64</f>
        <v/>
      </c>
      <c r="K153" s="28" t="str">
        <f>ISI!K64</f>
        <v/>
      </c>
      <c r="L153" s="28" t="str">
        <f>ISI!L64</f>
        <v/>
      </c>
      <c r="M153" s="28" t="str">
        <f>ISI!M64</f>
        <v/>
      </c>
      <c r="N153" s="28" t="str">
        <f>ISI!N64</f>
        <v/>
      </c>
      <c r="O153" s="28" t="str">
        <f>ISI!O64</f>
        <v/>
      </c>
      <c r="P153" s="28" t="str">
        <f>ISI!P64</f>
        <v/>
      </c>
      <c r="Q153" s="28" t="str">
        <f>ISI!Q64</f>
        <v/>
      </c>
    </row>
    <row r="154" spans="1:17" x14ac:dyDescent="0.25">
      <c r="A154" s="21" t="s">
        <v>46</v>
      </c>
      <c r="B154" s="17" t="str">
        <f>ISI!B65</f>
        <v/>
      </c>
      <c r="C154" s="17" t="str">
        <f>ISI!C65</f>
        <v/>
      </c>
      <c r="D154" s="17" t="str">
        <f>ISI!D65</f>
        <v/>
      </c>
      <c r="E154" s="17" t="str">
        <f>ISI!E65</f>
        <v/>
      </c>
      <c r="F154" s="17" t="str">
        <f>ISI!F65</f>
        <v/>
      </c>
      <c r="G154" s="17" t="str">
        <f>ISI!G65</f>
        <v/>
      </c>
      <c r="H154" s="17" t="str">
        <f>ISI!H65</f>
        <v/>
      </c>
      <c r="I154" s="17" t="str">
        <f>ISI!I65</f>
        <v/>
      </c>
      <c r="J154" s="17" t="str">
        <f>ISI!J65</f>
        <v/>
      </c>
      <c r="K154" s="17" t="str">
        <f>ISI!K65</f>
        <v/>
      </c>
      <c r="L154" s="17" t="str">
        <f>ISI!L65</f>
        <v/>
      </c>
      <c r="M154" s="17" t="str">
        <f>ISI!M65</f>
        <v/>
      </c>
      <c r="N154" s="17" t="str">
        <f>ISI!N65</f>
        <v/>
      </c>
      <c r="O154" s="17" t="str">
        <f>ISI!O65</f>
        <v/>
      </c>
      <c r="P154" s="17" t="str">
        <f>ISI!P65</f>
        <v/>
      </c>
      <c r="Q154" s="17" t="str">
        <f>ISI!Q65</f>
        <v/>
      </c>
    </row>
    <row r="155" spans="1:17" x14ac:dyDescent="0.25">
      <c r="A155" s="21" t="s">
        <v>45</v>
      </c>
      <c r="B155" s="17">
        <f>ISI!B66</f>
        <v>1.7066045287130134</v>
      </c>
      <c r="C155" s="17">
        <f>ISI!C66</f>
        <v>1.7941133846074022</v>
      </c>
      <c r="D155" s="17" t="str">
        <f>ISI!D66</f>
        <v/>
      </c>
      <c r="E155" s="17" t="str">
        <f>ISI!E66</f>
        <v/>
      </c>
      <c r="F155" s="17" t="str">
        <f>ISI!F66</f>
        <v/>
      </c>
      <c r="G155" s="17" t="str">
        <f>ISI!G66</f>
        <v/>
      </c>
      <c r="H155" s="17" t="str">
        <f>ISI!H66</f>
        <v/>
      </c>
      <c r="I155" s="17" t="str">
        <f>ISI!I66</f>
        <v/>
      </c>
      <c r="J155" s="17" t="str">
        <f>ISI!J66</f>
        <v/>
      </c>
      <c r="K155" s="17" t="str">
        <f>ISI!K66</f>
        <v/>
      </c>
      <c r="L155" s="17" t="str">
        <f>ISI!L66</f>
        <v/>
      </c>
      <c r="M155" s="17" t="str">
        <f>ISI!M66</f>
        <v/>
      </c>
      <c r="N155" s="17" t="str">
        <f>ISI!N66</f>
        <v/>
      </c>
      <c r="O155" s="17" t="str">
        <f>ISI!O66</f>
        <v/>
      </c>
      <c r="P155" s="17" t="str">
        <f>ISI!P66</f>
        <v/>
      </c>
      <c r="Q155" s="17" t="str">
        <f>ISI!Q66</f>
        <v/>
      </c>
    </row>
    <row r="156" spans="1:17" x14ac:dyDescent="0.25">
      <c r="A156" s="23" t="s">
        <v>12</v>
      </c>
      <c r="B156" s="22">
        <f>NFM!B95</f>
        <v>2.879000986552271</v>
      </c>
      <c r="C156" s="22">
        <f>NFM!C95</f>
        <v>2.8877928319187784</v>
      </c>
      <c r="D156" s="22">
        <f>NFM!D95</f>
        <v>2.850477364223396</v>
      </c>
      <c r="E156" s="22">
        <f>NFM!E95</f>
        <v>2.875997775146292</v>
      </c>
      <c r="F156" s="22">
        <f>NFM!F95</f>
        <v>2.911181285334357</v>
      </c>
      <c r="G156" s="22">
        <f>NFM!G95</f>
        <v>2.8888678352248824</v>
      </c>
      <c r="H156" s="22">
        <f>NFM!H95</f>
        <v>2.7012431568331321</v>
      </c>
      <c r="I156" s="22">
        <f>NFM!I95</f>
        <v>2.459937481663486</v>
      </c>
      <c r="J156" s="22">
        <f>NFM!J95</f>
        <v>2.4626578154943206</v>
      </c>
      <c r="K156" s="22">
        <f>NFM!K95</f>
        <v>2.3732242429388637</v>
      </c>
      <c r="L156" s="22">
        <f>NFM!L95</f>
        <v>2.3849760833684037</v>
      </c>
      <c r="M156" s="22">
        <f>NFM!M95</f>
        <v>2.2921861803031667</v>
      </c>
      <c r="N156" s="22">
        <f>NFM!N95</f>
        <v>2.2426488858220845</v>
      </c>
      <c r="O156" s="22">
        <f>NFM!O95</f>
        <v>2.2213140953088639</v>
      </c>
      <c r="P156" s="22">
        <f>NFM!P95</f>
        <v>2.0787777491083363</v>
      </c>
      <c r="Q156" s="22">
        <f>NFM!Q95</f>
        <v>2.0905874430674691</v>
      </c>
    </row>
    <row r="157" spans="1:17" x14ac:dyDescent="0.25">
      <c r="A157" s="21" t="s">
        <v>44</v>
      </c>
      <c r="B157" s="17">
        <f>NFM!B96</f>
        <v>2.8634913886254565</v>
      </c>
      <c r="C157" s="17">
        <f>NFM!C96</f>
        <v>2.8699828252314732</v>
      </c>
      <c r="D157" s="17">
        <f>NFM!D96</f>
        <v>2.8613448314802619</v>
      </c>
      <c r="E157" s="17">
        <f>NFM!E96</f>
        <v>2.8918069338628967</v>
      </c>
      <c r="F157" s="17">
        <f>NFM!F96</f>
        <v>2.9202047820426267</v>
      </c>
      <c r="G157" s="17">
        <f>NFM!G96</f>
        <v>2.8882206361636111</v>
      </c>
      <c r="H157" s="17">
        <f>NFM!H96</f>
        <v>2.720753172848636</v>
      </c>
      <c r="I157" s="17">
        <f>NFM!I96</f>
        <v>2.46474897771451</v>
      </c>
      <c r="J157" s="17">
        <f>NFM!J96</f>
        <v>2.4674019524715805</v>
      </c>
      <c r="K157" s="17">
        <f>NFM!K96</f>
        <v>2.3732847341118042</v>
      </c>
      <c r="L157" s="17">
        <f>NFM!L96</f>
        <v>2.4265332981036738</v>
      </c>
      <c r="M157" s="17">
        <f>NFM!M96</f>
        <v>2.3010836893710671</v>
      </c>
      <c r="N157" s="17">
        <f>NFM!N96</f>
        <v>2.236142688764867</v>
      </c>
      <c r="O157" s="17">
        <f>NFM!O96</f>
        <v>2.214030427139789</v>
      </c>
      <c r="P157" s="17">
        <f>NFM!P96</f>
        <v>2.0748456371560695</v>
      </c>
      <c r="Q157" s="17">
        <f>NFM!Q96</f>
        <v>2.0820080257350861</v>
      </c>
    </row>
    <row r="158" spans="1:17" x14ac:dyDescent="0.25">
      <c r="A158" s="21" t="s">
        <v>59</v>
      </c>
      <c r="B158" s="17" t="str">
        <f>NFM!B97</f>
        <v/>
      </c>
      <c r="C158" s="17" t="str">
        <f>NFM!C97</f>
        <v/>
      </c>
      <c r="D158" s="17" t="str">
        <f>NFM!D97</f>
        <v/>
      </c>
      <c r="E158" s="17" t="str">
        <f>NFM!E97</f>
        <v/>
      </c>
      <c r="F158" s="17" t="str">
        <f>NFM!F97</f>
        <v/>
      </c>
      <c r="G158" s="17" t="str">
        <f>NFM!G97</f>
        <v/>
      </c>
      <c r="H158" s="17" t="str">
        <f>NFM!H97</f>
        <v/>
      </c>
      <c r="I158" s="17" t="str">
        <f>NFM!I97</f>
        <v/>
      </c>
      <c r="J158" s="17" t="str">
        <f>NFM!J97</f>
        <v/>
      </c>
      <c r="K158" s="17" t="str">
        <f>NFM!K97</f>
        <v/>
      </c>
      <c r="L158" s="17" t="str">
        <f>NFM!L97</f>
        <v/>
      </c>
      <c r="M158" s="17" t="str">
        <f>NFM!M97</f>
        <v/>
      </c>
      <c r="N158" s="17" t="str">
        <f>NFM!N97</f>
        <v/>
      </c>
      <c r="O158" s="17" t="str">
        <f>NFM!O97</f>
        <v/>
      </c>
      <c r="P158" s="17" t="str">
        <f>NFM!P97</f>
        <v/>
      </c>
      <c r="Q158" s="17" t="str">
        <f>NFM!Q97</f>
        <v/>
      </c>
    </row>
    <row r="159" spans="1:17" x14ac:dyDescent="0.25">
      <c r="A159" s="27" t="s">
        <v>43</v>
      </c>
      <c r="B159" s="26" t="str">
        <f>NFM!B98</f>
        <v/>
      </c>
      <c r="C159" s="26" t="str">
        <f>NFM!C98</f>
        <v/>
      </c>
      <c r="D159" s="26" t="str">
        <f>NFM!D98</f>
        <v/>
      </c>
      <c r="E159" s="26" t="str">
        <f>NFM!E98</f>
        <v/>
      </c>
      <c r="F159" s="26" t="str">
        <f>NFM!F98</f>
        <v/>
      </c>
      <c r="G159" s="26" t="str">
        <f>NFM!G98</f>
        <v/>
      </c>
      <c r="H159" s="26" t="str">
        <f>NFM!H98</f>
        <v/>
      </c>
      <c r="I159" s="26" t="str">
        <f>NFM!I98</f>
        <v/>
      </c>
      <c r="J159" s="26" t="str">
        <f>NFM!J98</f>
        <v/>
      </c>
      <c r="K159" s="26" t="str">
        <f>NFM!K98</f>
        <v/>
      </c>
      <c r="L159" s="26" t="str">
        <f>NFM!L98</f>
        <v/>
      </c>
      <c r="M159" s="26" t="str">
        <f>NFM!M98</f>
        <v/>
      </c>
      <c r="N159" s="26" t="str">
        <f>NFM!N98</f>
        <v/>
      </c>
      <c r="O159" s="26" t="str">
        <f>NFM!O98</f>
        <v/>
      </c>
      <c r="P159" s="26" t="str">
        <f>NFM!P98</f>
        <v/>
      </c>
      <c r="Q159" s="26" t="str">
        <f>NFM!Q98</f>
        <v/>
      </c>
    </row>
    <row r="160" spans="1:17" x14ac:dyDescent="0.25">
      <c r="A160" s="25" t="s">
        <v>344</v>
      </c>
      <c r="B160" s="24" t="str">
        <f>NFM!B99</f>
        <v/>
      </c>
      <c r="C160" s="24" t="str">
        <f>NFM!C99</f>
        <v/>
      </c>
      <c r="D160" s="24" t="str">
        <f>NFM!D99</f>
        <v/>
      </c>
      <c r="E160" s="24" t="str">
        <f>NFM!E99</f>
        <v/>
      </c>
      <c r="F160" s="24" t="str">
        <f>NFM!F99</f>
        <v/>
      </c>
      <c r="G160" s="24" t="str">
        <f>NFM!G99</f>
        <v/>
      </c>
      <c r="H160" s="24" t="str">
        <f>NFM!H99</f>
        <v/>
      </c>
      <c r="I160" s="24" t="str">
        <f>NFM!I99</f>
        <v/>
      </c>
      <c r="J160" s="24" t="str">
        <f>NFM!J99</f>
        <v/>
      </c>
      <c r="K160" s="24" t="str">
        <f>NFM!K99</f>
        <v/>
      </c>
      <c r="L160" s="24" t="str">
        <f>NFM!L99</f>
        <v/>
      </c>
      <c r="M160" s="24" t="str">
        <f>NFM!M99</f>
        <v/>
      </c>
      <c r="N160" s="24" t="str">
        <f>NFM!N99</f>
        <v/>
      </c>
      <c r="O160" s="24" t="str">
        <f>NFM!O99</f>
        <v/>
      </c>
      <c r="P160" s="24" t="str">
        <f>NFM!P99</f>
        <v/>
      </c>
      <c r="Q160" s="24" t="str">
        <f>NFM!Q99</f>
        <v/>
      </c>
    </row>
    <row r="161" spans="1:17" x14ac:dyDescent="0.25">
      <c r="A161" s="21" t="s">
        <v>42</v>
      </c>
      <c r="B161" s="17">
        <f>NFM!B100</f>
        <v>3.1891929450885605</v>
      </c>
      <c r="C161" s="17">
        <f>NFM!C100</f>
        <v>3.189192945088561</v>
      </c>
      <c r="D161" s="17">
        <f>NFM!D100</f>
        <v>2.5089283932933188</v>
      </c>
      <c r="E161" s="17">
        <f>NFM!E100</f>
        <v>2.4895516731848484</v>
      </c>
      <c r="F161" s="17">
        <f>NFM!F100</f>
        <v>2.7983361482305944</v>
      </c>
      <c r="G161" s="17">
        <f>NFM!G100</f>
        <v>2.9005521849800133</v>
      </c>
      <c r="H161" s="17">
        <f>NFM!H100</f>
        <v>2.3839819231074997</v>
      </c>
      <c r="I161" s="17">
        <f>NFM!I100</f>
        <v>2.3839819231075001</v>
      </c>
      <c r="J161" s="17">
        <f>NFM!J100</f>
        <v>2.3839819231074912</v>
      </c>
      <c r="K161" s="17">
        <f>NFM!K100</f>
        <v>2.372441691439612</v>
      </c>
      <c r="L161" s="17">
        <f>NFM!L100</f>
        <v>1.6260607338175834</v>
      </c>
      <c r="M161" s="17">
        <f>NFM!M100</f>
        <v>2.1233405781321033</v>
      </c>
      <c r="N161" s="17">
        <f>NFM!N100</f>
        <v>2.3652166435066291</v>
      </c>
      <c r="O161" s="17">
        <f>NFM!O100</f>
        <v>2.3611520885886321</v>
      </c>
      <c r="P161" s="17">
        <f>NFM!P100</f>
        <v>2.1683262417368834</v>
      </c>
      <c r="Q161" s="17">
        <f>NFM!Q100</f>
        <v>2.3234939818990132</v>
      </c>
    </row>
    <row r="162" spans="1:17" x14ac:dyDescent="0.25">
      <c r="A162" s="23" t="s">
        <v>11</v>
      </c>
      <c r="B162" s="22">
        <f>CHI!B99</f>
        <v>4.3959464169293225</v>
      </c>
      <c r="C162" s="22">
        <f>CHI!C99</f>
        <v>4.7178518545139889</v>
      </c>
      <c r="D162" s="22">
        <f>CHI!D99</f>
        <v>4.0945007434392489</v>
      </c>
      <c r="E162" s="22">
        <f>CHI!E99</f>
        <v>1.8894689311183466</v>
      </c>
      <c r="F162" s="22">
        <f>CHI!F99</f>
        <v>1.9297815993157557</v>
      </c>
      <c r="G162" s="22">
        <f>CHI!G99</f>
        <v>1.8792291905438514</v>
      </c>
      <c r="H162" s="22">
        <f>CHI!H99</f>
        <v>1.8451805558777468</v>
      </c>
      <c r="I162" s="22">
        <f>CHI!I99</f>
        <v>1.751849824256307</v>
      </c>
      <c r="J162" s="22">
        <f>CHI!J99</f>
        <v>1.6275426155274453</v>
      </c>
      <c r="K162" s="22">
        <f>CHI!K99</f>
        <v>1.535774036948707</v>
      </c>
      <c r="L162" s="22">
        <f>CHI!L99</f>
        <v>1.3975816312189653</v>
      </c>
      <c r="M162" s="22">
        <f>CHI!M99</f>
        <v>0.9791622820950997</v>
      </c>
      <c r="N162" s="22">
        <f>CHI!N99</f>
        <v>0.95943862082070819</v>
      </c>
      <c r="O162" s="22">
        <f>CHI!O99</f>
        <v>0.94279616305292624</v>
      </c>
      <c r="P162" s="22">
        <f>CHI!P99</f>
        <v>0.94817995399606481</v>
      </c>
      <c r="Q162" s="22">
        <f>CHI!Q99</f>
        <v>1.0023581474901364</v>
      </c>
    </row>
    <row r="163" spans="1:17" x14ac:dyDescent="0.25">
      <c r="A163" s="21" t="s">
        <v>58</v>
      </c>
      <c r="B163" s="17" t="str">
        <f>CHI!B100</f>
        <v/>
      </c>
      <c r="C163" s="17" t="str">
        <f>CHI!C100</f>
        <v/>
      </c>
      <c r="D163" s="17" t="str">
        <f>CHI!D100</f>
        <v/>
      </c>
      <c r="E163" s="17" t="str">
        <f>CHI!E100</f>
        <v/>
      </c>
      <c r="F163" s="17" t="str">
        <f>CHI!F100</f>
        <v/>
      </c>
      <c r="G163" s="17" t="str">
        <f>CHI!G100</f>
        <v/>
      </c>
      <c r="H163" s="17" t="str">
        <f>CHI!H100</f>
        <v/>
      </c>
      <c r="I163" s="17" t="str">
        <f>CHI!I100</f>
        <v/>
      </c>
      <c r="J163" s="17" t="str">
        <f>CHI!J100</f>
        <v/>
      </c>
      <c r="K163" s="17" t="str">
        <f>CHI!K100</f>
        <v/>
      </c>
      <c r="L163" s="17" t="str">
        <f>CHI!L100</f>
        <v/>
      </c>
      <c r="M163" s="17" t="str">
        <f>CHI!M100</f>
        <v/>
      </c>
      <c r="N163" s="17" t="str">
        <f>CHI!N100</f>
        <v/>
      </c>
      <c r="O163" s="17" t="str">
        <f>CHI!O100</f>
        <v/>
      </c>
      <c r="P163" s="17" t="str">
        <f>CHI!P100</f>
        <v/>
      </c>
      <c r="Q163" s="17" t="str">
        <f>CHI!Q100</f>
        <v/>
      </c>
    </row>
    <row r="164" spans="1:17" x14ac:dyDescent="0.25">
      <c r="A164" s="21" t="s">
        <v>40</v>
      </c>
      <c r="B164" s="17">
        <f>CHI!B101</f>
        <v>4.630461204448971</v>
      </c>
      <c r="C164" s="17">
        <f>CHI!C101</f>
        <v>5.4863308795354291</v>
      </c>
      <c r="D164" s="17">
        <f>CHI!D101</f>
        <v>4.864974235384353</v>
      </c>
      <c r="E164" s="17">
        <f>CHI!E101</f>
        <v>1.94121660958738</v>
      </c>
      <c r="F164" s="17">
        <f>CHI!F101</f>
        <v>1.9810354733643745</v>
      </c>
      <c r="G164" s="17">
        <f>CHI!G101</f>
        <v>1.9256081120805462</v>
      </c>
      <c r="H164" s="17">
        <f>CHI!H101</f>
        <v>1.8877264736166186</v>
      </c>
      <c r="I164" s="17">
        <f>CHI!I101</f>
        <v>1.7817276683520089</v>
      </c>
      <c r="J164" s="17">
        <f>CHI!J101</f>
        <v>1.666439039292742</v>
      </c>
      <c r="K164" s="17">
        <f>CHI!K101</f>
        <v>1.5868872802261753</v>
      </c>
      <c r="L164" s="17">
        <f>CHI!L101</f>
        <v>1.4511715212669269</v>
      </c>
      <c r="M164" s="17">
        <f>CHI!M101</f>
        <v>1.004123262005973</v>
      </c>
      <c r="N164" s="17">
        <f>CHI!N101</f>
        <v>0.97222633516938439</v>
      </c>
      <c r="O164" s="17">
        <f>CHI!O101</f>
        <v>0.95285162098909948</v>
      </c>
      <c r="P164" s="17">
        <f>CHI!P101</f>
        <v>0.96085792231415368</v>
      </c>
      <c r="Q164" s="17">
        <f>CHI!Q101</f>
        <v>1.0286293166321676</v>
      </c>
    </row>
    <row r="165" spans="1:17" x14ac:dyDescent="0.25">
      <c r="A165" s="21" t="s">
        <v>39</v>
      </c>
      <c r="B165" s="17">
        <f>CHI!B102</f>
        <v>1.6192207890117651</v>
      </c>
      <c r="C165" s="17">
        <f>CHI!C102</f>
        <v>1.673519692908332</v>
      </c>
      <c r="D165" s="17">
        <f>CHI!D102</f>
        <v>1.6609986401540207</v>
      </c>
      <c r="E165" s="17">
        <f>CHI!E102</f>
        <v>1.7135377320532452</v>
      </c>
      <c r="F165" s="17">
        <f>CHI!F102</f>
        <v>1.685753131785829</v>
      </c>
      <c r="G165" s="17">
        <f>CHI!G102</f>
        <v>1.6837388079032809</v>
      </c>
      <c r="H165" s="17">
        <f>CHI!H102</f>
        <v>1.6653025440164226</v>
      </c>
      <c r="I165" s="17">
        <f>CHI!I102</f>
        <v>1.4486120960689721</v>
      </c>
      <c r="J165" s="17">
        <f>CHI!J102</f>
        <v>1.2902543928100292</v>
      </c>
      <c r="K165" s="17">
        <f>CHI!K102</f>
        <v>1.2695150140208595</v>
      </c>
      <c r="L165" s="17">
        <f>CHI!L102</f>
        <v>1.0819249332149827</v>
      </c>
      <c r="M165" s="17">
        <f>CHI!M102</f>
        <v>0.78326871909835127</v>
      </c>
      <c r="N165" s="17">
        <f>CHI!N102</f>
        <v>0.75958403840912836</v>
      </c>
      <c r="O165" s="17">
        <f>CHI!O102</f>
        <v>0.74766241415315948</v>
      </c>
      <c r="P165" s="17">
        <f>CHI!P102</f>
        <v>0.75098734925433441</v>
      </c>
      <c r="Q165" s="17">
        <f>CHI!Q102</f>
        <v>0.80390549066017281</v>
      </c>
    </row>
    <row r="166" spans="1:17" x14ac:dyDescent="0.25">
      <c r="A166" s="23" t="s">
        <v>10</v>
      </c>
      <c r="B166" s="22">
        <f>NMM!B75</f>
        <v>8.213241762008197</v>
      </c>
      <c r="C166" s="22">
        <f>NMM!C75</f>
        <v>7.8705054203125719</v>
      </c>
      <c r="D166" s="22">
        <f>NMM!D75</f>
        <v>8.0748341731435627</v>
      </c>
      <c r="E166" s="22">
        <f>NMM!E75</f>
        <v>8.2277742541885317</v>
      </c>
      <c r="F166" s="22">
        <f>NMM!F75</f>
        <v>8.3262152254428141</v>
      </c>
      <c r="G166" s="22">
        <f>NMM!G75</f>
        <v>8.1734291916586876</v>
      </c>
      <c r="H166" s="22">
        <f>NMM!H75</f>
        <v>7.7262161388338493</v>
      </c>
      <c r="I166" s="22">
        <f>NMM!I75</f>
        <v>7.8939744733386634</v>
      </c>
      <c r="J166" s="22">
        <f>NMM!J75</f>
        <v>7.7170042915861057</v>
      </c>
      <c r="K166" s="22">
        <f>NMM!K75</f>
        <v>6.7848386947564769</v>
      </c>
      <c r="L166" s="22">
        <f>NMM!L75</f>
        <v>7.4781861288045404</v>
      </c>
      <c r="M166" s="22">
        <f>NMM!M75</f>
        <v>6.7267075256167104</v>
      </c>
      <c r="N166" s="22">
        <f>NMM!N75</f>
        <v>7.2434516359269345</v>
      </c>
      <c r="O166" s="22">
        <f>NMM!O75</f>
        <v>6.984848552528371</v>
      </c>
      <c r="P166" s="22">
        <f>NMM!P75</f>
        <v>7.3975599843771738</v>
      </c>
      <c r="Q166" s="22">
        <f>NMM!Q75</f>
        <v>7.6673251016176778</v>
      </c>
    </row>
    <row r="167" spans="1:17" x14ac:dyDescent="0.25">
      <c r="A167" s="21" t="s">
        <v>38</v>
      </c>
      <c r="B167" s="17">
        <f>NMM!B76</f>
        <v>13.074646791316651</v>
      </c>
      <c r="C167" s="17">
        <f>NMM!C76</f>
        <v>11.537467873763964</v>
      </c>
      <c r="D167" s="17">
        <f>NMM!D76</f>
        <v>11.934807595377134</v>
      </c>
      <c r="E167" s="17">
        <f>NMM!E76</f>
        <v>11.835863562643594</v>
      </c>
      <c r="F167" s="17">
        <f>NMM!F76</f>
        <v>10.700496353553998</v>
      </c>
      <c r="G167" s="17">
        <f>NMM!G76</f>
        <v>10.896662316588078</v>
      </c>
      <c r="H167" s="17">
        <f>NMM!H76</f>
        <v>10.971737175235077</v>
      </c>
      <c r="I167" s="17">
        <f>NMM!I76</f>
        <v>11.525238999640258</v>
      </c>
      <c r="J167" s="17">
        <f>NMM!J76</f>
        <v>10.974260306900135</v>
      </c>
      <c r="K167" s="17">
        <f>NMM!K76</f>
        <v>10.880270911503873</v>
      </c>
      <c r="L167" s="17">
        <f>NMM!L76</f>
        <v>11.135931864180709</v>
      </c>
      <c r="M167" s="17">
        <f>NMM!M76</f>
        <v>11.189413119323282</v>
      </c>
      <c r="N167" s="17">
        <f>NMM!N76</f>
        <v>19.860596975259639</v>
      </c>
      <c r="O167" s="17">
        <f>NMM!O76</f>
        <v>12.460877366225491</v>
      </c>
      <c r="P167" s="17">
        <f>NMM!P76</f>
        <v>15.143334908934296</v>
      </c>
      <c r="Q167" s="17">
        <f>NMM!Q76</f>
        <v>17.593836204759846</v>
      </c>
    </row>
    <row r="168" spans="1:17" x14ac:dyDescent="0.25">
      <c r="A168" s="21" t="s">
        <v>37</v>
      </c>
      <c r="B168" s="17">
        <f>NMM!B77</f>
        <v>3.6531945213800281</v>
      </c>
      <c r="C168" s="17">
        <f>NMM!C77</f>
        <v>3.7173123550674099</v>
      </c>
      <c r="D168" s="17">
        <f>NMM!D77</f>
        <v>3.5988448177877035</v>
      </c>
      <c r="E168" s="17">
        <f>NMM!E77</f>
        <v>3.6206071111081988</v>
      </c>
      <c r="F168" s="17">
        <f>NMM!F77</f>
        <v>3.767384346333575</v>
      </c>
      <c r="G168" s="17">
        <f>NMM!G77</f>
        <v>3.6499156453617383</v>
      </c>
      <c r="H168" s="17">
        <f>NMM!H77</f>
        <v>3.2121047754096401</v>
      </c>
      <c r="I168" s="17">
        <f>NMM!I77</f>
        <v>3.3097303933001396</v>
      </c>
      <c r="J168" s="17">
        <f>NMM!J77</f>
        <v>3.4099477130509972</v>
      </c>
      <c r="K168" s="17">
        <f>NMM!K77</f>
        <v>2.7216247588110902</v>
      </c>
      <c r="L168" s="17">
        <f>NMM!L77</f>
        <v>2.7187990814982603</v>
      </c>
      <c r="M168" s="17">
        <f>NMM!M77</f>
        <v>2.7353811994668247</v>
      </c>
      <c r="N168" s="17">
        <f>NMM!N77</f>
        <v>2.732401521758054</v>
      </c>
      <c r="O168" s="17">
        <f>NMM!O77</f>
        <v>2.6683117151906592</v>
      </c>
      <c r="P168" s="17">
        <f>NMM!P77</f>
        <v>2.7342296517230116</v>
      </c>
      <c r="Q168" s="17">
        <f>NMM!Q77</f>
        <v>2.7095616746506761</v>
      </c>
    </row>
    <row r="169" spans="1:17" x14ac:dyDescent="0.25">
      <c r="A169" s="21" t="s">
        <v>57</v>
      </c>
      <c r="B169" s="17">
        <f>NMM!B78</f>
        <v>2.4184900437632835</v>
      </c>
      <c r="C169" s="17">
        <f>NMM!C78</f>
        <v>2.6477071583161473</v>
      </c>
      <c r="D169" s="17">
        <f>NMM!D78</f>
        <v>2.4216937955166946</v>
      </c>
      <c r="E169" s="17">
        <f>NMM!E78</f>
        <v>2.4577864244197052</v>
      </c>
      <c r="F169" s="17">
        <f>NMM!F78</f>
        <v>2.5395747148335959</v>
      </c>
      <c r="G169" s="17">
        <f>NMM!G78</f>
        <v>2.3570622431003709</v>
      </c>
      <c r="H169" s="17">
        <f>NMM!H78</f>
        <v>1.7699791645755034</v>
      </c>
      <c r="I169" s="17">
        <f>NMM!I78</f>
        <v>1.8913780165954663</v>
      </c>
      <c r="J169" s="17">
        <f>NMM!J78</f>
        <v>2.1357039301085874</v>
      </c>
      <c r="K169" s="17">
        <f>NMM!K78</f>
        <v>1.3757100174335573</v>
      </c>
      <c r="L169" s="17">
        <f>NMM!L78</f>
        <v>1.501543676203597</v>
      </c>
      <c r="M169" s="17">
        <f>NMM!M78</f>
        <v>1.714017525714977</v>
      </c>
      <c r="N169" s="17">
        <f>NMM!N78</f>
        <v>1.8082943279374495</v>
      </c>
      <c r="O169" s="17">
        <f>NMM!O78</f>
        <v>1.6047536806577276</v>
      </c>
      <c r="P169" s="17">
        <f>NMM!P78</f>
        <v>1.7859843983191803</v>
      </c>
      <c r="Q169" s="17">
        <f>NMM!Q78</f>
        <v>1.7267902197061862</v>
      </c>
    </row>
    <row r="170" spans="1:17" x14ac:dyDescent="0.25">
      <c r="A170" s="23" t="s">
        <v>9</v>
      </c>
      <c r="B170" s="22">
        <f>PPA!B73</f>
        <v>1.4183627357537558</v>
      </c>
      <c r="C170" s="22">
        <f>PPA!C73</f>
        <v>1.4267791639720218</v>
      </c>
      <c r="D170" s="22">
        <f>PPA!D73</f>
        <v>1.3669877603475413</v>
      </c>
      <c r="E170" s="22">
        <f>PPA!E73</f>
        <v>1.3981894985612269</v>
      </c>
      <c r="F170" s="22">
        <f>PPA!F73</f>
        <v>1.4116760789560416</v>
      </c>
      <c r="G170" s="22">
        <f>PPA!G73</f>
        <v>1.0069250716724205</v>
      </c>
      <c r="H170" s="22">
        <f>PPA!H73</f>
        <v>1.1682712403832551</v>
      </c>
      <c r="I170" s="22">
        <f>PPA!I73</f>
        <v>1.0475069290107071</v>
      </c>
      <c r="J170" s="22">
        <f>PPA!J73</f>
        <v>1.1822991088010644</v>
      </c>
      <c r="K170" s="22">
        <f>PPA!K73</f>
        <v>1.0699410459538754</v>
      </c>
      <c r="L170" s="22">
        <f>PPA!L73</f>
        <v>0.82737237921325935</v>
      </c>
      <c r="M170" s="22">
        <f>PPA!M73</f>
        <v>0.73838782745260201</v>
      </c>
      <c r="N170" s="22">
        <f>PPA!N73</f>
        <v>0.56650179956092306</v>
      </c>
      <c r="O170" s="22">
        <f>PPA!O73</f>
        <v>0.56212411113444249</v>
      </c>
      <c r="P170" s="22">
        <f>PPA!P73</f>
        <v>0.55585153787180253</v>
      </c>
      <c r="Q170" s="22">
        <f>PPA!Q73</f>
        <v>0.56753755443044163</v>
      </c>
    </row>
    <row r="171" spans="1:17" x14ac:dyDescent="0.25">
      <c r="A171" s="21" t="s">
        <v>35</v>
      </c>
      <c r="B171" s="17" t="str">
        <f>PPA!B74</f>
        <v/>
      </c>
      <c r="C171" s="17" t="str">
        <f>PPA!C74</f>
        <v/>
      </c>
      <c r="D171" s="17" t="str">
        <f>PPA!D74</f>
        <v/>
      </c>
      <c r="E171" s="17" t="str">
        <f>PPA!E74</f>
        <v/>
      </c>
      <c r="F171" s="17" t="str">
        <f>PPA!F74</f>
        <v/>
      </c>
      <c r="G171" s="17" t="str">
        <f>PPA!G74</f>
        <v/>
      </c>
      <c r="H171" s="17" t="str">
        <f>PPA!H74</f>
        <v/>
      </c>
      <c r="I171" s="17" t="str">
        <f>PPA!I74</f>
        <v/>
      </c>
      <c r="J171" s="17" t="str">
        <f>PPA!J74</f>
        <v/>
      </c>
      <c r="K171" s="17" t="str">
        <f>PPA!K74</f>
        <v/>
      </c>
      <c r="L171" s="17" t="str">
        <f>PPA!L74</f>
        <v/>
      </c>
      <c r="M171" s="17" t="str">
        <f>PPA!M74</f>
        <v/>
      </c>
      <c r="N171" s="17" t="str">
        <f>PPA!N74</f>
        <v/>
      </c>
      <c r="O171" s="17" t="str">
        <f>PPA!O74</f>
        <v/>
      </c>
      <c r="P171" s="17" t="str">
        <f>PPA!P74</f>
        <v/>
      </c>
      <c r="Q171" s="17" t="str">
        <f>PPA!Q74</f>
        <v/>
      </c>
    </row>
    <row r="172" spans="1:17" x14ac:dyDescent="0.25">
      <c r="A172" s="21" t="s">
        <v>56</v>
      </c>
      <c r="B172" s="17">
        <f>PPA!B75</f>
        <v>2.1049542933969403</v>
      </c>
      <c r="C172" s="17">
        <f>PPA!C75</f>
        <v>2.2551410908447078</v>
      </c>
      <c r="D172" s="17">
        <f>PPA!D75</f>
        <v>2.1574966033114809</v>
      </c>
      <c r="E172" s="17">
        <f>PPA!E75</f>
        <v>2.1981074266931735</v>
      </c>
      <c r="F172" s="17">
        <f>PPA!F75</f>
        <v>2.3513475658417273</v>
      </c>
      <c r="G172" s="17">
        <f>PPA!G75</f>
        <v>1.7902117450792177</v>
      </c>
      <c r="H172" s="17">
        <f>PPA!H75</f>
        <v>2.4909623568351629</v>
      </c>
      <c r="I172" s="17">
        <f>PPA!I75</f>
        <v>1.6576311824296739</v>
      </c>
      <c r="J172" s="17">
        <f>PPA!J75</f>
        <v>1.7106070834745684</v>
      </c>
      <c r="K172" s="17">
        <f>PPA!K75</f>
        <v>1.6004850301328217</v>
      </c>
      <c r="L172" s="17">
        <f>PPA!L75</f>
        <v>1.2655792273778466</v>
      </c>
      <c r="M172" s="17">
        <f>PPA!M75</f>
        <v>1.0532706370543541</v>
      </c>
      <c r="N172" s="17">
        <f>PPA!N75</f>
        <v>0.69055597254980372</v>
      </c>
      <c r="O172" s="17">
        <f>PPA!O75</f>
        <v>0.66241491181386647</v>
      </c>
      <c r="P172" s="17">
        <f>PPA!P75</f>
        <v>0.64729060471025834</v>
      </c>
      <c r="Q172" s="17">
        <f>PPA!Q75</f>
        <v>0.65004301998428693</v>
      </c>
    </row>
    <row r="173" spans="1:17" x14ac:dyDescent="0.25">
      <c r="A173" s="21" t="s">
        <v>55</v>
      </c>
      <c r="B173" s="17">
        <f>PPA!B76</f>
        <v>0.87447749559798427</v>
      </c>
      <c r="C173" s="17">
        <f>PPA!C76</f>
        <v>0.86087008970713752</v>
      </c>
      <c r="D173" s="17">
        <f>PPA!D76</f>
        <v>0.81726705969960167</v>
      </c>
      <c r="E173" s="17">
        <f>PPA!E76</f>
        <v>0.81138848394361263</v>
      </c>
      <c r="F173" s="17">
        <f>PPA!F76</f>
        <v>0.81604876216593403</v>
      </c>
      <c r="G173" s="17">
        <f>PPA!G76</f>
        <v>0.54505662011868183</v>
      </c>
      <c r="H173" s="17">
        <f>PPA!H76</f>
        <v>0.4021729382599305</v>
      </c>
      <c r="I173" s="17">
        <f>PPA!I76</f>
        <v>0.43271366535666445</v>
      </c>
      <c r="J173" s="17">
        <f>PPA!J76</f>
        <v>0.66078157884290856</v>
      </c>
      <c r="K173" s="17">
        <f>PPA!K76</f>
        <v>0.58793484036726751</v>
      </c>
      <c r="L173" s="17">
        <f>PPA!L76</f>
        <v>0.4208565927929217</v>
      </c>
      <c r="M173" s="17">
        <f>PPA!M76</f>
        <v>0.36023936313831434</v>
      </c>
      <c r="N173" s="17">
        <f>PPA!N76</f>
        <v>0.36378528897373202</v>
      </c>
      <c r="O173" s="17">
        <f>PPA!O76</f>
        <v>0.36097410876124464</v>
      </c>
      <c r="P173" s="17">
        <f>PPA!P76</f>
        <v>0.3569461076521096</v>
      </c>
      <c r="Q173" s="17">
        <f>PPA!Q76</f>
        <v>0.36445041022278335</v>
      </c>
    </row>
    <row r="174" spans="1:17" x14ac:dyDescent="0.25">
      <c r="A174" s="20" t="s">
        <v>54</v>
      </c>
      <c r="B174" s="19">
        <f>FBT!B$37</f>
        <v>2.1220967013198653</v>
      </c>
      <c r="C174" s="19">
        <f>FBT!C$37</f>
        <v>2.0028007842438535</v>
      </c>
      <c r="D174" s="19">
        <f>FBT!D$37</f>
        <v>1.9195810093879446</v>
      </c>
      <c r="E174" s="19">
        <f>FBT!E$37</f>
        <v>1.8166847986530499</v>
      </c>
      <c r="F174" s="19">
        <f>FBT!F$37</f>
        <v>1.7980115432767296</v>
      </c>
      <c r="G174" s="19">
        <f>FBT!G$37</f>
        <v>1.843585888612828</v>
      </c>
      <c r="H174" s="19">
        <f>FBT!H$37</f>
        <v>1.7151118016348097</v>
      </c>
      <c r="I174" s="19">
        <f>FBT!I$37</f>
        <v>1.5791092994399323</v>
      </c>
      <c r="J174" s="19">
        <f>FBT!J$37</f>
        <v>1.7908784078476083</v>
      </c>
      <c r="K174" s="19">
        <f>FBT!K$37</f>
        <v>1.6413407172317231</v>
      </c>
      <c r="L174" s="19">
        <f>FBT!L$37</f>
        <v>1.4539611795257839</v>
      </c>
      <c r="M174" s="19">
        <f>FBT!M$37</f>
        <v>1.5107364419871563</v>
      </c>
      <c r="N174" s="19">
        <f>FBT!N$37</f>
        <v>1.5339216792303281</v>
      </c>
      <c r="O174" s="19">
        <f>FBT!O$37</f>
        <v>1.5754275988434723</v>
      </c>
      <c r="P174" s="19">
        <f>FBT!P$37</f>
        <v>1.4350219985727413</v>
      </c>
      <c r="Q174" s="19">
        <f>FBT!Q$37</f>
        <v>1.5408529790267256</v>
      </c>
    </row>
    <row r="175" spans="1:17" x14ac:dyDescent="0.25">
      <c r="A175" s="18" t="s">
        <v>53</v>
      </c>
      <c r="B175" s="17">
        <f>TRE!B$37</f>
        <v>1.7443963024429774</v>
      </c>
      <c r="C175" s="17">
        <f>TRE!C$37</f>
        <v>1.7505230120320416</v>
      </c>
      <c r="D175" s="17">
        <f>TRE!D$37</f>
        <v>1.715908301252318</v>
      </c>
      <c r="E175" s="17">
        <f>TRE!E$37</f>
        <v>1.7366399629842957</v>
      </c>
      <c r="F175" s="17">
        <f>TRE!F$37</f>
        <v>1.7576976986117681</v>
      </c>
      <c r="G175" s="17">
        <f>TRE!G$37</f>
        <v>1.6806720950212952</v>
      </c>
      <c r="H175" s="17">
        <f>TRE!H$37</f>
        <v>1.5494118671519659</v>
      </c>
      <c r="I175" s="17">
        <f>TRE!I$37</f>
        <v>1.4019461213576412</v>
      </c>
      <c r="J175" s="17">
        <f>TRE!J$37</f>
        <v>1.6942799158318262</v>
      </c>
      <c r="K175" s="17">
        <f>TRE!K$37</f>
        <v>1.100155881656169</v>
      </c>
      <c r="L175" s="17">
        <f>TRE!L$37</f>
        <v>0.59947550206994771</v>
      </c>
      <c r="M175" s="17">
        <f>TRE!M$37</f>
        <v>0.59705067239176779</v>
      </c>
      <c r="N175" s="17">
        <f>TRE!N$37</f>
        <v>0.61046269818429444</v>
      </c>
      <c r="O175" s="17">
        <f>TRE!O$37</f>
        <v>0.60501997064269142</v>
      </c>
      <c r="P175" s="17">
        <f>TRE!P$37</f>
        <v>0.60034549653757086</v>
      </c>
      <c r="Q175" s="17">
        <f>TRE!Q$37</f>
        <v>0.85886355813977866</v>
      </c>
    </row>
    <row r="176" spans="1:17" x14ac:dyDescent="0.25">
      <c r="A176" s="18" t="s">
        <v>52</v>
      </c>
      <c r="B176" s="17">
        <f>MAE!B$37</f>
        <v>1.4450017381362061</v>
      </c>
      <c r="C176" s="17">
        <f>MAE!C$37</f>
        <v>1.3110490678656255</v>
      </c>
      <c r="D176" s="17">
        <f>MAE!D$37</f>
        <v>1.1960407798567481</v>
      </c>
      <c r="E176" s="17">
        <f>MAE!E$37</f>
        <v>1.2317060038116587</v>
      </c>
      <c r="F176" s="17">
        <f>MAE!F$37</f>
        <v>1.2048746272783699</v>
      </c>
      <c r="G176" s="17">
        <f>MAE!G$37</f>
        <v>1.1845457682735665</v>
      </c>
      <c r="H176" s="17">
        <f>MAE!H$37</f>
        <v>0.93285667744173384</v>
      </c>
      <c r="I176" s="17">
        <f>MAE!I$37</f>
        <v>1.2953285857775294</v>
      </c>
      <c r="J176" s="17">
        <f>MAE!J$37</f>
        <v>1.3914796885229836</v>
      </c>
      <c r="K176" s="17">
        <f>MAE!K$37</f>
        <v>1.2337505010770724</v>
      </c>
      <c r="L176" s="17">
        <f>MAE!L$37</f>
        <v>1.2308547980193583</v>
      </c>
      <c r="M176" s="17">
        <f>MAE!M$37</f>
        <v>1.2460578680982888</v>
      </c>
      <c r="N176" s="17">
        <f>MAE!N$37</f>
        <v>1.2363789610374454</v>
      </c>
      <c r="O176" s="17">
        <f>MAE!O$37</f>
        <v>1.232049144629672</v>
      </c>
      <c r="P176" s="17">
        <f>MAE!P$37</f>
        <v>1.2354497702588265</v>
      </c>
      <c r="Q176" s="17">
        <f>MAE!Q$37</f>
        <v>1.2658604457942813</v>
      </c>
    </row>
    <row r="177" spans="1:17" x14ac:dyDescent="0.25">
      <c r="A177" s="18" t="s">
        <v>51</v>
      </c>
      <c r="B177" s="17">
        <f>TEL!B$37</f>
        <v>2.2576159152421336</v>
      </c>
      <c r="C177" s="17">
        <f>TEL!C$37</f>
        <v>2.2968829996274356</v>
      </c>
      <c r="D177" s="17">
        <f>TEL!D$37</f>
        <v>2.1976535746828367</v>
      </c>
      <c r="E177" s="17">
        <f>TEL!E$37</f>
        <v>2.3734205965628519</v>
      </c>
      <c r="F177" s="17">
        <f>TEL!F$37</f>
        <v>2.3657651707493015</v>
      </c>
      <c r="G177" s="17">
        <f>TEL!G$37</f>
        <v>2.2040573942127475</v>
      </c>
      <c r="H177" s="17">
        <f>TEL!H$37</f>
        <v>2.3898104334858576</v>
      </c>
      <c r="I177" s="17">
        <f>TEL!I$37</f>
        <v>1.7789020921456165</v>
      </c>
      <c r="J177" s="17">
        <f>TEL!J$37</f>
        <v>1.2573151300834766</v>
      </c>
      <c r="K177" s="17">
        <f>TEL!K$37</f>
        <v>1.869117107679666</v>
      </c>
      <c r="L177" s="17">
        <f>TEL!L$37</f>
        <v>1.4089609848178635</v>
      </c>
      <c r="M177" s="17">
        <f>TEL!M$37</f>
        <v>1.1656878337235765</v>
      </c>
      <c r="N177" s="17">
        <f>TEL!N$37</f>
        <v>0.83619126269677679</v>
      </c>
      <c r="O177" s="17">
        <f>TEL!O$37</f>
        <v>1.2674216167634729</v>
      </c>
      <c r="P177" s="17">
        <f>TEL!P$37</f>
        <v>1.2562641663542287</v>
      </c>
      <c r="Q177" s="17">
        <f>TEL!Q$37</f>
        <v>1.2315617093034354</v>
      </c>
    </row>
    <row r="178" spans="1:17" x14ac:dyDescent="0.25">
      <c r="A178" s="18" t="s">
        <v>50</v>
      </c>
      <c r="B178" s="17">
        <f>WWP!B$37</f>
        <v>0.21491645685453784</v>
      </c>
      <c r="C178" s="17">
        <f>WWP!C$37</f>
        <v>0.17717633850913317</v>
      </c>
      <c r="D178" s="17">
        <f>WWP!D$37</f>
        <v>0.19161084364355466</v>
      </c>
      <c r="E178" s="17">
        <f>WWP!E$37</f>
        <v>0.30474159006617391</v>
      </c>
      <c r="F178" s="17">
        <f>WWP!F$37</f>
        <v>0.27941346576463627</v>
      </c>
      <c r="G178" s="17">
        <f>WWP!G$37</f>
        <v>0.22101226776291533</v>
      </c>
      <c r="H178" s="17">
        <f>WWP!H$37</f>
        <v>0.27576203752286349</v>
      </c>
      <c r="I178" s="17">
        <f>WWP!I$37</f>
        <v>0.26297529402563535</v>
      </c>
      <c r="J178" s="17">
        <f>WWP!J$37</f>
        <v>0.28736576149820175</v>
      </c>
      <c r="K178" s="17">
        <f>WWP!K$37</f>
        <v>0.28269173872948805</v>
      </c>
      <c r="L178" s="17">
        <f>WWP!L$37</f>
        <v>0.18277653909238231</v>
      </c>
      <c r="M178" s="17">
        <f>WWP!M$37</f>
        <v>0.10397221128968591</v>
      </c>
      <c r="N178" s="17">
        <f>WWP!N$37</f>
        <v>0.10180333762539433</v>
      </c>
      <c r="O178" s="17">
        <f>WWP!O$37</f>
        <v>9.8305179350653235E-2</v>
      </c>
      <c r="P178" s="17">
        <f>WWP!P$37</f>
        <v>9.274782397080801E-2</v>
      </c>
      <c r="Q178" s="17">
        <f>WWP!Q$37</f>
        <v>9.1338048683179796E-2</v>
      </c>
    </row>
    <row r="179" spans="1:17" x14ac:dyDescent="0.25">
      <c r="A179" s="16" t="s">
        <v>49</v>
      </c>
      <c r="B179" s="15">
        <f>OIS!B$37</f>
        <v>1.7180846795764282</v>
      </c>
      <c r="C179" s="15">
        <f>OIS!C$37</f>
        <v>1.6085622224185097</v>
      </c>
      <c r="D179" s="15">
        <f>OIS!D$37</f>
        <v>1.5927163505779036</v>
      </c>
      <c r="E179" s="15">
        <f>OIS!E$37</f>
        <v>1.6384497555371063</v>
      </c>
      <c r="F179" s="15">
        <f>OIS!F$37</f>
        <v>1.6860127581222693</v>
      </c>
      <c r="G179" s="15">
        <f>OIS!G$37</f>
        <v>1.5709922129206271</v>
      </c>
      <c r="H179" s="15">
        <f>OIS!H$37</f>
        <v>1.2400429097057148</v>
      </c>
      <c r="I179" s="15">
        <f>OIS!I$37</f>
        <v>1.3976888419681261</v>
      </c>
      <c r="J179" s="15">
        <f>OIS!J$37</f>
        <v>1.6117098499185958</v>
      </c>
      <c r="K179" s="15">
        <f>OIS!K$37</f>
        <v>1.1202172414569918</v>
      </c>
      <c r="L179" s="15">
        <f>OIS!L$37</f>
        <v>1.1945286950158716</v>
      </c>
      <c r="M179" s="15">
        <f>OIS!M$37</f>
        <v>1.3850422755846157</v>
      </c>
      <c r="N179" s="15">
        <f>OIS!N$37</f>
        <v>1.2228795117004161</v>
      </c>
      <c r="O179" s="15">
        <f>OIS!O$37</f>
        <v>1.1593959910789058</v>
      </c>
      <c r="P179" s="15">
        <f>OIS!P$37</f>
        <v>1.1062179635486036</v>
      </c>
      <c r="Q179" s="15">
        <f>OIS!Q$37</f>
        <v>1.0739619241339513</v>
      </c>
    </row>
  </sheetData>
  <pageMargins left="0.39370078740157483" right="0.39370078740157483" top="0.39370078740157483" bottom="0.39370078740157483" header="0.31496062992125984" footer="0.31496062992125984"/>
  <pageSetup paperSize="9" scale="57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1242.6250018384719</v>
      </c>
      <c r="C5" s="96">
        <v>1078.4552081785562</v>
      </c>
      <c r="D5" s="96">
        <v>978.53406150203989</v>
      </c>
      <c r="E5" s="96">
        <v>975.83449228563597</v>
      </c>
      <c r="F5" s="96">
        <v>942.82631562729603</v>
      </c>
      <c r="G5" s="96">
        <v>1088.4361867328057</v>
      </c>
      <c r="H5" s="96">
        <v>920.62395768488398</v>
      </c>
      <c r="I5" s="96">
        <v>709.00226309563197</v>
      </c>
      <c r="J5" s="96">
        <v>811.46362594737604</v>
      </c>
      <c r="K5" s="96">
        <v>687.30856940793603</v>
      </c>
      <c r="L5" s="96">
        <v>609.60022390088227</v>
      </c>
      <c r="M5" s="96">
        <v>682.88499113747901</v>
      </c>
      <c r="N5" s="96">
        <v>629.8388664677359</v>
      </c>
      <c r="O5" s="96">
        <v>664.82726302428784</v>
      </c>
      <c r="P5" s="96">
        <v>607.26205131710446</v>
      </c>
      <c r="Q5" s="96">
        <v>722.05174710065398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16.416213004907071</v>
      </c>
      <c r="C10" s="158">
        <v>15.078132926356158</v>
      </c>
      <c r="D10" s="158">
        <v>14.275227469427623</v>
      </c>
      <c r="E10" s="158">
        <v>15.042124356276009</v>
      </c>
      <c r="F10" s="158">
        <v>14.678773527540201</v>
      </c>
      <c r="G10" s="158">
        <v>16.593908975404915</v>
      </c>
      <c r="H10" s="158">
        <v>15.184732510621743</v>
      </c>
      <c r="I10" s="158">
        <v>12.676223919650866</v>
      </c>
      <c r="J10" s="158">
        <v>12.791795656387963</v>
      </c>
      <c r="K10" s="158">
        <v>11.592606221158903</v>
      </c>
      <c r="L10" s="158">
        <v>11.5863526905238</v>
      </c>
      <c r="M10" s="158">
        <v>12.493804042820987</v>
      </c>
      <c r="N10" s="158">
        <v>11.355917679637447</v>
      </c>
      <c r="O10" s="158">
        <v>11.81825731288281</v>
      </c>
      <c r="P10" s="158">
        <v>11.830009256841432</v>
      </c>
      <c r="Q10" s="158">
        <v>13.103707147149564</v>
      </c>
    </row>
    <row r="11" spans="1:17" x14ac:dyDescent="0.25">
      <c r="A11" s="92" t="s">
        <v>125</v>
      </c>
      <c r="B11" s="91">
        <v>7.7967233654379013</v>
      </c>
      <c r="C11" s="91">
        <v>7.1697096336378303</v>
      </c>
      <c r="D11" s="91">
        <v>6.7874510555154099</v>
      </c>
      <c r="E11" s="91">
        <v>7.1521035029307889</v>
      </c>
      <c r="F11" s="91">
        <v>6.9819450809508838</v>
      </c>
      <c r="G11" s="91">
        <v>7.8609820586288812</v>
      </c>
      <c r="H11" s="91">
        <v>7.1470537021064962</v>
      </c>
      <c r="I11" s="91">
        <v>5.9782302598583055</v>
      </c>
      <c r="J11" s="91">
        <v>6.0330950156578762</v>
      </c>
      <c r="K11" s="91">
        <v>5.5755822088247857</v>
      </c>
      <c r="L11" s="91">
        <v>5.582510067087151</v>
      </c>
      <c r="M11" s="91">
        <v>6.0186081712568651</v>
      </c>
      <c r="N11" s="91">
        <v>5.4671813446700614</v>
      </c>
      <c r="O11" s="91">
        <v>5.6188518246322188</v>
      </c>
      <c r="P11" s="91">
        <v>5.6344923255576731</v>
      </c>
      <c r="Q11" s="91">
        <v>6.239421555827775</v>
      </c>
    </row>
    <row r="12" spans="1:17" x14ac:dyDescent="0.25">
      <c r="A12" s="92" t="s">
        <v>26</v>
      </c>
      <c r="B12" s="91">
        <v>8.6194896394691689</v>
      </c>
      <c r="C12" s="91">
        <v>7.9084232927183278</v>
      </c>
      <c r="D12" s="91">
        <v>7.487776413912214</v>
      </c>
      <c r="E12" s="91">
        <v>7.8900208533452192</v>
      </c>
      <c r="F12" s="91">
        <v>7.6968284465893166</v>
      </c>
      <c r="G12" s="91">
        <v>8.7329269167760337</v>
      </c>
      <c r="H12" s="91">
        <v>8.0376788085152455</v>
      </c>
      <c r="I12" s="91">
        <v>6.6979936597925596</v>
      </c>
      <c r="J12" s="91">
        <v>6.7587006407300869</v>
      </c>
      <c r="K12" s="91">
        <v>6.017024012334117</v>
      </c>
      <c r="L12" s="91">
        <v>6.0038426234366487</v>
      </c>
      <c r="M12" s="91">
        <v>6.4751958715641216</v>
      </c>
      <c r="N12" s="91">
        <v>5.8887363349673842</v>
      </c>
      <c r="O12" s="91">
        <v>6.1994054882505916</v>
      </c>
      <c r="P12" s="91">
        <v>6.1955169312837599</v>
      </c>
      <c r="Q12" s="91">
        <v>6.8642855913217886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263</v>
      </c>
      <c r="B15" s="204">
        <v>43.046388687042466</v>
      </c>
      <c r="C15" s="204">
        <v>39.792137957572422</v>
      </c>
      <c r="D15" s="204">
        <v>37.701922443220013</v>
      </c>
      <c r="E15" s="204">
        <v>39.654009663365905</v>
      </c>
      <c r="F15" s="204">
        <v>38.22730284702908</v>
      </c>
      <c r="G15" s="204">
        <v>43.182212949044029</v>
      </c>
      <c r="H15" s="204">
        <v>40.123707865543537</v>
      </c>
      <c r="I15" s="204">
        <v>32.827386391697061</v>
      </c>
      <c r="J15" s="204">
        <v>33.99488925889257</v>
      </c>
      <c r="K15" s="204">
        <v>31.194248904431777</v>
      </c>
      <c r="L15" s="204">
        <v>30.326859992501554</v>
      </c>
      <c r="M15" s="204">
        <v>33.27833126102955</v>
      </c>
      <c r="N15" s="204">
        <v>30.071883950554472</v>
      </c>
      <c r="O15" s="204">
        <v>31.04682487822938</v>
      </c>
      <c r="P15" s="204">
        <v>30.930258482845687</v>
      </c>
      <c r="Q15" s="204">
        <v>34.443865155750963</v>
      </c>
    </row>
    <row r="16" spans="1:17" x14ac:dyDescent="0.25">
      <c r="A16" s="152" t="s">
        <v>277</v>
      </c>
      <c r="B16" s="264">
        <v>43.046388687042466</v>
      </c>
      <c r="C16" s="264">
        <v>39.792137957572422</v>
      </c>
      <c r="D16" s="264">
        <v>37.701922443220013</v>
      </c>
      <c r="E16" s="264">
        <v>39.654009663365905</v>
      </c>
      <c r="F16" s="264">
        <v>38.22730284702908</v>
      </c>
      <c r="G16" s="264">
        <v>43.182212949044029</v>
      </c>
      <c r="H16" s="264">
        <v>40.123707865543537</v>
      </c>
      <c r="I16" s="264">
        <v>32.827386391697061</v>
      </c>
      <c r="J16" s="264">
        <v>33.99488925889257</v>
      </c>
      <c r="K16" s="264">
        <v>31.194248904431777</v>
      </c>
      <c r="L16" s="264">
        <v>30.326859992501554</v>
      </c>
      <c r="M16" s="264">
        <v>33.27833126102955</v>
      </c>
      <c r="N16" s="264">
        <v>30.071883950554472</v>
      </c>
      <c r="O16" s="264">
        <v>31.04682487822938</v>
      </c>
      <c r="P16" s="264">
        <v>30.930258482845687</v>
      </c>
      <c r="Q16" s="264">
        <v>34.443865155750963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1.6152744591103629</v>
      </c>
      <c r="C18" s="83">
        <v>1.6536323867787643</v>
      </c>
      <c r="D18" s="83">
        <v>1.6529414179383859</v>
      </c>
      <c r="E18" s="83">
        <v>1.6548991629860592</v>
      </c>
      <c r="F18" s="83">
        <v>1.6552878329587521</v>
      </c>
      <c r="G18" s="83">
        <v>1.615681948622107</v>
      </c>
      <c r="H18" s="83">
        <v>0.7911161366384093</v>
      </c>
      <c r="I18" s="83">
        <v>2.441876684174511</v>
      </c>
      <c r="J18" s="83">
        <v>2.4515862358997205</v>
      </c>
      <c r="K18" s="83">
        <v>4.8964499207902881</v>
      </c>
      <c r="L18" s="83">
        <v>6.4843506267201017</v>
      </c>
      <c r="M18" s="83">
        <v>22.698209750865363</v>
      </c>
      <c r="N18" s="83">
        <v>17.832017859965113</v>
      </c>
      <c r="O18" s="83">
        <v>20.263900724570416</v>
      </c>
      <c r="P18" s="83">
        <v>16.217272607766823</v>
      </c>
      <c r="Q18" s="83">
        <v>23.49975561637957</v>
      </c>
    </row>
    <row r="19" spans="1:17" x14ac:dyDescent="0.25">
      <c r="A19" s="154" t="s">
        <v>125</v>
      </c>
      <c r="B19" s="83">
        <v>17.723659477988988</v>
      </c>
      <c r="C19" s="83">
        <v>17.181695030200402</v>
      </c>
      <c r="D19" s="83">
        <v>16.329014029053209</v>
      </c>
      <c r="E19" s="83">
        <v>16.973799820950692</v>
      </c>
      <c r="F19" s="83">
        <v>14.781289291886763</v>
      </c>
      <c r="G19" s="83">
        <v>16.582523750650942</v>
      </c>
      <c r="H19" s="83">
        <v>17.731041148347863</v>
      </c>
      <c r="I19" s="83">
        <v>11.33236224953685</v>
      </c>
      <c r="J19" s="83">
        <v>14.872886463920612</v>
      </c>
      <c r="K19" s="83">
        <v>13.511117482669196</v>
      </c>
      <c r="L19" s="83">
        <v>9.5980376385906165</v>
      </c>
      <c r="M19" s="83">
        <v>3.6261928549739695</v>
      </c>
      <c r="N19" s="83">
        <v>4.2588044187890413</v>
      </c>
      <c r="O19" s="83">
        <v>3.1561208682740176</v>
      </c>
      <c r="P19" s="83">
        <v>4.6408983464522651</v>
      </c>
      <c r="Q19" s="83">
        <v>2.9572088063571931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23.707454749943111</v>
      </c>
      <c r="C21" s="83">
        <v>20.95681054059326</v>
      </c>
      <c r="D21" s="83">
        <v>19.719966996228422</v>
      </c>
      <c r="E21" s="83">
        <v>21.025310679429154</v>
      </c>
      <c r="F21" s="83">
        <v>21.790725722183563</v>
      </c>
      <c r="G21" s="83">
        <v>24.984007249770979</v>
      </c>
      <c r="H21" s="83">
        <v>21.601550580557266</v>
      </c>
      <c r="I21" s="83">
        <v>19.053147457985698</v>
      </c>
      <c r="J21" s="83">
        <v>16.670416559072233</v>
      </c>
      <c r="K21" s="83">
        <v>12.786681500972293</v>
      </c>
      <c r="L21" s="83">
        <v>14.244471727190833</v>
      </c>
      <c r="M21" s="83">
        <v>6.9539286551902189</v>
      </c>
      <c r="N21" s="83">
        <v>7.9810616718003171</v>
      </c>
      <c r="O21" s="83">
        <v>7.6268032853849466</v>
      </c>
      <c r="P21" s="83">
        <v>10.072087528626602</v>
      </c>
      <c r="Q21" s="83">
        <v>7.9869007330141963</v>
      </c>
    </row>
    <row r="22" spans="1:17" x14ac:dyDescent="0.25">
      <c r="A22" s="152" t="s">
        <v>276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2" t="s">
        <v>275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</row>
    <row r="24" spans="1:17" x14ac:dyDescent="0.25">
      <c r="A24" s="156" t="s">
        <v>262</v>
      </c>
      <c r="B24" s="204">
        <v>51.058076291182786</v>
      </c>
      <c r="C24" s="204">
        <v>47.198152448932134</v>
      </c>
      <c r="D24" s="204">
        <v>44.718911182661628</v>
      </c>
      <c r="E24" s="204">
        <v>47.034316057571836</v>
      </c>
      <c r="F24" s="204">
        <v>45.342074090347154</v>
      </c>
      <c r="G24" s="204">
        <v>51.219179829551585</v>
      </c>
      <c r="H24" s="204">
        <v>47.591433329707598</v>
      </c>
      <c r="I24" s="204">
        <v>38.937138513826795</v>
      </c>
      <c r="J24" s="204">
        <v>40.32193413273076</v>
      </c>
      <c r="K24" s="204">
        <v>37.000045508766576</v>
      </c>
      <c r="L24" s="204">
        <v>35.971220313662855</v>
      </c>
      <c r="M24" s="204">
        <v>39.472012129100435</v>
      </c>
      <c r="N24" s="204">
        <v>35.668788760186963</v>
      </c>
      <c r="O24" s="204">
        <v>36.825183286717788</v>
      </c>
      <c r="P24" s="204">
        <v>36.686921841564896</v>
      </c>
      <c r="Q24" s="204">
        <v>40.854472315233366</v>
      </c>
    </row>
    <row r="25" spans="1:17" x14ac:dyDescent="0.25">
      <c r="A25" s="152" t="s">
        <v>274</v>
      </c>
      <c r="B25" s="264">
        <v>51.058076291182786</v>
      </c>
      <c r="C25" s="264">
        <v>47.198152448932134</v>
      </c>
      <c r="D25" s="264">
        <v>44.718911182661628</v>
      </c>
      <c r="E25" s="264">
        <v>47.034316057571836</v>
      </c>
      <c r="F25" s="264">
        <v>45.342074090347154</v>
      </c>
      <c r="G25" s="264">
        <v>51.219179829551585</v>
      </c>
      <c r="H25" s="264">
        <v>47.591433329707598</v>
      </c>
      <c r="I25" s="264">
        <v>38.937138513826795</v>
      </c>
      <c r="J25" s="264">
        <v>40.32193413273076</v>
      </c>
      <c r="K25" s="264">
        <v>37.000045508766576</v>
      </c>
      <c r="L25" s="264">
        <v>35.971220313662855</v>
      </c>
      <c r="M25" s="264">
        <v>39.472012129100435</v>
      </c>
      <c r="N25" s="264">
        <v>35.668788760186963</v>
      </c>
      <c r="O25" s="264">
        <v>36.825183286717788</v>
      </c>
      <c r="P25" s="264">
        <v>36.686921841564896</v>
      </c>
      <c r="Q25" s="264">
        <v>40.854472315233366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1.9159053541994648</v>
      </c>
      <c r="C27" s="83">
        <v>1.9614023646805085</v>
      </c>
      <c r="D27" s="83">
        <v>1.9605827944251732</v>
      </c>
      <c r="E27" s="83">
        <v>1.9629049101485099</v>
      </c>
      <c r="F27" s="83">
        <v>1.9633659184171015</v>
      </c>
      <c r="G27" s="83">
        <v>1.9163886846532734</v>
      </c>
      <c r="H27" s="83">
        <v>0.9383567191509522</v>
      </c>
      <c r="I27" s="83">
        <v>2.8963527449579507</v>
      </c>
      <c r="J27" s="83">
        <v>2.9078694144826329</v>
      </c>
      <c r="K27" s="83">
        <v>5.8077650933566298</v>
      </c>
      <c r="L27" s="83">
        <v>7.6912019590046157</v>
      </c>
      <c r="M27" s="83">
        <v>26.922744520071976</v>
      </c>
      <c r="N27" s="83">
        <v>21.150869006437802</v>
      </c>
      <c r="O27" s="83">
        <v>24.035367906797575</v>
      </c>
      <c r="P27" s="83">
        <v>19.235591353834501</v>
      </c>
      <c r="Q27" s="83">
        <v>27.873472123491624</v>
      </c>
    </row>
    <row r="28" spans="1:17" x14ac:dyDescent="0.25">
      <c r="A28" s="154" t="s">
        <v>125</v>
      </c>
      <c r="B28" s="83">
        <v>21.022343229886424</v>
      </c>
      <c r="C28" s="83">
        <v>20.379509696893177</v>
      </c>
      <c r="D28" s="83">
        <v>19.368129812621316</v>
      </c>
      <c r="E28" s="83">
        <v>20.13292154447883</v>
      </c>
      <c r="F28" s="83">
        <v>17.532346367870204</v>
      </c>
      <c r="G28" s="83">
        <v>19.668822137824311</v>
      </c>
      <c r="H28" s="83">
        <v>21.031098758511213</v>
      </c>
      <c r="I28" s="83">
        <v>13.441513537936794</v>
      </c>
      <c r="J28" s="83">
        <v>17.640991379459081</v>
      </c>
      <c r="K28" s="83">
        <v>16.025773316889492</v>
      </c>
      <c r="L28" s="83">
        <v>11.384400711512397</v>
      </c>
      <c r="M28" s="83">
        <v>4.3010909180294536</v>
      </c>
      <c r="N28" s="83">
        <v>5.051442584525411</v>
      </c>
      <c r="O28" s="83">
        <v>3.743530293518825</v>
      </c>
      <c r="P28" s="83">
        <v>5.5046508908217016</v>
      </c>
      <c r="Q28" s="83">
        <v>3.5075972096445227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28.119827707096892</v>
      </c>
      <c r="C30" s="83">
        <v>24.857240387358448</v>
      </c>
      <c r="D30" s="83">
        <v>23.390198575615141</v>
      </c>
      <c r="E30" s="83">
        <v>24.938489602944497</v>
      </c>
      <c r="F30" s="83">
        <v>25.846361804059846</v>
      </c>
      <c r="G30" s="83">
        <v>29.633969007074001</v>
      </c>
      <c r="H30" s="83">
        <v>25.621977852045429</v>
      </c>
      <c r="I30" s="83">
        <v>22.599272230932055</v>
      </c>
      <c r="J30" s="83">
        <v>19.773073338789047</v>
      </c>
      <c r="K30" s="83">
        <v>15.166507098520459</v>
      </c>
      <c r="L30" s="83">
        <v>16.895617643145844</v>
      </c>
      <c r="M30" s="83">
        <v>8.2481766909990011</v>
      </c>
      <c r="N30" s="83">
        <v>9.4664771692237508</v>
      </c>
      <c r="O30" s="83">
        <v>9.0462850864013902</v>
      </c>
      <c r="P30" s="83">
        <v>11.946679596908693</v>
      </c>
      <c r="Q30" s="83">
        <v>9.4734029820972179</v>
      </c>
    </row>
    <row r="31" spans="1:17" x14ac:dyDescent="0.25">
      <c r="A31" s="152" t="s">
        <v>273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</v>
      </c>
      <c r="M31" s="264">
        <v>0</v>
      </c>
      <c r="N31" s="264">
        <v>0</v>
      </c>
      <c r="O31" s="264">
        <v>0</v>
      </c>
      <c r="P31" s="264">
        <v>0</v>
      </c>
      <c r="Q31" s="264">
        <v>0</v>
      </c>
    </row>
    <row r="32" spans="1:17" x14ac:dyDescent="0.25">
      <c r="A32" s="152" t="s">
        <v>272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0</v>
      </c>
      <c r="M32" s="264">
        <v>0</v>
      </c>
      <c r="N32" s="264">
        <v>0</v>
      </c>
      <c r="O32" s="264">
        <v>0</v>
      </c>
      <c r="P32" s="264">
        <v>0</v>
      </c>
      <c r="Q32" s="264">
        <v>0</v>
      </c>
    </row>
    <row r="33" spans="1:17" x14ac:dyDescent="0.25">
      <c r="A33" s="156" t="s">
        <v>261</v>
      </c>
      <c r="B33" s="204">
        <v>951.18627559940694</v>
      </c>
      <c r="C33" s="204">
        <v>810.77732385176841</v>
      </c>
      <c r="D33" s="204">
        <v>726.15458581257269</v>
      </c>
      <c r="E33" s="204">
        <v>718.83366713588634</v>
      </c>
      <c r="F33" s="204">
        <v>695.19529993854803</v>
      </c>
      <c r="G33" s="204">
        <v>807.09507335226647</v>
      </c>
      <c r="H33" s="204">
        <v>664.71265581413354</v>
      </c>
      <c r="I33" s="204">
        <v>500.03002327350907</v>
      </c>
      <c r="J33" s="204">
        <v>592.16606391653761</v>
      </c>
      <c r="K33" s="204">
        <v>487.06579503874354</v>
      </c>
      <c r="L33" s="204">
        <v>414.63370446412534</v>
      </c>
      <c r="M33" s="204">
        <v>469.59647745522091</v>
      </c>
      <c r="N33" s="204">
        <v>433.36294850291119</v>
      </c>
      <c r="O33" s="204">
        <v>460.51011828214683</v>
      </c>
      <c r="P33" s="204">
        <v>408.58773124973141</v>
      </c>
      <c r="Q33" s="204">
        <v>499.05442082989771</v>
      </c>
    </row>
    <row r="34" spans="1:17" x14ac:dyDescent="0.25">
      <c r="A34" s="150" t="s">
        <v>33</v>
      </c>
      <c r="B34" s="87">
        <v>96.939176746887455</v>
      </c>
      <c r="C34" s="87">
        <v>65.98610303237345</v>
      </c>
      <c r="D34" s="87">
        <v>52.2819911501105</v>
      </c>
      <c r="E34" s="87">
        <v>92.533188412934649</v>
      </c>
      <c r="F34" s="87">
        <v>87.515829053490421</v>
      </c>
      <c r="G34" s="87">
        <v>195.57010525105991</v>
      </c>
      <c r="H34" s="87">
        <v>117.30629995774035</v>
      </c>
      <c r="I34" s="87">
        <v>92.764506590228734</v>
      </c>
      <c r="J34" s="87">
        <v>88.105323177832375</v>
      </c>
      <c r="K34" s="87">
        <v>75.253163439807693</v>
      </c>
      <c r="L34" s="87">
        <v>57.852103067686556</v>
      </c>
      <c r="M34" s="87">
        <v>58.024275246299084</v>
      </c>
      <c r="N34" s="87">
        <v>58.381804633805132</v>
      </c>
      <c r="O34" s="87">
        <v>74.4366423179695</v>
      </c>
      <c r="P34" s="87">
        <v>77.613935892585587</v>
      </c>
      <c r="Q34" s="87">
        <v>80.399143552911241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1.3782346557974545E-13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152.31365230739232</v>
      </c>
      <c r="C37" s="87">
        <v>153.93881406640125</v>
      </c>
      <c r="D37" s="87">
        <v>159.6372320497544</v>
      </c>
      <c r="E37" s="87">
        <v>161.02147045520383</v>
      </c>
      <c r="F37" s="87">
        <v>159.89397107543275</v>
      </c>
      <c r="G37" s="87">
        <v>158.98974575565558</v>
      </c>
      <c r="H37" s="87">
        <v>164.10403099135661</v>
      </c>
      <c r="I37" s="87">
        <v>79.949491855393433</v>
      </c>
      <c r="J37" s="87">
        <v>106.95794871381442</v>
      </c>
      <c r="K37" s="87">
        <v>93.353654192133192</v>
      </c>
      <c r="L37" s="87">
        <v>61.688893620794985</v>
      </c>
      <c r="M37" s="87">
        <v>75.552398253604665</v>
      </c>
      <c r="N37" s="87">
        <v>70.655920574042227</v>
      </c>
      <c r="O37" s="87">
        <v>59.756927307311969</v>
      </c>
      <c r="P37" s="87">
        <v>60.574974665257386</v>
      </c>
      <c r="Q37" s="87">
        <v>65.938485903357574</v>
      </c>
    </row>
    <row r="38" spans="1:17" x14ac:dyDescent="0.25">
      <c r="A38" s="150" t="s">
        <v>29</v>
      </c>
      <c r="B38" s="87">
        <v>475.38956340339348</v>
      </c>
      <c r="C38" s="87">
        <v>376.11725414497101</v>
      </c>
      <c r="D38" s="87">
        <v>292.58968484076013</v>
      </c>
      <c r="E38" s="87">
        <v>228.5362577133653</v>
      </c>
      <c r="F38" s="87">
        <v>182.95210588194809</v>
      </c>
      <c r="G38" s="87">
        <v>183.20426857866656</v>
      </c>
      <c r="H38" s="87">
        <v>148.58178282339884</v>
      </c>
      <c r="I38" s="87">
        <v>142.12671309102251</v>
      </c>
      <c r="J38" s="87">
        <v>165.32041190034209</v>
      </c>
      <c r="K38" s="87">
        <v>155.20626542695331</v>
      </c>
      <c r="L38" s="87">
        <v>120.30071169846177</v>
      </c>
      <c r="M38" s="87">
        <v>42.075858591787643</v>
      </c>
      <c r="N38" s="87">
        <v>41.849244616305704</v>
      </c>
      <c r="O38" s="87">
        <v>36.309787769215923</v>
      </c>
      <c r="P38" s="87">
        <v>33.491874341786399</v>
      </c>
      <c r="Q38" s="87">
        <v>33.661568672682201</v>
      </c>
    </row>
    <row r="39" spans="1:17" x14ac:dyDescent="0.25">
      <c r="A39" s="150" t="s">
        <v>28</v>
      </c>
      <c r="B39" s="87">
        <v>8.8460334949807713</v>
      </c>
      <c r="C39" s="87">
        <v>11.641220185367635</v>
      </c>
      <c r="D39" s="87">
        <v>11.615178124535554</v>
      </c>
      <c r="E39" s="87">
        <v>20.554930989351437</v>
      </c>
      <c r="F39" s="87">
        <v>11.685762857535039</v>
      </c>
      <c r="G39" s="87">
        <v>14.692016582733483</v>
      </c>
      <c r="H39" s="87">
        <v>17.502750985703056</v>
      </c>
      <c r="I39" s="87">
        <v>46.595745558926708</v>
      </c>
      <c r="J39" s="87">
        <v>102.48239307044405</v>
      </c>
      <c r="K39" s="87">
        <v>66.769860891214506</v>
      </c>
      <c r="L39" s="87">
        <v>80.378340369244398</v>
      </c>
      <c r="M39" s="87">
        <v>149.69925727470508</v>
      </c>
      <c r="N39" s="87">
        <v>128.90918075472564</v>
      </c>
      <c r="O39" s="87">
        <v>154.84678427649408</v>
      </c>
      <c r="P39" s="87">
        <v>108.87441586113815</v>
      </c>
      <c r="Q39" s="87">
        <v>158.374728742477</v>
      </c>
    </row>
    <row r="40" spans="1:17" x14ac:dyDescent="0.25">
      <c r="A40" s="150" t="s">
        <v>26</v>
      </c>
      <c r="B40" s="87">
        <v>217.69784964675281</v>
      </c>
      <c r="C40" s="87">
        <v>203.09393242265497</v>
      </c>
      <c r="D40" s="87">
        <v>210.03049964741192</v>
      </c>
      <c r="E40" s="87">
        <v>216.18781956503119</v>
      </c>
      <c r="F40" s="87">
        <v>253.14763107014176</v>
      </c>
      <c r="G40" s="87">
        <v>254.63893718415105</v>
      </c>
      <c r="H40" s="87">
        <v>217.21779105593458</v>
      </c>
      <c r="I40" s="87">
        <v>138.5935661779377</v>
      </c>
      <c r="J40" s="87">
        <v>129.29998705410466</v>
      </c>
      <c r="K40" s="87">
        <v>96.482851088634803</v>
      </c>
      <c r="L40" s="87">
        <v>94.41365570793765</v>
      </c>
      <c r="M40" s="87">
        <v>144.24468808882446</v>
      </c>
      <c r="N40" s="87">
        <v>133.56679792403247</v>
      </c>
      <c r="O40" s="87">
        <v>135.1599766111554</v>
      </c>
      <c r="P40" s="87">
        <v>128.03253048896386</v>
      </c>
      <c r="Q40" s="87">
        <v>160.68049395846973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129.11493541689538</v>
      </c>
      <c r="C44" s="204">
        <v>118.20717484041899</v>
      </c>
      <c r="D44" s="204">
        <v>110.98103806300551</v>
      </c>
      <c r="E44" s="204">
        <v>109.50522422021599</v>
      </c>
      <c r="F44" s="204">
        <v>104.95592928902272</v>
      </c>
      <c r="G44" s="204">
        <v>119.76272499349284</v>
      </c>
      <c r="H44" s="204">
        <v>107.1250100199242</v>
      </c>
      <c r="I44" s="204">
        <v>86.613402478404026</v>
      </c>
      <c r="J44" s="204">
        <v>93.118311602643061</v>
      </c>
      <c r="K44" s="204">
        <v>85.457634794482772</v>
      </c>
      <c r="L44" s="204">
        <v>82.457634930209196</v>
      </c>
      <c r="M44" s="204">
        <v>90.558983525293598</v>
      </c>
      <c r="N44" s="204">
        <v>84.792071524346483</v>
      </c>
      <c r="O44" s="204">
        <v>88.236962387210184</v>
      </c>
      <c r="P44" s="204">
        <v>83.659655064677537</v>
      </c>
      <c r="Q44" s="204">
        <v>94.842758782155286</v>
      </c>
    </row>
    <row r="45" spans="1:17" x14ac:dyDescent="0.25">
      <c r="A45" s="299" t="s">
        <v>271</v>
      </c>
      <c r="B45" s="298">
        <v>63.896983207328645</v>
      </c>
      <c r="C45" s="298">
        <v>59.066454780771565</v>
      </c>
      <c r="D45" s="298">
        <v>55.963791126654719</v>
      </c>
      <c r="E45" s="298">
        <v>58.861420594058785</v>
      </c>
      <c r="F45" s="298">
        <v>56.743652663558777</v>
      </c>
      <c r="G45" s="298">
        <v>64.098597346237227</v>
      </c>
      <c r="H45" s="298">
        <v>59.558628862916194</v>
      </c>
      <c r="I45" s="298">
        <v>48.728151675175326</v>
      </c>
      <c r="J45" s="298">
        <v>50.461163743668664</v>
      </c>
      <c r="K45" s="298">
        <v>46.303963217515928</v>
      </c>
      <c r="L45" s="298">
        <v>45.01643280136949</v>
      </c>
      <c r="M45" s="298">
        <v>49.397522965590753</v>
      </c>
      <c r="N45" s="298">
        <v>44.637952739104314</v>
      </c>
      <c r="O45" s="298">
        <v>46.085130678621752</v>
      </c>
      <c r="P45" s="298">
        <v>45.912102435474075</v>
      </c>
      <c r="Q45" s="298">
        <v>51.127612340567843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2.3976730252419443</v>
      </c>
      <c r="C47" s="83">
        <v>2.4546105741247284</v>
      </c>
      <c r="D47" s="83">
        <v>2.4535849172522917</v>
      </c>
      <c r="E47" s="83">
        <v>2.4564909450574324</v>
      </c>
      <c r="F47" s="83">
        <v>2.4570678770481478</v>
      </c>
      <c r="G47" s="83">
        <v>2.3982778924859405</v>
      </c>
      <c r="H47" s="83">
        <v>1.1743130153226389</v>
      </c>
      <c r="I47" s="83">
        <v>3.6246607030715401</v>
      </c>
      <c r="J47" s="83">
        <v>3.6390733189136482</v>
      </c>
      <c r="K47" s="83">
        <v>7.2681678511730849</v>
      </c>
      <c r="L47" s="83">
        <v>9.6252079615376509</v>
      </c>
      <c r="M47" s="83">
        <v>33.692655098940783</v>
      </c>
      <c r="N47" s="83">
        <v>26.469401510885724</v>
      </c>
      <c r="O47" s="83">
        <v>30.079227638034222</v>
      </c>
      <c r="P47" s="83">
        <v>24.072514027153879</v>
      </c>
      <c r="Q47" s="83">
        <v>34.882449743063432</v>
      </c>
    </row>
    <row r="48" spans="1:17" x14ac:dyDescent="0.25">
      <c r="A48" s="154" t="s">
        <v>125</v>
      </c>
      <c r="B48" s="83">
        <v>26.308557037639904</v>
      </c>
      <c r="C48" s="83">
        <v>25.504078560453717</v>
      </c>
      <c r="D48" s="83">
        <v>24.238380199375861</v>
      </c>
      <c r="E48" s="83">
        <v>25.195484109223692</v>
      </c>
      <c r="F48" s="83">
        <v>21.940976292644411</v>
      </c>
      <c r="G48" s="83">
        <v>24.614683692372495</v>
      </c>
      <c r="H48" s="83">
        <v>26.319514204578859</v>
      </c>
      <c r="I48" s="83">
        <v>16.821475214156262</v>
      </c>
      <c r="J48" s="83">
        <v>22.076940844882163</v>
      </c>
      <c r="K48" s="83">
        <v>20.055565013337091</v>
      </c>
      <c r="L48" s="83">
        <v>14.247087119782947</v>
      </c>
      <c r="M48" s="83">
        <v>5.3826300191019874</v>
      </c>
      <c r="N48" s="83">
        <v>6.3216628091399851</v>
      </c>
      <c r="O48" s="83">
        <v>4.6848669138442469</v>
      </c>
      <c r="P48" s="83">
        <v>6.888833483015083</v>
      </c>
      <c r="Q48" s="83">
        <v>4.389606821936459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35.190753144446795</v>
      </c>
      <c r="C50" s="83">
        <v>31.107765646193116</v>
      </c>
      <c r="D50" s="83">
        <v>29.271826010026565</v>
      </c>
      <c r="E50" s="83">
        <v>31.209445539777658</v>
      </c>
      <c r="F50" s="83">
        <v>32.345608493866223</v>
      </c>
      <c r="G50" s="83">
        <v>37.085635761378796</v>
      </c>
      <c r="H50" s="83">
        <v>32.064801643014697</v>
      </c>
      <c r="I50" s="83">
        <v>28.282015757947523</v>
      </c>
      <c r="J50" s="83">
        <v>24.745149579872852</v>
      </c>
      <c r="K50" s="83">
        <v>18.980230353005748</v>
      </c>
      <c r="L50" s="83">
        <v>21.144137720048889</v>
      </c>
      <c r="M50" s="83">
        <v>10.322237847547983</v>
      </c>
      <c r="N50" s="83">
        <v>11.846888419078601</v>
      </c>
      <c r="O50" s="83">
        <v>11.321036126743282</v>
      </c>
      <c r="P50" s="83">
        <v>14.950754925305112</v>
      </c>
      <c r="Q50" s="83">
        <v>11.85555577556795</v>
      </c>
    </row>
    <row r="51" spans="1:17" x14ac:dyDescent="0.25">
      <c r="A51" s="299" t="s">
        <v>270</v>
      </c>
      <c r="B51" s="298">
        <v>65.217952209566718</v>
      </c>
      <c r="C51" s="298">
        <v>59.140720059647428</v>
      </c>
      <c r="D51" s="298">
        <v>55.017246936350801</v>
      </c>
      <c r="E51" s="298">
        <v>50.643803626157208</v>
      </c>
      <c r="F51" s="298">
        <v>48.212276625463943</v>
      </c>
      <c r="G51" s="298">
        <v>55.664127647255611</v>
      </c>
      <c r="H51" s="298">
        <v>47.56638115700801</v>
      </c>
      <c r="I51" s="298">
        <v>37.885250803228701</v>
      </c>
      <c r="J51" s="298">
        <v>42.657147858974398</v>
      </c>
      <c r="K51" s="298">
        <v>39.15367157696685</v>
      </c>
      <c r="L51" s="298">
        <v>37.441202128839713</v>
      </c>
      <c r="M51" s="298">
        <v>41.161460559702839</v>
      </c>
      <c r="N51" s="298">
        <v>40.154118785242161</v>
      </c>
      <c r="O51" s="298">
        <v>42.151831708588425</v>
      </c>
      <c r="P51" s="298">
        <v>37.747552629203454</v>
      </c>
      <c r="Q51" s="298">
        <v>43.715146441587443</v>
      </c>
    </row>
    <row r="52" spans="1:17" x14ac:dyDescent="0.25">
      <c r="A52" s="150" t="s">
        <v>33</v>
      </c>
      <c r="B52" s="87">
        <v>6.6466209179997007</v>
      </c>
      <c r="C52" s="87">
        <v>4.8132397545668466</v>
      </c>
      <c r="D52" s="87">
        <v>3.9611554807038916</v>
      </c>
      <c r="E52" s="87">
        <v>6.5192169442461507</v>
      </c>
      <c r="F52" s="87">
        <v>6.0692834945901737</v>
      </c>
      <c r="G52" s="87">
        <v>13.488174642754613</v>
      </c>
      <c r="H52" s="87">
        <v>8.3943582645858648</v>
      </c>
      <c r="I52" s="87">
        <v>7.0283911649966031</v>
      </c>
      <c r="J52" s="87">
        <v>6.3467362062295303</v>
      </c>
      <c r="K52" s="87">
        <v>6.0493626866482497</v>
      </c>
      <c r="L52" s="87">
        <v>5.2240140181926042</v>
      </c>
      <c r="M52" s="87">
        <v>5.0859919776200346</v>
      </c>
      <c r="N52" s="87">
        <v>5.4094839585642722</v>
      </c>
      <c r="O52" s="87">
        <v>6.8134025624537129</v>
      </c>
      <c r="P52" s="87">
        <v>7.1703967246004368</v>
      </c>
      <c r="Q52" s="87">
        <v>7.0426394146535269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1.0442222341596088E-14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10.443363988602808</v>
      </c>
      <c r="C55" s="87">
        <v>11.228794936893937</v>
      </c>
      <c r="D55" s="87">
        <v>12.094946706270331</v>
      </c>
      <c r="E55" s="87">
        <v>11.34440427897608</v>
      </c>
      <c r="F55" s="87">
        <v>11.088757885610157</v>
      </c>
      <c r="G55" s="87">
        <v>10.965282523146843</v>
      </c>
      <c r="H55" s="87">
        <v>11.743171758894547</v>
      </c>
      <c r="I55" s="87">
        <v>6.0574493721460057</v>
      </c>
      <c r="J55" s="87">
        <v>7.7047999049483575</v>
      </c>
      <c r="K55" s="87">
        <v>7.5044036226312514</v>
      </c>
      <c r="L55" s="87">
        <v>5.5704741565709224</v>
      </c>
      <c r="M55" s="87">
        <v>6.6223815769641368</v>
      </c>
      <c r="N55" s="87">
        <v>6.5467669476862715</v>
      </c>
      <c r="O55" s="87">
        <v>5.4697255136897986</v>
      </c>
      <c r="P55" s="87">
        <v>5.5962449905083202</v>
      </c>
      <c r="Q55" s="87">
        <v>5.775944360152911</v>
      </c>
    </row>
    <row r="56" spans="1:17" x14ac:dyDescent="0.25">
      <c r="A56" s="150" t="s">
        <v>29</v>
      </c>
      <c r="B56" s="87">
        <v>32.595018055145538</v>
      </c>
      <c r="C56" s="87">
        <v>27.435208882405501</v>
      </c>
      <c r="D56" s="87">
        <v>22.16811579300288</v>
      </c>
      <c r="E56" s="87">
        <v>16.101006235848189</v>
      </c>
      <c r="F56" s="87">
        <v>12.687855540409066</v>
      </c>
      <c r="G56" s="87">
        <v>12.635321572870009</v>
      </c>
      <c r="H56" s="87">
        <v>10.632410339937598</v>
      </c>
      <c r="I56" s="87">
        <v>10.768365739404151</v>
      </c>
      <c r="J56" s="87">
        <v>11.908985813704778</v>
      </c>
      <c r="K56" s="87">
        <v>12.476538498728061</v>
      </c>
      <c r="L56" s="87">
        <v>10.863090034532128</v>
      </c>
      <c r="M56" s="87">
        <v>3.6880681118538603</v>
      </c>
      <c r="N56" s="87">
        <v>3.8776262373166568</v>
      </c>
      <c r="O56" s="87">
        <v>3.3235405752470899</v>
      </c>
      <c r="P56" s="87">
        <v>3.0941611621581995</v>
      </c>
      <c r="Q56" s="87">
        <v>2.9486171097989753</v>
      </c>
    </row>
    <row r="57" spans="1:17" x14ac:dyDescent="0.25">
      <c r="A57" s="150" t="s">
        <v>28</v>
      </c>
      <c r="B57" s="87">
        <v>0.60652703315796463</v>
      </c>
      <c r="C57" s="87">
        <v>0.84914824808471678</v>
      </c>
      <c r="D57" s="87">
        <v>0.88002628582478382</v>
      </c>
      <c r="E57" s="87">
        <v>1.4481512708240241</v>
      </c>
      <c r="F57" s="87">
        <v>0.81041576592484577</v>
      </c>
      <c r="G57" s="87">
        <v>1.0132861833241869</v>
      </c>
      <c r="H57" s="87">
        <v>1.2524848404796194</v>
      </c>
      <c r="I57" s="87">
        <v>3.5303710271368631</v>
      </c>
      <c r="J57" s="87">
        <v>7.3823997363746559</v>
      </c>
      <c r="K57" s="87">
        <v>5.3674169510639178</v>
      </c>
      <c r="L57" s="87">
        <v>7.2581212191493201</v>
      </c>
      <c r="M57" s="87">
        <v>13.121563661467528</v>
      </c>
      <c r="N57" s="87">
        <v>11.944340360465162</v>
      </c>
      <c r="O57" s="87">
        <v>14.173576936348322</v>
      </c>
      <c r="P57" s="87">
        <v>10.058409561446659</v>
      </c>
      <c r="Q57" s="87">
        <v>13.872984930402803</v>
      </c>
    </row>
    <row r="58" spans="1:17" x14ac:dyDescent="0.25">
      <c r="A58" s="150" t="s">
        <v>26</v>
      </c>
      <c r="B58" s="87">
        <v>14.926422214660702</v>
      </c>
      <c r="C58" s="87">
        <v>14.814328237696422</v>
      </c>
      <c r="D58" s="87">
        <v>15.913002670548902</v>
      </c>
      <c r="E58" s="87">
        <v>15.231024896262763</v>
      </c>
      <c r="F58" s="87">
        <v>17.555963938929697</v>
      </c>
      <c r="G58" s="87">
        <v>17.562062725159965</v>
      </c>
      <c r="H58" s="87">
        <v>15.54395595311038</v>
      </c>
      <c r="I58" s="87">
        <v>10.500673499545075</v>
      </c>
      <c r="J58" s="87">
        <v>9.3142261977170726</v>
      </c>
      <c r="K58" s="87">
        <v>7.7559498178953676</v>
      </c>
      <c r="L58" s="87">
        <v>8.5255027003947372</v>
      </c>
      <c r="M58" s="87">
        <v>12.643455231797278</v>
      </c>
      <c r="N58" s="87">
        <v>12.375901281209801</v>
      </c>
      <c r="O58" s="87">
        <v>12.371586120849502</v>
      </c>
      <c r="P58" s="87">
        <v>11.82834019048984</v>
      </c>
      <c r="Q58" s="87">
        <v>14.074960626579225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259</v>
      </c>
      <c r="B65" s="204">
        <v>51.80311283903724</v>
      </c>
      <c r="C65" s="204">
        <v>47.402286153508101</v>
      </c>
      <c r="D65" s="204">
        <v>44.702376531152453</v>
      </c>
      <c r="E65" s="204">
        <v>45.765150852319934</v>
      </c>
      <c r="F65" s="204">
        <v>44.426935934808839</v>
      </c>
      <c r="G65" s="204">
        <v>50.583086633045866</v>
      </c>
      <c r="H65" s="204">
        <v>45.886418144953339</v>
      </c>
      <c r="I65" s="204">
        <v>37.918088518544046</v>
      </c>
      <c r="J65" s="204">
        <v>39.070631380184039</v>
      </c>
      <c r="K65" s="204">
        <v>34.998238940352493</v>
      </c>
      <c r="L65" s="204">
        <v>34.624451509859597</v>
      </c>
      <c r="M65" s="204">
        <v>37.485382724013526</v>
      </c>
      <c r="N65" s="204">
        <v>34.58725605009937</v>
      </c>
      <c r="O65" s="204">
        <v>36.389916877100859</v>
      </c>
      <c r="P65" s="204">
        <v>35.567475421443561</v>
      </c>
      <c r="Q65" s="204">
        <v>39.752522870467018</v>
      </c>
    </row>
    <row r="66" spans="1:17" x14ac:dyDescent="0.25">
      <c r="A66" s="299" t="s">
        <v>266</v>
      </c>
      <c r="B66" s="298">
        <v>39.890999977769063</v>
      </c>
      <c r="C66" s="298">
        <v>36.600184766095232</v>
      </c>
      <c r="D66" s="298">
        <v>34.653430916973292</v>
      </c>
      <c r="E66" s="298">
        <v>36.515018272563871</v>
      </c>
      <c r="F66" s="298">
        <v>35.62092377092241</v>
      </c>
      <c r="G66" s="298">
        <v>40.415987722496496</v>
      </c>
      <c r="H66" s="298">
        <v>37.198379322089728</v>
      </c>
      <c r="I66" s="298">
        <v>30.998316154404847</v>
      </c>
      <c r="J66" s="298">
        <v>31.279268075750679</v>
      </c>
      <c r="K66" s="298">
        <v>27.846788473782325</v>
      </c>
      <c r="L66" s="298">
        <v>27.785785003019029</v>
      </c>
      <c r="M66" s="298">
        <v>29.967207940692216</v>
      </c>
      <c r="N66" s="298">
        <v>27.253073074259024</v>
      </c>
      <c r="O66" s="298">
        <v>28.690849985082853</v>
      </c>
      <c r="P66" s="298">
        <v>28.672853742571331</v>
      </c>
      <c r="Q66" s="298">
        <v>31.767915250685469</v>
      </c>
    </row>
    <row r="67" spans="1:17" x14ac:dyDescent="0.25">
      <c r="A67" s="299" t="s">
        <v>265</v>
      </c>
      <c r="B67" s="298">
        <v>11.912112861268174</v>
      </c>
      <c r="C67" s="298">
        <v>10.802101387412868</v>
      </c>
      <c r="D67" s="298">
        <v>10.048945614179157</v>
      </c>
      <c r="E67" s="298">
        <v>9.2501325797560643</v>
      </c>
      <c r="F67" s="298">
        <v>8.8060121638864253</v>
      </c>
      <c r="G67" s="298">
        <v>10.167098910549374</v>
      </c>
      <c r="H67" s="298">
        <v>8.6880388228636125</v>
      </c>
      <c r="I67" s="298">
        <v>6.9197723641392006</v>
      </c>
      <c r="J67" s="298">
        <v>7.7913633044333643</v>
      </c>
      <c r="K67" s="298">
        <v>7.1514504665701697</v>
      </c>
      <c r="L67" s="298">
        <v>6.8386665068405703</v>
      </c>
      <c r="M67" s="298">
        <v>7.5181747833213128</v>
      </c>
      <c r="N67" s="298">
        <v>7.3341829758403421</v>
      </c>
      <c r="O67" s="298">
        <v>7.6990668920180099</v>
      </c>
      <c r="P67" s="298">
        <v>6.8946216788722303</v>
      </c>
      <c r="Q67" s="298">
        <v>7.984607619781551</v>
      </c>
    </row>
    <row r="68" spans="1:17" x14ac:dyDescent="0.25">
      <c r="A68" s="150" t="s">
        <v>33</v>
      </c>
      <c r="B68" s="87">
        <v>1.2140108028363428</v>
      </c>
      <c r="C68" s="87">
        <v>0.87914221839569662</v>
      </c>
      <c r="D68" s="87">
        <v>0.72350832168959367</v>
      </c>
      <c r="E68" s="87">
        <v>1.190740361755187</v>
      </c>
      <c r="F68" s="87">
        <v>1.1085596453913955</v>
      </c>
      <c r="G68" s="87">
        <v>2.4636262439012868</v>
      </c>
      <c r="H68" s="87">
        <v>1.5332364733616712</v>
      </c>
      <c r="I68" s="87">
        <v>1.2837414539105756</v>
      </c>
      <c r="J68" s="87">
        <v>1.1592366124340387</v>
      </c>
      <c r="K68" s="87">
        <v>1.1049210933600573</v>
      </c>
      <c r="L68" s="87">
        <v>0.95417047707347491</v>
      </c>
      <c r="M68" s="87">
        <v>0.9289606373140199</v>
      </c>
      <c r="N68" s="87">
        <v>0.98804671493786911</v>
      </c>
      <c r="O68" s="87">
        <v>1.2444736080090673</v>
      </c>
      <c r="P68" s="87">
        <v>1.3096788867127098</v>
      </c>
      <c r="Q68" s="87">
        <v>1.2863439084838724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1.9072805391964178E-15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1.9074890619655489</v>
      </c>
      <c r="C71" s="87">
        <v>2.0509486736797049</v>
      </c>
      <c r="D71" s="87">
        <v>2.2091520100654374</v>
      </c>
      <c r="E71" s="87">
        <v>2.0720648155400654</v>
      </c>
      <c r="F71" s="87">
        <v>2.0253707905488256</v>
      </c>
      <c r="G71" s="87">
        <v>2.0028179135660786</v>
      </c>
      <c r="H71" s="87">
        <v>2.1449000252523924</v>
      </c>
      <c r="I71" s="87">
        <v>1.1063981331483244</v>
      </c>
      <c r="J71" s="87">
        <v>1.4072880691854965</v>
      </c>
      <c r="K71" s="87">
        <v>1.3706855226309951</v>
      </c>
      <c r="L71" s="87">
        <v>1.017451707631458</v>
      </c>
      <c r="M71" s="87">
        <v>1.2095834671670078</v>
      </c>
      <c r="N71" s="87">
        <v>1.1957723926483455</v>
      </c>
      <c r="O71" s="87">
        <v>0.99904988475969503</v>
      </c>
      <c r="P71" s="87">
        <v>1.0221587717447995</v>
      </c>
      <c r="Q71" s="87">
        <v>1.054981010097618</v>
      </c>
    </row>
    <row r="72" spans="1:17" x14ac:dyDescent="0.25">
      <c r="A72" s="150" t="s">
        <v>29</v>
      </c>
      <c r="B72" s="87">
        <v>5.9535069813340744</v>
      </c>
      <c r="C72" s="87">
        <v>5.011063572335563</v>
      </c>
      <c r="D72" s="87">
        <v>4.0490246673089478</v>
      </c>
      <c r="E72" s="87">
        <v>2.940862093386488</v>
      </c>
      <c r="F72" s="87">
        <v>2.3174472985468739</v>
      </c>
      <c r="G72" s="87">
        <v>2.3078519259665664</v>
      </c>
      <c r="H72" s="87">
        <v>1.9420185342475789</v>
      </c>
      <c r="I72" s="87">
        <v>1.9668509003013348</v>
      </c>
      <c r="J72" s="87">
        <v>2.175186099377151</v>
      </c>
      <c r="K72" s="87">
        <v>2.2788500662706324</v>
      </c>
      <c r="L72" s="87">
        <v>1.9841523710780122</v>
      </c>
      <c r="M72" s="87">
        <v>0.67362868811454335</v>
      </c>
      <c r="N72" s="87">
        <v>0.70825163636393695</v>
      </c>
      <c r="O72" s="87">
        <v>0.60704743234087688</v>
      </c>
      <c r="P72" s="87">
        <v>0.5651510930018826</v>
      </c>
      <c r="Q72" s="87">
        <v>0.53856735157408775</v>
      </c>
    </row>
    <row r="73" spans="1:17" x14ac:dyDescent="0.25">
      <c r="A73" s="150" t="s">
        <v>28</v>
      </c>
      <c r="B73" s="87">
        <v>0.11078266378514094</v>
      </c>
      <c r="C73" s="87">
        <v>0.15509762917164271</v>
      </c>
      <c r="D73" s="87">
        <v>0.16073752827967111</v>
      </c>
      <c r="E73" s="87">
        <v>0.2645060262366572</v>
      </c>
      <c r="F73" s="87">
        <v>0.14802310930013776</v>
      </c>
      <c r="G73" s="87">
        <v>0.18507755867181003</v>
      </c>
      <c r="H73" s="87">
        <v>0.22876739105328947</v>
      </c>
      <c r="I73" s="87">
        <v>0.64482518528443911</v>
      </c>
      <c r="J73" s="87">
        <v>1.3484014119932999</v>
      </c>
      <c r="K73" s="87">
        <v>0.98036314125757629</v>
      </c>
      <c r="L73" s="87">
        <v>1.3257018381296162</v>
      </c>
      <c r="M73" s="87">
        <v>2.3966644452351917</v>
      </c>
      <c r="N73" s="87">
        <v>2.1816436365567213</v>
      </c>
      <c r="O73" s="87">
        <v>2.5888155391803664</v>
      </c>
      <c r="P73" s="87">
        <v>1.8371768177541117</v>
      </c>
      <c r="Q73" s="87">
        <v>2.5339121609124922</v>
      </c>
    </row>
    <row r="74" spans="1:17" x14ac:dyDescent="0.25">
      <c r="A74" s="150" t="s">
        <v>26</v>
      </c>
      <c r="B74" s="87">
        <v>2.7263233513470664</v>
      </c>
      <c r="C74" s="87">
        <v>2.7058492938302621</v>
      </c>
      <c r="D74" s="87">
        <v>2.9065230868355059</v>
      </c>
      <c r="E74" s="87">
        <v>2.7819592828376667</v>
      </c>
      <c r="F74" s="87">
        <v>3.2066113200991921</v>
      </c>
      <c r="G74" s="87">
        <v>3.2077252684436326</v>
      </c>
      <c r="H74" s="87">
        <v>2.8391163989486801</v>
      </c>
      <c r="I74" s="87">
        <v>1.917956691494527</v>
      </c>
      <c r="J74" s="87">
        <v>1.7012511114433782</v>
      </c>
      <c r="K74" s="87">
        <v>1.4166306430509092</v>
      </c>
      <c r="L74" s="87">
        <v>1.5571901129280095</v>
      </c>
      <c r="M74" s="87">
        <v>2.3093375454905498</v>
      </c>
      <c r="N74" s="87">
        <v>2.2604685953334687</v>
      </c>
      <c r="O74" s="87">
        <v>2.2596804277280031</v>
      </c>
      <c r="P74" s="87">
        <v>2.1604561096587269</v>
      </c>
      <c r="Q74" s="87">
        <v>2.5708031887134815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258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0</v>
      </c>
      <c r="N79" s="278">
        <v>0</v>
      </c>
      <c r="O79" s="278">
        <v>0</v>
      </c>
      <c r="P79" s="278">
        <v>0</v>
      </c>
      <c r="Q79" s="278">
        <v>0</v>
      </c>
    </row>
    <row r="81" spans="1:17" ht="12.75" x14ac:dyDescent="0.25">
      <c r="A81" s="80" t="s">
        <v>134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1</v>
      </c>
      <c r="D83" s="77">
        <f t="shared" si="0"/>
        <v>1</v>
      </c>
      <c r="E83" s="77">
        <f t="shared" si="0"/>
        <v>1</v>
      </c>
      <c r="F83" s="77">
        <f t="shared" si="0"/>
        <v>1</v>
      </c>
      <c r="G83" s="77">
        <f t="shared" si="0"/>
        <v>1</v>
      </c>
      <c r="H83" s="77">
        <f t="shared" si="0"/>
        <v>0.99999999999999989</v>
      </c>
      <c r="I83" s="77">
        <f t="shared" si="0"/>
        <v>0.99999999999999989</v>
      </c>
      <c r="J83" s="77">
        <f t="shared" si="0"/>
        <v>1</v>
      </c>
      <c r="K83" s="77">
        <f t="shared" si="0"/>
        <v>1</v>
      </c>
      <c r="L83" s="77">
        <f t="shared" si="0"/>
        <v>1.0000000000000002</v>
      </c>
      <c r="M83" s="77">
        <f t="shared" si="0"/>
        <v>1</v>
      </c>
      <c r="N83" s="77">
        <f t="shared" si="0"/>
        <v>1</v>
      </c>
      <c r="O83" s="77">
        <f t="shared" si="0"/>
        <v>1</v>
      </c>
      <c r="P83" s="77">
        <f t="shared" si="0"/>
        <v>1.0000000000000002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0</v>
      </c>
      <c r="M84" s="203">
        <f t="shared" si="1"/>
        <v>0</v>
      </c>
      <c r="N84" s="203">
        <f t="shared" si="1"/>
        <v>0</v>
      </c>
      <c r="O84" s="203">
        <f t="shared" si="1"/>
        <v>0</v>
      </c>
      <c r="P84" s="203">
        <f t="shared" si="1"/>
        <v>0</v>
      </c>
      <c r="Q84" s="203">
        <f t="shared" si="1"/>
        <v>0</v>
      </c>
    </row>
    <row r="85" spans="1:17" x14ac:dyDescent="0.25">
      <c r="A85" s="76" t="s">
        <v>82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0</v>
      </c>
      <c r="M85" s="202">
        <f t="shared" si="2"/>
        <v>0</v>
      </c>
      <c r="N85" s="202">
        <f t="shared" si="2"/>
        <v>0</v>
      </c>
      <c r="O85" s="202">
        <f t="shared" si="2"/>
        <v>0</v>
      </c>
      <c r="P85" s="202">
        <f t="shared" si="2"/>
        <v>0</v>
      </c>
      <c r="Q85" s="202">
        <f t="shared" si="2"/>
        <v>0</v>
      </c>
    </row>
    <row r="86" spans="1:17" x14ac:dyDescent="0.25">
      <c r="A86" s="76" t="s">
        <v>81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0</v>
      </c>
      <c r="M86" s="202">
        <f t="shared" si="3"/>
        <v>0</v>
      </c>
      <c r="N86" s="202">
        <f t="shared" si="3"/>
        <v>0</v>
      </c>
      <c r="O86" s="202">
        <f t="shared" si="3"/>
        <v>0</v>
      </c>
      <c r="P86" s="202">
        <f t="shared" si="3"/>
        <v>0</v>
      </c>
      <c r="Q86" s="202">
        <f t="shared" si="3"/>
        <v>0</v>
      </c>
    </row>
    <row r="87" spans="1:17" x14ac:dyDescent="0.25">
      <c r="A87" s="76" t="s">
        <v>80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0</v>
      </c>
      <c r="M87" s="202">
        <f t="shared" si="4"/>
        <v>0</v>
      </c>
      <c r="N87" s="202">
        <f t="shared" si="4"/>
        <v>0</v>
      </c>
      <c r="O87" s="202">
        <f t="shared" si="4"/>
        <v>0</v>
      </c>
      <c r="P87" s="202">
        <f t="shared" si="4"/>
        <v>0</v>
      </c>
      <c r="Q87" s="202">
        <f t="shared" si="4"/>
        <v>0</v>
      </c>
    </row>
    <row r="88" spans="1:17" x14ac:dyDescent="0.25">
      <c r="A88" s="129" t="s">
        <v>79</v>
      </c>
      <c r="B88" s="201">
        <f t="shared" ref="B88:Q88" si="5">IF(B$10=0,0,B$10/B$5)</f>
        <v>1.3210914781707415E-2</v>
      </c>
      <c r="C88" s="201">
        <f t="shared" si="5"/>
        <v>1.398123242579744E-2</v>
      </c>
      <c r="D88" s="201">
        <f t="shared" si="5"/>
        <v>1.4588380753466357E-2</v>
      </c>
      <c r="E88" s="201">
        <f t="shared" si="5"/>
        <v>1.5414626635141563E-2</v>
      </c>
      <c r="F88" s="201">
        <f t="shared" si="5"/>
        <v>1.5568905199441627E-2</v>
      </c>
      <c r="G88" s="201">
        <f t="shared" si="5"/>
        <v>1.5245642489354743E-2</v>
      </c>
      <c r="H88" s="201">
        <f t="shared" si="5"/>
        <v>1.6493957585904204E-2</v>
      </c>
      <c r="I88" s="201">
        <f t="shared" si="5"/>
        <v>1.7878961153528879E-2</v>
      </c>
      <c r="J88" s="201">
        <f t="shared" si="5"/>
        <v>1.5763855886274217E-2</v>
      </c>
      <c r="K88" s="201">
        <f t="shared" si="5"/>
        <v>1.6866669116529495E-2</v>
      </c>
      <c r="L88" s="201">
        <f t="shared" si="5"/>
        <v>1.9006477091464583E-2</v>
      </c>
      <c r="M88" s="201">
        <f t="shared" si="5"/>
        <v>1.8295619621116734E-2</v>
      </c>
      <c r="N88" s="201">
        <f t="shared" si="5"/>
        <v>1.8029877615085482E-2</v>
      </c>
      <c r="O88" s="201">
        <f t="shared" si="5"/>
        <v>1.777643302280018E-2</v>
      </c>
      <c r="P88" s="201">
        <f t="shared" si="5"/>
        <v>1.9480896642862924E-2</v>
      </c>
      <c r="Q88" s="201">
        <f t="shared" si="5"/>
        <v>1.8147878181538294E-2</v>
      </c>
    </row>
    <row r="89" spans="1:17" x14ac:dyDescent="0.25">
      <c r="A89" s="127" t="s">
        <v>263</v>
      </c>
      <c r="B89" s="200">
        <f t="shared" ref="B89:Q89" si="6">IF(B$15=0,0,B$15/B$5)</f>
        <v>3.464149572345241E-2</v>
      </c>
      <c r="C89" s="200">
        <f t="shared" si="6"/>
        <v>3.689734877796072E-2</v>
      </c>
      <c r="D89" s="200">
        <f t="shared" si="6"/>
        <v>3.8528983227572013E-2</v>
      </c>
      <c r="E89" s="200">
        <f t="shared" si="6"/>
        <v>4.063599921589859E-2</v>
      </c>
      <c r="F89" s="200">
        <f t="shared" si="6"/>
        <v>4.0545434735341564E-2</v>
      </c>
      <c r="G89" s="200">
        <f t="shared" si="6"/>
        <v>3.9673628528159727E-2</v>
      </c>
      <c r="H89" s="200">
        <f t="shared" si="6"/>
        <v>4.3583167188526818E-2</v>
      </c>
      <c r="I89" s="200">
        <f t="shared" si="6"/>
        <v>4.630082032230301E-2</v>
      </c>
      <c r="J89" s="200">
        <f t="shared" si="6"/>
        <v>4.1893300170052432E-2</v>
      </c>
      <c r="K89" s="200">
        <f t="shared" si="6"/>
        <v>4.5386090459054285E-2</v>
      </c>
      <c r="L89" s="200">
        <f t="shared" si="6"/>
        <v>4.9748767804640014E-2</v>
      </c>
      <c r="M89" s="200">
        <f t="shared" si="6"/>
        <v>4.87319705263956E-2</v>
      </c>
      <c r="N89" s="200">
        <f t="shared" si="6"/>
        <v>4.7745360839993402E-2</v>
      </c>
      <c r="O89" s="200">
        <f t="shared" si="6"/>
        <v>4.6699085017960766E-2</v>
      </c>
      <c r="P89" s="200">
        <f t="shared" si="6"/>
        <v>5.0933955803364211E-2</v>
      </c>
      <c r="Q89" s="200">
        <f t="shared" si="6"/>
        <v>4.7702765479147147E-2</v>
      </c>
    </row>
    <row r="90" spans="1:17" x14ac:dyDescent="0.25">
      <c r="A90" s="142" t="s">
        <v>277</v>
      </c>
      <c r="B90" s="199">
        <f t="shared" ref="B90:Q90" si="7">IF(B$16=0,0,B$16/B$5)</f>
        <v>3.464149572345241E-2</v>
      </c>
      <c r="C90" s="199">
        <f t="shared" si="7"/>
        <v>3.689734877796072E-2</v>
      </c>
      <c r="D90" s="199">
        <f t="shared" si="7"/>
        <v>3.8528983227572013E-2</v>
      </c>
      <c r="E90" s="199">
        <f t="shared" si="7"/>
        <v>4.063599921589859E-2</v>
      </c>
      <c r="F90" s="199">
        <f t="shared" si="7"/>
        <v>4.0545434735341564E-2</v>
      </c>
      <c r="G90" s="199">
        <f t="shared" si="7"/>
        <v>3.9673628528159727E-2</v>
      </c>
      <c r="H90" s="199">
        <f t="shared" si="7"/>
        <v>4.3583167188526818E-2</v>
      </c>
      <c r="I90" s="199">
        <f t="shared" si="7"/>
        <v>4.630082032230301E-2</v>
      </c>
      <c r="J90" s="199">
        <f t="shared" si="7"/>
        <v>4.1893300170052432E-2</v>
      </c>
      <c r="K90" s="199">
        <f t="shared" si="7"/>
        <v>4.5386090459054285E-2</v>
      </c>
      <c r="L90" s="199">
        <f t="shared" si="7"/>
        <v>4.9748767804640014E-2</v>
      </c>
      <c r="M90" s="199">
        <f t="shared" si="7"/>
        <v>4.87319705263956E-2</v>
      </c>
      <c r="N90" s="199">
        <f t="shared" si="7"/>
        <v>4.7745360839993402E-2</v>
      </c>
      <c r="O90" s="199">
        <f t="shared" si="7"/>
        <v>4.6699085017960766E-2</v>
      </c>
      <c r="P90" s="199">
        <f t="shared" si="7"/>
        <v>5.0933955803364211E-2</v>
      </c>
      <c r="Q90" s="199">
        <f t="shared" si="7"/>
        <v>4.7702765479147147E-2</v>
      </c>
    </row>
    <row r="91" spans="1:17" x14ac:dyDescent="0.25">
      <c r="A91" s="142" t="s">
        <v>276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0</v>
      </c>
      <c r="M91" s="199">
        <f t="shared" si="8"/>
        <v>0</v>
      </c>
      <c r="N91" s="199">
        <f t="shared" si="8"/>
        <v>0</v>
      </c>
      <c r="O91" s="199">
        <f t="shared" si="8"/>
        <v>0</v>
      </c>
      <c r="P91" s="199">
        <f t="shared" si="8"/>
        <v>0</v>
      </c>
      <c r="Q91" s="199">
        <f t="shared" si="8"/>
        <v>0</v>
      </c>
    </row>
    <row r="92" spans="1:17" x14ac:dyDescent="0.25">
      <c r="A92" s="142" t="s">
        <v>275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0</v>
      </c>
      <c r="M92" s="199">
        <f t="shared" si="9"/>
        <v>0</v>
      </c>
      <c r="N92" s="199">
        <f t="shared" si="9"/>
        <v>0</v>
      </c>
      <c r="O92" s="199">
        <f t="shared" si="9"/>
        <v>0</v>
      </c>
      <c r="P92" s="199">
        <f t="shared" si="9"/>
        <v>0</v>
      </c>
      <c r="Q92" s="199">
        <f t="shared" si="9"/>
        <v>0</v>
      </c>
    </row>
    <row r="93" spans="1:17" x14ac:dyDescent="0.25">
      <c r="A93" s="127" t="s">
        <v>262</v>
      </c>
      <c r="B93" s="200">
        <f t="shared" ref="B93:Q93" si="10">IF(B$24=0,0,B$24/B$5)</f>
        <v>4.1088885396352096E-2</v>
      </c>
      <c r="C93" s="200">
        <f t="shared" si="10"/>
        <v>4.3764592252882602E-2</v>
      </c>
      <c r="D93" s="200">
        <f t="shared" si="10"/>
        <v>4.5699902478630691E-2</v>
      </c>
      <c r="E93" s="200">
        <f t="shared" si="10"/>
        <v>4.8199071081619901E-2</v>
      </c>
      <c r="F93" s="200">
        <f t="shared" si="10"/>
        <v>4.8091650963496338E-2</v>
      </c>
      <c r="G93" s="200">
        <f t="shared" si="10"/>
        <v>4.7057586337052849E-2</v>
      </c>
      <c r="H93" s="200">
        <f t="shared" si="10"/>
        <v>5.1694758682347311E-2</v>
      </c>
      <c r="I93" s="200">
        <f t="shared" si="10"/>
        <v>5.4918214708963291E-2</v>
      </c>
      <c r="J93" s="200">
        <f t="shared" si="10"/>
        <v>4.9690377785763705E-2</v>
      </c>
      <c r="K93" s="200">
        <f t="shared" si="10"/>
        <v>5.3833237581541134E-2</v>
      </c>
      <c r="L93" s="200">
        <f t="shared" si="10"/>
        <v>5.9007885665592508E-2</v>
      </c>
      <c r="M93" s="200">
        <f t="shared" si="10"/>
        <v>5.7801844587844944E-2</v>
      </c>
      <c r="N93" s="200">
        <f t="shared" si="10"/>
        <v>5.6631609542016299E-2</v>
      </c>
      <c r="O93" s="200">
        <f t="shared" si="10"/>
        <v>5.5390603446676748E-2</v>
      </c>
      <c r="P93" s="200">
        <f t="shared" si="10"/>
        <v>6.0413657929050228E-2</v>
      </c>
      <c r="Q93" s="200">
        <f t="shared" si="10"/>
        <v>5.6581086437753961E-2</v>
      </c>
    </row>
    <row r="94" spans="1:17" x14ac:dyDescent="0.25">
      <c r="A94" s="142" t="s">
        <v>274</v>
      </c>
      <c r="B94" s="199">
        <f t="shared" ref="B94:Q94" si="11">IF(B$25=0,0,B$25/B$5)</f>
        <v>4.1088885396352096E-2</v>
      </c>
      <c r="C94" s="199">
        <f t="shared" si="11"/>
        <v>4.3764592252882602E-2</v>
      </c>
      <c r="D94" s="199">
        <f t="shared" si="11"/>
        <v>4.5699902478630691E-2</v>
      </c>
      <c r="E94" s="199">
        <f t="shared" si="11"/>
        <v>4.8199071081619901E-2</v>
      </c>
      <c r="F94" s="199">
        <f t="shared" si="11"/>
        <v>4.8091650963496338E-2</v>
      </c>
      <c r="G94" s="199">
        <f t="shared" si="11"/>
        <v>4.7057586337052849E-2</v>
      </c>
      <c r="H94" s="199">
        <f t="shared" si="11"/>
        <v>5.1694758682347311E-2</v>
      </c>
      <c r="I94" s="199">
        <f t="shared" si="11"/>
        <v>5.4918214708963291E-2</v>
      </c>
      <c r="J94" s="199">
        <f t="shared" si="11"/>
        <v>4.9690377785763705E-2</v>
      </c>
      <c r="K94" s="199">
        <f t="shared" si="11"/>
        <v>5.3833237581541134E-2</v>
      </c>
      <c r="L94" s="199">
        <f t="shared" si="11"/>
        <v>5.9007885665592508E-2</v>
      </c>
      <c r="M94" s="199">
        <f t="shared" si="11"/>
        <v>5.7801844587844944E-2</v>
      </c>
      <c r="N94" s="199">
        <f t="shared" si="11"/>
        <v>5.6631609542016299E-2</v>
      </c>
      <c r="O94" s="199">
        <f t="shared" si="11"/>
        <v>5.5390603446676748E-2</v>
      </c>
      <c r="P94" s="199">
        <f t="shared" si="11"/>
        <v>6.0413657929050228E-2</v>
      </c>
      <c r="Q94" s="199">
        <f t="shared" si="11"/>
        <v>5.6581086437753961E-2</v>
      </c>
    </row>
    <row r="95" spans="1:17" x14ac:dyDescent="0.25">
      <c r="A95" s="142" t="s">
        <v>273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0</v>
      </c>
      <c r="M95" s="199">
        <f t="shared" si="12"/>
        <v>0</v>
      </c>
      <c r="N95" s="199">
        <f t="shared" si="12"/>
        <v>0</v>
      </c>
      <c r="O95" s="199">
        <f t="shared" si="12"/>
        <v>0</v>
      </c>
      <c r="P95" s="199">
        <f t="shared" si="12"/>
        <v>0</v>
      </c>
      <c r="Q95" s="199">
        <f t="shared" si="12"/>
        <v>0</v>
      </c>
    </row>
    <row r="96" spans="1:17" x14ac:dyDescent="0.25">
      <c r="A96" s="142" t="s">
        <v>272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0</v>
      </c>
      <c r="M96" s="199">
        <f t="shared" si="13"/>
        <v>0</v>
      </c>
      <c r="N96" s="199">
        <f t="shared" si="13"/>
        <v>0</v>
      </c>
      <c r="O96" s="199">
        <f t="shared" si="13"/>
        <v>0</v>
      </c>
      <c r="P96" s="199">
        <f t="shared" si="13"/>
        <v>0</v>
      </c>
      <c r="Q96" s="199">
        <f t="shared" si="13"/>
        <v>0</v>
      </c>
    </row>
    <row r="97" spans="1:17" x14ac:dyDescent="0.25">
      <c r="A97" s="127" t="s">
        <v>261</v>
      </c>
      <c r="B97" s="200">
        <f t="shared" ref="B97:Q97" si="14">IF(B$33=0,0,B$33/B$5)</f>
        <v>0.76546526441373752</v>
      </c>
      <c r="C97" s="200">
        <f t="shared" si="14"/>
        <v>0.75179508402682849</v>
      </c>
      <c r="D97" s="200">
        <f t="shared" si="14"/>
        <v>0.74208411784658035</v>
      </c>
      <c r="E97" s="200">
        <f t="shared" si="14"/>
        <v>0.73663482159992855</v>
      </c>
      <c r="F97" s="200">
        <f t="shared" si="14"/>
        <v>0.73735245656142911</v>
      </c>
      <c r="G97" s="200">
        <f t="shared" si="14"/>
        <v>0.74151804505411567</v>
      </c>
      <c r="H97" s="200">
        <f t="shared" si="14"/>
        <v>0.72202406885619508</v>
      </c>
      <c r="I97" s="200">
        <f t="shared" si="14"/>
        <v>0.70525871256078598</v>
      </c>
      <c r="J97" s="200">
        <f t="shared" si="14"/>
        <v>0.72975059507465834</v>
      </c>
      <c r="K97" s="200">
        <f t="shared" si="14"/>
        <v>0.70865665978574022</v>
      </c>
      <c r="L97" s="200">
        <f t="shared" si="14"/>
        <v>0.68017314988969324</v>
      </c>
      <c r="M97" s="200">
        <f t="shared" si="14"/>
        <v>0.68766554185502859</v>
      </c>
      <c r="N97" s="200">
        <f t="shared" si="14"/>
        <v>0.68805367781334059</v>
      </c>
      <c r="O97" s="200">
        <f t="shared" si="14"/>
        <v>0.69267634450984183</v>
      </c>
      <c r="P97" s="200">
        <f t="shared" si="14"/>
        <v>0.67283593691312704</v>
      </c>
      <c r="Q97" s="200">
        <f t="shared" si="14"/>
        <v>0.69116157233025788</v>
      </c>
    </row>
    <row r="98" spans="1:17" x14ac:dyDescent="0.25">
      <c r="A98" s="127" t="s">
        <v>260</v>
      </c>
      <c r="B98" s="200">
        <f t="shared" ref="B98:Q98" si="15">IF(B$44=0,0,B$44/B$5)</f>
        <v>0.10390498760757991</v>
      </c>
      <c r="C98" s="200">
        <f t="shared" si="15"/>
        <v>0.10960786683024468</v>
      </c>
      <c r="D98" s="200">
        <f t="shared" si="15"/>
        <v>0.11341561058452145</v>
      </c>
      <c r="E98" s="200">
        <f t="shared" si="15"/>
        <v>0.11221700512320359</v>
      </c>
      <c r="F98" s="200">
        <f t="shared" si="15"/>
        <v>0.11132053438622128</v>
      </c>
      <c r="G98" s="200">
        <f t="shared" si="15"/>
        <v>0.11003192144225607</v>
      </c>
      <c r="H98" s="200">
        <f t="shared" si="15"/>
        <v>0.11636131031101356</v>
      </c>
      <c r="I98" s="200">
        <f t="shared" si="15"/>
        <v>0.12216237801588145</v>
      </c>
      <c r="J98" s="200">
        <f t="shared" si="15"/>
        <v>0.11475352514282858</v>
      </c>
      <c r="K98" s="200">
        <f t="shared" si="15"/>
        <v>0.12433663509840713</v>
      </c>
      <c r="L98" s="200">
        <f t="shared" si="15"/>
        <v>0.13526509948201129</v>
      </c>
      <c r="M98" s="200">
        <f t="shared" si="15"/>
        <v>0.13261235010371195</v>
      </c>
      <c r="N98" s="200">
        <f t="shared" si="15"/>
        <v>0.13462502242816105</v>
      </c>
      <c r="O98" s="200">
        <f t="shared" si="15"/>
        <v>0.13272163657341871</v>
      </c>
      <c r="P98" s="200">
        <f t="shared" si="15"/>
        <v>0.13776532698400337</v>
      </c>
      <c r="Q98" s="200">
        <f t="shared" si="15"/>
        <v>0.13135174752085216</v>
      </c>
    </row>
    <row r="99" spans="1:17" x14ac:dyDescent="0.25">
      <c r="A99" s="142" t="s">
        <v>271</v>
      </c>
      <c r="B99" s="199">
        <f t="shared" ref="B99:Q99" si="16">IF(B$45=0,0,B$45/B$5)</f>
        <v>5.1420970214499657E-2</v>
      </c>
      <c r="C99" s="199">
        <f t="shared" si="16"/>
        <v>5.4769502092285441E-2</v>
      </c>
      <c r="D99" s="199">
        <f t="shared" si="16"/>
        <v>5.7191459478427215E-2</v>
      </c>
      <c r="E99" s="199">
        <f t="shared" si="16"/>
        <v>6.0319061336099496E-2</v>
      </c>
      <c r="F99" s="199">
        <f t="shared" si="16"/>
        <v>6.0184629685272627E-2</v>
      </c>
      <c r="G99" s="199">
        <f t="shared" si="16"/>
        <v>5.8890542346487093E-2</v>
      </c>
      <c r="H99" s="199">
        <f t="shared" si="16"/>
        <v>6.4693763795469497E-2</v>
      </c>
      <c r="I99" s="199">
        <f t="shared" si="16"/>
        <v>6.8727780165918531E-2</v>
      </c>
      <c r="J99" s="199">
        <f t="shared" si="16"/>
        <v>6.2185367439921584E-2</v>
      </c>
      <c r="K99" s="199">
        <f t="shared" si="16"/>
        <v>6.7369978025158719E-2</v>
      </c>
      <c r="L99" s="199">
        <f t="shared" si="16"/>
        <v>7.384582721001251E-2</v>
      </c>
      <c r="M99" s="199">
        <f t="shared" si="16"/>
        <v>7.2336518750118498E-2</v>
      </c>
      <c r="N99" s="199">
        <f t="shared" si="16"/>
        <v>7.0872019996865238E-2</v>
      </c>
      <c r="O99" s="199">
        <f t="shared" si="16"/>
        <v>6.9318954323535534E-2</v>
      </c>
      <c r="P99" s="199">
        <f t="shared" si="16"/>
        <v>7.5605090645618767E-2</v>
      </c>
      <c r="Q99" s="199">
        <f t="shared" si="16"/>
        <v>7.080879250810905E-2</v>
      </c>
    </row>
    <row r="100" spans="1:17" x14ac:dyDescent="0.25">
      <c r="A100" s="142" t="s">
        <v>270</v>
      </c>
      <c r="B100" s="199">
        <f t="shared" ref="B100:Q100" si="17">IF(B$51=0,0,B$51/B$5)</f>
        <v>5.2484017393080236E-2</v>
      </c>
      <c r="C100" s="199">
        <f t="shared" si="17"/>
        <v>5.4838364737959243E-2</v>
      </c>
      <c r="D100" s="199">
        <f t="shared" si="17"/>
        <v>5.6224151106094238E-2</v>
      </c>
      <c r="E100" s="199">
        <f t="shared" si="17"/>
        <v>5.1897943787104106E-2</v>
      </c>
      <c r="F100" s="199">
        <f t="shared" si="17"/>
        <v>5.1135904700948649E-2</v>
      </c>
      <c r="G100" s="199">
        <f t="shared" si="17"/>
        <v>5.1141379095768977E-2</v>
      </c>
      <c r="H100" s="199">
        <f t="shared" si="17"/>
        <v>5.1667546515544061E-2</v>
      </c>
      <c r="I100" s="199">
        <f t="shared" si="17"/>
        <v>5.343459784996292E-2</v>
      </c>
      <c r="J100" s="199">
        <f t="shared" si="17"/>
        <v>5.2568157702906994E-2</v>
      </c>
      <c r="K100" s="199">
        <f t="shared" si="17"/>
        <v>5.6966657073248418E-2</v>
      </c>
      <c r="L100" s="199">
        <f t="shared" si="17"/>
        <v>6.1419272271998789E-2</v>
      </c>
      <c r="M100" s="199">
        <f t="shared" si="17"/>
        <v>6.0275831353593448E-2</v>
      </c>
      <c r="N100" s="199">
        <f t="shared" si="17"/>
        <v>6.3753002431295808E-2</v>
      </c>
      <c r="O100" s="199">
        <f t="shared" si="17"/>
        <v>6.3402682249883172E-2</v>
      </c>
      <c r="P100" s="199">
        <f t="shared" si="17"/>
        <v>6.2160236338384606E-2</v>
      </c>
      <c r="Q100" s="199">
        <f t="shared" si="17"/>
        <v>6.0542955012743087E-2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259</v>
      </c>
      <c r="B104" s="200">
        <f t="shared" ref="B104:Q104" si="21">IF(B$65=0,0,B$65/B$5)</f>
        <v>4.168845207717066E-2</v>
      </c>
      <c r="C104" s="200">
        <f t="shared" si="21"/>
        <v>4.3953875686286142E-2</v>
      </c>
      <c r="D104" s="200">
        <f t="shared" si="21"/>
        <v>4.5683005109229166E-2</v>
      </c>
      <c r="E104" s="200">
        <f t="shared" si="21"/>
        <v>4.689847634420781E-2</v>
      </c>
      <c r="F104" s="200">
        <f t="shared" si="21"/>
        <v>4.7121018154070098E-2</v>
      </c>
      <c r="G104" s="200">
        <f t="shared" si="21"/>
        <v>4.6473176149060942E-2</v>
      </c>
      <c r="H104" s="200">
        <f t="shared" si="21"/>
        <v>4.9842737376012962E-2</v>
      </c>
      <c r="I104" s="200">
        <f t="shared" si="21"/>
        <v>5.3480913238537237E-2</v>
      </c>
      <c r="J104" s="200">
        <f t="shared" si="21"/>
        <v>4.8148345940422714E-2</v>
      </c>
      <c r="K104" s="200">
        <f t="shared" si="21"/>
        <v>5.092070795872778E-2</v>
      </c>
      <c r="L104" s="200">
        <f t="shared" si="21"/>
        <v>5.6798620066598512E-2</v>
      </c>
      <c r="M104" s="200">
        <f t="shared" si="21"/>
        <v>5.4892673305902161E-2</v>
      </c>
      <c r="N104" s="200">
        <f t="shared" si="21"/>
        <v>5.4914451761403221E-2</v>
      </c>
      <c r="O104" s="200">
        <f t="shared" si="21"/>
        <v>5.4735897429301787E-2</v>
      </c>
      <c r="P104" s="200">
        <f t="shared" si="21"/>
        <v>5.8570225727592323E-2</v>
      </c>
      <c r="Q104" s="200">
        <f t="shared" si="21"/>
        <v>5.5054950050450496E-2</v>
      </c>
    </row>
    <row r="105" spans="1:17" x14ac:dyDescent="0.25">
      <c r="A105" s="142" t="s">
        <v>266</v>
      </c>
      <c r="B105" s="199">
        <f t="shared" ref="B105:Q105" si="22">IF(B$66=0,0,B$66/B$5)</f>
        <v>3.2102202932300622E-2</v>
      </c>
      <c r="C105" s="199">
        <f t="shared" si="22"/>
        <v>3.3937603053455202E-2</v>
      </c>
      <c r="D105" s="199">
        <f t="shared" si="22"/>
        <v>3.5413617451170401E-2</v>
      </c>
      <c r="E105" s="199">
        <f t="shared" si="22"/>
        <v>3.74192740277473E-2</v>
      </c>
      <c r="F105" s="199">
        <f t="shared" si="22"/>
        <v>3.7781002906375746E-2</v>
      </c>
      <c r="G105" s="199">
        <f t="shared" si="22"/>
        <v>3.7132160998629128E-2</v>
      </c>
      <c r="H105" s="199">
        <f t="shared" si="22"/>
        <v>4.0405617311582265E-2</v>
      </c>
      <c r="I105" s="199">
        <f t="shared" si="22"/>
        <v>4.3721039787744255E-2</v>
      </c>
      <c r="J105" s="199">
        <f t="shared" si="22"/>
        <v>3.8546728498436919E-2</v>
      </c>
      <c r="K105" s="199">
        <f t="shared" si="22"/>
        <v>4.0515700972228841E-2</v>
      </c>
      <c r="L105" s="199">
        <f t="shared" si="22"/>
        <v>4.5580339234811119E-2</v>
      </c>
      <c r="M105" s="199">
        <f t="shared" si="22"/>
        <v>4.3883242902697198E-2</v>
      </c>
      <c r="N105" s="199">
        <f t="shared" si="22"/>
        <v>4.3269913187637635E-2</v>
      </c>
      <c r="O105" s="199">
        <f t="shared" si="22"/>
        <v>4.3155345126143996E-2</v>
      </c>
      <c r="P105" s="199">
        <f t="shared" si="22"/>
        <v>4.721660719681417E-2</v>
      </c>
      <c r="Q105" s="199">
        <f t="shared" si="22"/>
        <v>4.3996729290175132E-2</v>
      </c>
    </row>
    <row r="106" spans="1:17" x14ac:dyDescent="0.25">
      <c r="A106" s="142" t="s">
        <v>265</v>
      </c>
      <c r="B106" s="199">
        <f t="shared" ref="B106:Q106" si="23">IF(B$67=0,0,B$67/B$5)</f>
        <v>9.5862491448700324E-3</v>
      </c>
      <c r="C106" s="199">
        <f t="shared" si="23"/>
        <v>1.0016272632830942E-2</v>
      </c>
      <c r="D106" s="199">
        <f t="shared" si="23"/>
        <v>1.0269387658058756E-2</v>
      </c>
      <c r="E106" s="199">
        <f t="shared" si="23"/>
        <v>9.4792023164605079E-3</v>
      </c>
      <c r="F106" s="199">
        <f t="shared" si="23"/>
        <v>9.3400152476943443E-3</v>
      </c>
      <c r="G106" s="199">
        <f t="shared" si="23"/>
        <v>9.3410151504318192E-3</v>
      </c>
      <c r="H106" s="199">
        <f t="shared" si="23"/>
        <v>9.4371200644306937E-3</v>
      </c>
      <c r="I106" s="199">
        <f t="shared" si="23"/>
        <v>9.7598734507929833E-3</v>
      </c>
      <c r="J106" s="199">
        <f t="shared" si="23"/>
        <v>9.6016174419857967E-3</v>
      </c>
      <c r="K106" s="199">
        <f t="shared" si="23"/>
        <v>1.0405006986498945E-2</v>
      </c>
      <c r="L106" s="199">
        <f t="shared" si="23"/>
        <v>1.1218280831787393E-2</v>
      </c>
      <c r="M106" s="199">
        <f t="shared" si="23"/>
        <v>1.1009430403204963E-2</v>
      </c>
      <c r="N106" s="199">
        <f t="shared" si="23"/>
        <v>1.1644538573765585E-2</v>
      </c>
      <c r="O106" s="199">
        <f t="shared" si="23"/>
        <v>1.1580552303157795E-2</v>
      </c>
      <c r="P106" s="199">
        <f t="shared" si="23"/>
        <v>1.1353618530778152E-2</v>
      </c>
      <c r="Q106" s="199">
        <f t="shared" si="23"/>
        <v>1.1058220760275368E-2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258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</v>
      </c>
      <c r="M108" s="71">
        <f t="shared" si="25"/>
        <v>0</v>
      </c>
      <c r="N108" s="71">
        <f t="shared" si="25"/>
        <v>0</v>
      </c>
      <c r="O108" s="71">
        <f t="shared" si="25"/>
        <v>0</v>
      </c>
      <c r="P108" s="71">
        <f t="shared" si="25"/>
        <v>0</v>
      </c>
      <c r="Q108" s="71">
        <f t="shared" si="25"/>
        <v>0</v>
      </c>
    </row>
    <row r="110" spans="1:17" ht="12.75" x14ac:dyDescent="0.25">
      <c r="A110" s="266" t="s">
        <v>133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>IF(B$5=0,0,B$5/FBT_fec!B$5)</f>
        <v>2.1220967013198657</v>
      </c>
      <c r="C112" s="230">
        <f>IF(C$5=0,0,C$5/FBT_fec!C$5)</f>
        <v>2.0028007842438535</v>
      </c>
      <c r="D112" s="230">
        <f>IF(D$5=0,0,D$5/FBT_fec!D$5)</f>
        <v>1.9195810093879444</v>
      </c>
      <c r="E112" s="230">
        <f>IF(E$5=0,0,E$5/FBT_fec!E$5)</f>
        <v>1.8166847986530497</v>
      </c>
      <c r="F112" s="230">
        <f>IF(F$5=0,0,F$5/FBT_fec!F$5)</f>
        <v>1.7980115432767296</v>
      </c>
      <c r="G112" s="230">
        <f>IF(G$5=0,0,G$5/FBT_fec!G$5)</f>
        <v>1.8435858886128276</v>
      </c>
      <c r="H112" s="230">
        <f>IF(H$5=0,0,H$5/FBT_fec!H$5)</f>
        <v>1.7151118016348099</v>
      </c>
      <c r="I112" s="230">
        <f>IF(I$5=0,0,I$5/FBT_fec!I$5)</f>
        <v>1.5791092994399323</v>
      </c>
      <c r="J112" s="230">
        <f>IF(J$5=0,0,J$5/FBT_fec!J$5)</f>
        <v>1.7908784078476083</v>
      </c>
      <c r="K112" s="230">
        <f>IF(K$5=0,0,K$5/FBT_fec!K$5)</f>
        <v>1.6413407172317229</v>
      </c>
      <c r="L112" s="230">
        <f>IF(L$5=0,0,L$5/FBT_fec!L$5)</f>
        <v>1.4539611795257836</v>
      </c>
      <c r="M112" s="230">
        <f>IF(M$5=0,0,M$5/FBT_fec!M$5)</f>
        <v>1.5107364419871563</v>
      </c>
      <c r="N112" s="230">
        <f>IF(N$5=0,0,N$5/FBT_fec!N$5)</f>
        <v>1.5339216792303281</v>
      </c>
      <c r="O112" s="230">
        <f>IF(O$5=0,0,O$5/FBT_fec!O$5)</f>
        <v>1.5754275988434718</v>
      </c>
      <c r="P112" s="230">
        <f>IF(P$5=0,0,P$5/FBT_fec!P$5)</f>
        <v>1.4350219985727413</v>
      </c>
      <c r="Q112" s="230">
        <f>IF(Q$5=0,0,Q$5/FBT_fec!Q$5)</f>
        <v>1.5408529790267256</v>
      </c>
    </row>
    <row r="113" spans="1:17" x14ac:dyDescent="0.25">
      <c r="A113" s="132" t="s">
        <v>83</v>
      </c>
      <c r="B113" s="275">
        <f>IF(B$6=0,0,B$6/FBT_fec!B$6)</f>
        <v>0</v>
      </c>
      <c r="C113" s="275">
        <f>IF(C$6=0,0,C$6/FBT_fec!C$6)</f>
        <v>0</v>
      </c>
      <c r="D113" s="275">
        <f>IF(D$6=0,0,D$6/FBT_fec!D$6)</f>
        <v>0</v>
      </c>
      <c r="E113" s="275">
        <f>IF(E$6=0,0,E$6/FBT_fec!E$6)</f>
        <v>0</v>
      </c>
      <c r="F113" s="275">
        <f>IF(F$6=0,0,F$6/FBT_fec!F$6)</f>
        <v>0</v>
      </c>
      <c r="G113" s="275">
        <f>IF(G$6=0,0,G$6/FBT_fec!G$6)</f>
        <v>0</v>
      </c>
      <c r="H113" s="275">
        <f>IF(H$6=0,0,H$6/FBT_fec!H$6)</f>
        <v>0</v>
      </c>
      <c r="I113" s="275">
        <f>IF(I$6=0,0,I$6/FBT_fec!I$6)</f>
        <v>0</v>
      </c>
      <c r="J113" s="275">
        <f>IF(J$6=0,0,J$6/FBT_fec!J$6)</f>
        <v>0</v>
      </c>
      <c r="K113" s="275">
        <f>IF(K$6=0,0,K$6/FBT_fec!K$6)</f>
        <v>0</v>
      </c>
      <c r="L113" s="275">
        <f>IF(L$6=0,0,L$6/FBT_fec!L$6)</f>
        <v>0</v>
      </c>
      <c r="M113" s="275">
        <f>IF(M$6=0,0,M$6/FBT_fec!M$6)</f>
        <v>0</v>
      </c>
      <c r="N113" s="275">
        <f>IF(N$6=0,0,N$6/FBT_fec!N$6)</f>
        <v>0</v>
      </c>
      <c r="O113" s="275">
        <f>IF(O$6=0,0,O$6/FBT_fec!O$6)</f>
        <v>0</v>
      </c>
      <c r="P113" s="275">
        <f>IF(P$6=0,0,P$6/FBT_fec!P$6)</f>
        <v>0</v>
      </c>
      <c r="Q113" s="275">
        <f>IF(Q$6=0,0,Q$6/FBT_fec!Q$6)</f>
        <v>0</v>
      </c>
    </row>
    <row r="114" spans="1:17" x14ac:dyDescent="0.25">
      <c r="A114" s="76" t="s">
        <v>82</v>
      </c>
      <c r="B114" s="274">
        <f>IF(B$7=0,0,B$7/FBT_fec!B$7)</f>
        <v>0</v>
      </c>
      <c r="C114" s="274">
        <f>IF(C$7=0,0,C$7/FBT_fec!C$7)</f>
        <v>0</v>
      </c>
      <c r="D114" s="274">
        <f>IF(D$7=0,0,D$7/FBT_fec!D$7)</f>
        <v>0</v>
      </c>
      <c r="E114" s="274">
        <f>IF(E$7=0,0,E$7/FBT_fec!E$7)</f>
        <v>0</v>
      </c>
      <c r="F114" s="274">
        <f>IF(F$7=0,0,F$7/FBT_fec!F$7)</f>
        <v>0</v>
      </c>
      <c r="G114" s="274">
        <f>IF(G$7=0,0,G$7/FBT_fec!G$7)</f>
        <v>0</v>
      </c>
      <c r="H114" s="274">
        <f>IF(H$7=0,0,H$7/FBT_fec!H$7)</f>
        <v>0</v>
      </c>
      <c r="I114" s="274">
        <f>IF(I$7=0,0,I$7/FBT_fec!I$7)</f>
        <v>0</v>
      </c>
      <c r="J114" s="274">
        <f>IF(J$7=0,0,J$7/FBT_fec!J$7)</f>
        <v>0</v>
      </c>
      <c r="K114" s="274">
        <f>IF(K$7=0,0,K$7/FBT_fec!K$7)</f>
        <v>0</v>
      </c>
      <c r="L114" s="274">
        <f>IF(L$7=0,0,L$7/FBT_fec!L$7)</f>
        <v>0</v>
      </c>
      <c r="M114" s="274">
        <f>IF(M$7=0,0,M$7/FBT_fec!M$7)</f>
        <v>0</v>
      </c>
      <c r="N114" s="274">
        <f>IF(N$7=0,0,N$7/FBT_fec!N$7)</f>
        <v>0</v>
      </c>
      <c r="O114" s="274">
        <f>IF(O$7=0,0,O$7/FBT_fec!O$7)</f>
        <v>0</v>
      </c>
      <c r="P114" s="274">
        <f>IF(P$7=0,0,P$7/FBT_fec!P$7)</f>
        <v>0</v>
      </c>
      <c r="Q114" s="274">
        <f>IF(Q$7=0,0,Q$7/FBT_fec!Q$7)</f>
        <v>0</v>
      </c>
    </row>
    <row r="115" spans="1:17" x14ac:dyDescent="0.25">
      <c r="A115" s="76" t="s">
        <v>81</v>
      </c>
      <c r="B115" s="274">
        <f>IF(B$8=0,0,B$8/FBT_fec!B$8)</f>
        <v>0</v>
      </c>
      <c r="C115" s="274">
        <f>IF(C$8=0,0,C$8/FBT_fec!C$8)</f>
        <v>0</v>
      </c>
      <c r="D115" s="274">
        <f>IF(D$8=0,0,D$8/FBT_fec!D$8)</f>
        <v>0</v>
      </c>
      <c r="E115" s="274">
        <f>IF(E$8=0,0,E$8/FBT_fec!E$8)</f>
        <v>0</v>
      </c>
      <c r="F115" s="274">
        <f>IF(F$8=0,0,F$8/FBT_fec!F$8)</f>
        <v>0</v>
      </c>
      <c r="G115" s="274">
        <f>IF(G$8=0,0,G$8/FBT_fec!G$8)</f>
        <v>0</v>
      </c>
      <c r="H115" s="274">
        <f>IF(H$8=0,0,H$8/FBT_fec!H$8)</f>
        <v>0</v>
      </c>
      <c r="I115" s="274">
        <f>IF(I$8=0,0,I$8/FBT_fec!I$8)</f>
        <v>0</v>
      </c>
      <c r="J115" s="274">
        <f>IF(J$8=0,0,J$8/FBT_fec!J$8)</f>
        <v>0</v>
      </c>
      <c r="K115" s="274">
        <f>IF(K$8=0,0,K$8/FBT_fec!K$8)</f>
        <v>0</v>
      </c>
      <c r="L115" s="274">
        <f>IF(L$8=0,0,L$8/FBT_fec!L$8)</f>
        <v>0</v>
      </c>
      <c r="M115" s="274">
        <f>IF(M$8=0,0,M$8/FBT_fec!M$8)</f>
        <v>0</v>
      </c>
      <c r="N115" s="274">
        <f>IF(N$8=0,0,N$8/FBT_fec!N$8)</f>
        <v>0</v>
      </c>
      <c r="O115" s="274">
        <f>IF(O$8=0,0,O$8/FBT_fec!O$8)</f>
        <v>0</v>
      </c>
      <c r="P115" s="274">
        <f>IF(P$8=0,0,P$8/FBT_fec!P$8)</f>
        <v>0</v>
      </c>
      <c r="Q115" s="274">
        <f>IF(Q$8=0,0,Q$8/FBT_fec!Q$8)</f>
        <v>0</v>
      </c>
    </row>
    <row r="116" spans="1:17" x14ac:dyDescent="0.25">
      <c r="A116" s="76" t="s">
        <v>80</v>
      </c>
      <c r="B116" s="274">
        <f>IF(B$9=0,0,B$9/FBT_fec!B$9)</f>
        <v>0</v>
      </c>
      <c r="C116" s="274">
        <f>IF(C$9=0,0,C$9/FBT_fec!C$9)</f>
        <v>0</v>
      </c>
      <c r="D116" s="274">
        <f>IF(D$9=0,0,D$9/FBT_fec!D$9)</f>
        <v>0</v>
      </c>
      <c r="E116" s="274">
        <f>IF(E$9=0,0,E$9/FBT_fec!E$9)</f>
        <v>0</v>
      </c>
      <c r="F116" s="274">
        <f>IF(F$9=0,0,F$9/FBT_fec!F$9)</f>
        <v>0</v>
      </c>
      <c r="G116" s="274">
        <f>IF(G$9=0,0,G$9/FBT_fec!G$9)</f>
        <v>0</v>
      </c>
      <c r="H116" s="274">
        <f>IF(H$9=0,0,H$9/FBT_fec!H$9)</f>
        <v>0</v>
      </c>
      <c r="I116" s="274">
        <f>IF(I$9=0,0,I$9/FBT_fec!I$9)</f>
        <v>0</v>
      </c>
      <c r="J116" s="274">
        <f>IF(J$9=0,0,J$9/FBT_fec!J$9)</f>
        <v>0</v>
      </c>
      <c r="K116" s="274">
        <f>IF(K$9=0,0,K$9/FBT_fec!K$9)</f>
        <v>0</v>
      </c>
      <c r="L116" s="274">
        <f>IF(L$9=0,0,L$9/FBT_fec!L$9)</f>
        <v>0</v>
      </c>
      <c r="M116" s="274">
        <f>IF(M$9=0,0,M$9/FBT_fec!M$9)</f>
        <v>0</v>
      </c>
      <c r="N116" s="274">
        <f>IF(N$9=0,0,N$9/FBT_fec!N$9)</f>
        <v>0</v>
      </c>
      <c r="O116" s="274">
        <f>IF(O$9=0,0,O$9/FBT_fec!O$9)</f>
        <v>0</v>
      </c>
      <c r="P116" s="274">
        <f>IF(P$9=0,0,P$9/FBT_fec!P$9)</f>
        <v>0</v>
      </c>
      <c r="Q116" s="274">
        <f>IF(Q$9=0,0,Q$9/FBT_fec!Q$9)</f>
        <v>0</v>
      </c>
    </row>
    <row r="117" spans="1:17" x14ac:dyDescent="0.25">
      <c r="A117" s="129" t="s">
        <v>79</v>
      </c>
      <c r="B117" s="273">
        <f>IF(B$10=0,0,B$10/FBT_fec!B$10)</f>
        <v>1.3064454249331376</v>
      </c>
      <c r="C117" s="273">
        <f>IF(C$10=0,0,C$10/FBT_fec!C$10)</f>
        <v>1.3048975607089233</v>
      </c>
      <c r="D117" s="273">
        <f>IF(D$10=0,0,D$10/FBT_fec!D$10)</f>
        <v>1.3049886831799973</v>
      </c>
      <c r="E117" s="273">
        <f>IF(E$10=0,0,E$10/FBT_fec!E$10)</f>
        <v>1.304985851385551</v>
      </c>
      <c r="F117" s="273">
        <f>IF(F$10=0,0,F$10/FBT_fec!F$10)</f>
        <v>1.304499030707956</v>
      </c>
      <c r="G117" s="273">
        <f>IF(G$10=0,0,G$10/FBT_fec!G$10)</f>
        <v>1.3097919518662366</v>
      </c>
      <c r="H117" s="273">
        <f>IF(H$10=0,0,H$10/FBT_fec!H$10)</f>
        <v>1.318288670477997</v>
      </c>
      <c r="I117" s="273">
        <f>IF(I$10=0,0,I$10/FBT_fec!I$10)</f>
        <v>1.3156721535268081</v>
      </c>
      <c r="J117" s="273">
        <f>IF(J$10=0,0,J$10/FBT_fec!J$10)</f>
        <v>1.3155936456210073</v>
      </c>
      <c r="K117" s="273">
        <f>IF(K$10=0,0,K$10/FBT_fec!K$10)</f>
        <v>1.2900937744078578</v>
      </c>
      <c r="L117" s="273">
        <f>IF(L$10=0,0,L$10/FBT_fec!L$10)</f>
        <v>1.2877977102965588</v>
      </c>
      <c r="M117" s="273">
        <f>IF(M$10=0,0,M$10/FBT_fec!M$10)</f>
        <v>1.2880390762460745</v>
      </c>
      <c r="N117" s="273">
        <f>IF(N$10=0,0,N$10/FBT_fec!N$10)</f>
        <v>1.2888108251578667</v>
      </c>
      <c r="O117" s="273">
        <f>IF(O$10=0,0,O$10/FBT_fec!O$10)</f>
        <v>1.3050774362829911</v>
      </c>
      <c r="P117" s="273">
        <f>IF(P$10=0,0,P$10/FBT_fec!P$10)</f>
        <v>1.3027488902992286</v>
      </c>
      <c r="Q117" s="273">
        <f>IF(Q$10=0,0,Q$10/FBT_fec!Q$10)</f>
        <v>1.3031075730101964</v>
      </c>
    </row>
    <row r="118" spans="1:17" x14ac:dyDescent="0.25">
      <c r="A118" s="127" t="s">
        <v>263</v>
      </c>
      <c r="B118" s="296">
        <f>IF(B$15=0,0,B$15/FBT_fec!B$15)</f>
        <v>1.2378146996876354</v>
      </c>
      <c r="C118" s="296">
        <f>IF(C$15=0,0,C$15/FBT_fec!C$15)</f>
        <v>1.2443047083762377</v>
      </c>
      <c r="D118" s="296">
        <f>IF(D$15=0,0,D$15/FBT_fec!D$15)</f>
        <v>1.2453396714739688</v>
      </c>
      <c r="E118" s="296">
        <f>IF(E$15=0,0,E$15/FBT_fec!E$15)</f>
        <v>1.2430378578114751</v>
      </c>
      <c r="F118" s="296">
        <f>IF(F$15=0,0,F$15/FBT_fec!F$15)</f>
        <v>1.2275191247338699</v>
      </c>
      <c r="G118" s="296">
        <f>IF(G$15=0,0,G$15/FBT_fec!G$15)</f>
        <v>1.2315700758561312</v>
      </c>
      <c r="H118" s="296">
        <f>IF(H$15=0,0,H$15/FBT_fec!H$15)</f>
        <v>1.2586502104107127</v>
      </c>
      <c r="I118" s="296">
        <f>IF(I$15=0,0,I$15/FBT_fec!I$15)</f>
        <v>1.2311038994275469</v>
      </c>
      <c r="J118" s="296">
        <f>IF(J$15=0,0,J$15/FBT_fec!J$15)</f>
        <v>1.2632942052674847</v>
      </c>
      <c r="K118" s="296">
        <f>IF(K$15=0,0,K$15/FBT_fec!K$15)</f>
        <v>1.2543402196948443</v>
      </c>
      <c r="L118" s="296">
        <f>IF(L$15=0,0,L$15/FBT_fec!L$15)</f>
        <v>1.2179486258462913</v>
      </c>
      <c r="M118" s="296">
        <f>IF(M$15=0,0,M$15/FBT_fec!M$15)</f>
        <v>1.2396426462982546</v>
      </c>
      <c r="N118" s="296">
        <f>IF(N$15=0,0,N$15/FBT_fec!N$15)</f>
        <v>1.2331848923347981</v>
      </c>
      <c r="O118" s="296">
        <f>IF(O$15=0,0,O$15/FBT_fec!O$15)</f>
        <v>1.2387984433668584</v>
      </c>
      <c r="P118" s="296">
        <f>IF(P$15=0,0,P$15/FBT_fec!P$15)</f>
        <v>1.230721524202026</v>
      </c>
      <c r="Q118" s="296">
        <f>IF(Q$15=0,0,Q$15/FBT_fec!Q$15)</f>
        <v>1.2376521190132144</v>
      </c>
    </row>
    <row r="119" spans="1:17" x14ac:dyDescent="0.25">
      <c r="A119" s="127" t="s">
        <v>262</v>
      </c>
      <c r="B119" s="296">
        <f>IF(B$24=0,0,B$24/FBT_fec!B$24)</f>
        <v>1.7618324593167916</v>
      </c>
      <c r="C119" s="296">
        <f>IF(C$24=0,0,C$24/FBT_fec!C$24)</f>
        <v>1.7710699550192808</v>
      </c>
      <c r="D119" s="296">
        <f>IF(D$24=0,0,D$24/FBT_fec!D$24)</f>
        <v>1.7725430604689261</v>
      </c>
      <c r="E119" s="296">
        <f>IF(E$24=0,0,E$24/FBT_fec!E$24)</f>
        <v>1.7692667946216254</v>
      </c>
      <c r="F119" s="296">
        <f>IF(F$24=0,0,F$24/FBT_fec!F$24)</f>
        <v>1.7471783449768599</v>
      </c>
      <c r="G119" s="296">
        <f>IF(G$24=0,0,G$24/FBT_fec!G$24)</f>
        <v>1.7529442299514979</v>
      </c>
      <c r="H119" s="296">
        <f>IF(H$24=0,0,H$24/FBT_fec!H$24)</f>
        <v>1.7914884967734745</v>
      </c>
      <c r="I119" s="296">
        <f>IF(I$24=0,0,I$24/FBT_fec!I$24)</f>
        <v>1.7522807019098021</v>
      </c>
      <c r="J119" s="296">
        <f>IF(J$24=0,0,J$24/FBT_fec!J$24)</f>
        <v>1.7980984852326729</v>
      </c>
      <c r="K119" s="296">
        <f>IF(K$24=0,0,K$24/FBT_fec!K$24)</f>
        <v>1.7853539101148324</v>
      </c>
      <c r="L119" s="296">
        <f>IF(L$24=0,0,L$24/FBT_fec!L$24)</f>
        <v>1.7335562611574959</v>
      </c>
      <c r="M119" s="296">
        <f>IF(M$24=0,0,M$24/FBT_fec!M$24)</f>
        <v>1.7644342507426942</v>
      </c>
      <c r="N119" s="296">
        <f>IF(N$24=0,0,N$24/FBT_fec!N$24)</f>
        <v>1.7552426645141836</v>
      </c>
      <c r="O119" s="296">
        <f>IF(O$24=0,0,O$24/FBT_fec!O$24)</f>
        <v>1.7632326620661598</v>
      </c>
      <c r="P119" s="296">
        <f>IF(P$24=0,0,P$24/FBT_fec!P$24)</f>
        <v>1.7517364515594795</v>
      </c>
      <c r="Q119" s="296">
        <f>IF(Q$24=0,0,Q$24/FBT_fec!Q$24)</f>
        <v>1.7616010515709335</v>
      </c>
    </row>
    <row r="120" spans="1:17" x14ac:dyDescent="0.25">
      <c r="A120" s="127" t="s">
        <v>261</v>
      </c>
      <c r="B120" s="296">
        <f>IF(B$33=0,0,B$33/FBT_fec!B$33)</f>
        <v>2.987242811149188</v>
      </c>
      <c r="C120" s="296">
        <f>IF(C$33=0,0,C$33/FBT_fec!C$33)</f>
        <v>2.9457815123379918</v>
      </c>
      <c r="D120" s="296">
        <f>IF(D$33=0,0,D$33/FBT_fec!D$33)</f>
        <v>2.8947271564946653</v>
      </c>
      <c r="E120" s="296">
        <f>IF(E$33=0,0,E$33/FBT_fec!E$33)</f>
        <v>2.5287623519849256</v>
      </c>
      <c r="F120" s="296">
        <f>IF(F$33=0,0,F$33/FBT_fec!F$33)</f>
        <v>2.4660206169673553</v>
      </c>
      <c r="G120" s="296">
        <f>IF(G$33=0,0,G$33/FBT_fec!G$33)</f>
        <v>2.5287977362826033</v>
      </c>
      <c r="H120" s="296">
        <f>IF(H$33=0,0,H$33/FBT_fec!H$33)</f>
        <v>2.3767776672734189</v>
      </c>
      <c r="I120" s="296">
        <f>IF(I$33=0,0,I$33/FBT_fec!I$33)</f>
        <v>2.2631483342815719</v>
      </c>
      <c r="J120" s="296">
        <f>IF(J$33=0,0,J$33/FBT_fec!J$33)</f>
        <v>2.5250334806310897</v>
      </c>
      <c r="K120" s="296">
        <f>IF(K$33=0,0,K$33/FBT_fec!K$33)</f>
        <v>2.5078280856081827</v>
      </c>
      <c r="L120" s="296">
        <f>IF(L$33=0,0,L$33/FBT_fec!L$33)</f>
        <v>2.3951667887174555</v>
      </c>
      <c r="M120" s="296">
        <f>IF(M$33=0,0,M$33/FBT_fec!M$33)</f>
        <v>2.4423629214029678</v>
      </c>
      <c r="N120" s="296">
        <f>IF(N$33=0,0,N$33/FBT_fec!N$33)</f>
        <v>2.6229022863714895</v>
      </c>
      <c r="O120" s="296">
        <f>IF(O$33=0,0,O$33/FBT_fec!O$33)</f>
        <v>2.6790718681558214</v>
      </c>
      <c r="P120" s="296">
        <f>IF(P$33=0,0,P$33/FBT_fec!P$33)</f>
        <v>2.3924865195321856</v>
      </c>
      <c r="Q120" s="296">
        <f>IF(Q$33=0,0,Q$33/FBT_fec!Q$33)</f>
        <v>2.5020909980088319</v>
      </c>
    </row>
    <row r="121" spans="1:17" x14ac:dyDescent="0.25">
      <c r="A121" s="127" t="s">
        <v>260</v>
      </c>
      <c r="B121" s="296">
        <f>IF(B$44=0,0,B$44/FBT_fec!B$44)</f>
        <v>2.3448930555778111</v>
      </c>
      <c r="C121" s="296">
        <f>IF(C$44=0,0,C$44/FBT_fec!C$44)</f>
        <v>2.3345380337447366</v>
      </c>
      <c r="D121" s="296">
        <f>IF(D$44=0,0,D$44/FBT_fec!D$44)</f>
        <v>2.3152652595569809</v>
      </c>
      <c r="E121" s="296">
        <f>IF(E$44=0,0,E$44/FBT_fec!E$44)</f>
        <v>2.1680022642602812</v>
      </c>
      <c r="F121" s="296">
        <f>IF(F$44=0,0,F$44/FBT_fec!F$44)</f>
        <v>2.1285763540655593</v>
      </c>
      <c r="G121" s="296">
        <f>IF(G$44=0,0,G$44/FBT_fec!G$44)</f>
        <v>2.157265248551175</v>
      </c>
      <c r="H121" s="296">
        <f>IF(H$44=0,0,H$44/FBT_fec!H$44)</f>
        <v>2.1223769173339537</v>
      </c>
      <c r="I121" s="296">
        <f>IF(I$44=0,0,I$44/FBT_fec!I$44)</f>
        <v>2.0514982202559686</v>
      </c>
      <c r="J121" s="296">
        <f>IF(J$44=0,0,J$44/FBT_fec!J$44)</f>
        <v>2.1855140925084942</v>
      </c>
      <c r="K121" s="296">
        <f>IF(K$44=0,0,K$44/FBT_fec!K$44)</f>
        <v>2.1702977919075614</v>
      </c>
      <c r="L121" s="296">
        <f>IF(L$44=0,0,L$44/FBT_fec!L$44)</f>
        <v>2.0915104684573684</v>
      </c>
      <c r="M121" s="296">
        <f>IF(M$44=0,0,M$44/FBT_fec!M$44)</f>
        <v>2.1305618792408909</v>
      </c>
      <c r="N121" s="296">
        <f>IF(N$44=0,0,N$44/FBT_fec!N$44)</f>
        <v>2.196091593110169</v>
      </c>
      <c r="O121" s="296">
        <f>IF(O$44=0,0,O$44/FBT_fec!O$44)</f>
        <v>2.2236255363802138</v>
      </c>
      <c r="P121" s="296">
        <f>IF(P$44=0,0,P$44/FBT_fec!P$44)</f>
        <v>2.102422333933911</v>
      </c>
      <c r="Q121" s="296">
        <f>IF(Q$44=0,0,Q$44/FBT_fec!Q$44)</f>
        <v>2.1523779422853906</v>
      </c>
    </row>
    <row r="122" spans="1:17" x14ac:dyDescent="0.25">
      <c r="A122" s="127" t="s">
        <v>259</v>
      </c>
      <c r="B122" s="296">
        <f>IF(B$65=0,0,B$65/FBT_fec!B$65)</f>
        <v>1.0392680339805949</v>
      </c>
      <c r="C122" s="296">
        <f>IF(C$65=0,0,C$65/FBT_fec!C$65)</f>
        <v>1.0341452884807829</v>
      </c>
      <c r="D122" s="296">
        <f>IF(D$65=0,0,D$65/FBT_fec!D$65)</f>
        <v>1.0301672495629033</v>
      </c>
      <c r="E122" s="296">
        <f>IF(E$65=0,0,E$65/FBT_fec!E$65)</f>
        <v>1.000886761441937</v>
      </c>
      <c r="F122" s="296">
        <f>IF(F$65=0,0,F$65/FBT_fec!F$65)</f>
        <v>0.99529946518333701</v>
      </c>
      <c r="G122" s="296">
        <f>IF(G$65=0,0,G$65/FBT_fec!G$65)</f>
        <v>1.0064967094132176</v>
      </c>
      <c r="H122" s="296">
        <f>IF(H$65=0,0,H$65/FBT_fec!H$65)</f>
        <v>1.0042479422728696</v>
      </c>
      <c r="I122" s="296">
        <f>IF(I$65=0,0,I$65/FBT_fec!I$65)</f>
        <v>0.99210499252380169</v>
      </c>
      <c r="J122" s="296">
        <f>IF(J$65=0,0,J$65/FBT_fec!J$65)</f>
        <v>1.0129642116749953</v>
      </c>
      <c r="K122" s="296">
        <f>IF(K$65=0,0,K$65/FBT_fec!K$65)</f>
        <v>0.98183793032448818</v>
      </c>
      <c r="L122" s="296">
        <f>IF(L$65=0,0,L$65/FBT_fec!L$65)</f>
        <v>0.97014628511004863</v>
      </c>
      <c r="M122" s="296">
        <f>IF(M$65=0,0,M$65/FBT_fec!M$65)</f>
        <v>0.97420356933265739</v>
      </c>
      <c r="N122" s="296">
        <f>IF(N$65=0,0,N$65/FBT_fec!N$65)</f>
        <v>0.98954709226056403</v>
      </c>
      <c r="O122" s="296">
        <f>IF(O$65=0,0,O$65/FBT_fec!O$65)</f>
        <v>1.0130183717826218</v>
      </c>
      <c r="P122" s="296">
        <f>IF(P$65=0,0,P$65/FBT_fec!P$65)</f>
        <v>0.98737490691167484</v>
      </c>
      <c r="Q122" s="296">
        <f>IF(Q$65=0,0,Q$65/FBT_fec!Q$65)</f>
        <v>0.99656172835260226</v>
      </c>
    </row>
    <row r="123" spans="1:17" x14ac:dyDescent="0.25">
      <c r="A123" s="72" t="s">
        <v>258</v>
      </c>
      <c r="B123" s="295">
        <f>IF(B$79=0,0,B$79/FBT_fec!B$79)</f>
        <v>0</v>
      </c>
      <c r="C123" s="295">
        <f>IF(C$79=0,0,C$79/FBT_fec!C$79)</f>
        <v>0</v>
      </c>
      <c r="D123" s="295">
        <f>IF(D$79=0,0,D$79/FBT_fec!D$79)</f>
        <v>0</v>
      </c>
      <c r="E123" s="295">
        <f>IF(E$79=0,0,E$79/FBT_fec!E$79)</f>
        <v>0</v>
      </c>
      <c r="F123" s="295">
        <f>IF(F$79=0,0,F$79/FBT_fec!F$79)</f>
        <v>0</v>
      </c>
      <c r="G123" s="295">
        <f>IF(G$79=0,0,G$79/FBT_fec!G$79)</f>
        <v>0</v>
      </c>
      <c r="H123" s="295">
        <f>IF(H$79=0,0,H$79/FBT_fec!H$79)</f>
        <v>0</v>
      </c>
      <c r="I123" s="295">
        <f>IF(I$79=0,0,I$79/FBT_fec!I$79)</f>
        <v>0</v>
      </c>
      <c r="J123" s="295">
        <f>IF(J$79=0,0,J$79/FBT_fec!J$79)</f>
        <v>0</v>
      </c>
      <c r="K123" s="295">
        <f>IF(K$79=0,0,K$79/FBT_fec!K$79)</f>
        <v>0</v>
      </c>
      <c r="L123" s="295">
        <f>IF(L$79=0,0,L$79/FBT_fec!L$79)</f>
        <v>0</v>
      </c>
      <c r="M123" s="295">
        <f>IF(M$79=0,0,M$79/FBT_fec!M$79)</f>
        <v>0</v>
      </c>
      <c r="N123" s="295">
        <f>IF(N$79=0,0,N$79/FBT_fec!N$79)</f>
        <v>0</v>
      </c>
      <c r="O123" s="295">
        <f>IF(O$79=0,0,O$79/FBT_fec!O$79)</f>
        <v>0</v>
      </c>
      <c r="P123" s="295">
        <f>IF(P$79=0,0,P$79/FBT_fec!P$79)</f>
        <v>0</v>
      </c>
      <c r="Q123" s="295">
        <f>IF(Q$79=0,0,Q$79/FBT_fec!Q$79)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397.08035825775033</v>
      </c>
      <c r="C3" s="46">
        <v>381.17517545066738</v>
      </c>
      <c r="D3" s="46">
        <v>357.04777702688864</v>
      </c>
      <c r="E3" s="46">
        <v>559.92208424640853</v>
      </c>
      <c r="F3" s="46">
        <v>395.85142305836951</v>
      </c>
      <c r="G3" s="46">
        <v>444.08252928198766</v>
      </c>
      <c r="H3" s="46">
        <v>393.33743921608277</v>
      </c>
      <c r="I3" s="46">
        <v>414.53615777940104</v>
      </c>
      <c r="J3" s="46">
        <v>401.46429607991837</v>
      </c>
      <c r="K3" s="46">
        <v>236.27349559854002</v>
      </c>
      <c r="L3" s="46">
        <v>209</v>
      </c>
      <c r="M3" s="46">
        <v>350.60991301662466</v>
      </c>
      <c r="N3" s="46">
        <v>305.87462425099039</v>
      </c>
      <c r="O3" s="46">
        <v>295.51683633516052</v>
      </c>
      <c r="P3" s="46">
        <v>259.10678399313213</v>
      </c>
      <c r="Q3" s="46">
        <v>282.54571790693467</v>
      </c>
    </row>
    <row r="5" spans="1:17" x14ac:dyDescent="0.25">
      <c r="A5" s="31" t="s">
        <v>257</v>
      </c>
      <c r="B5" s="46">
        <v>750.51162838186588</v>
      </c>
      <c r="C5" s="46">
        <v>791.69151905463298</v>
      </c>
      <c r="D5" s="46">
        <v>752.52392980154434</v>
      </c>
      <c r="E5" s="46">
        <v>708.96275722799089</v>
      </c>
      <c r="F5" s="46">
        <v>683.71060554347719</v>
      </c>
      <c r="G5" s="46">
        <v>682.34137260914474</v>
      </c>
      <c r="H5" s="46">
        <v>711.52569278028295</v>
      </c>
      <c r="I5" s="46">
        <v>319.05917025460042</v>
      </c>
      <c r="J5" s="46">
        <v>554.11374795181462</v>
      </c>
      <c r="K5" s="46">
        <v>352.19500818468555</v>
      </c>
      <c r="L5" s="46">
        <v>504.4167691007263</v>
      </c>
      <c r="M5" s="46">
        <v>563.65661120718619</v>
      </c>
      <c r="N5" s="46">
        <v>544.35355238133025</v>
      </c>
      <c r="O5" s="46">
        <v>564.16896538274648</v>
      </c>
      <c r="P5" s="46">
        <v>592.00421549199677</v>
      </c>
      <c r="Q5" s="46">
        <v>774.51467148124038</v>
      </c>
    </row>
    <row r="6" spans="1:17" x14ac:dyDescent="0.25">
      <c r="A6" s="294" t="s">
        <v>256</v>
      </c>
      <c r="B6" s="293">
        <v>938.13953547733217</v>
      </c>
      <c r="C6" s="293">
        <v>947.83593973919574</v>
      </c>
      <c r="D6" s="293">
        <v>872.70185303437438</v>
      </c>
      <c r="E6" s="293">
        <v>851.74328195260546</v>
      </c>
      <c r="F6" s="293">
        <v>835.17900802173881</v>
      </c>
      <c r="G6" s="293">
        <v>745.84774662658117</v>
      </c>
      <c r="H6" s="293">
        <v>750.46687056629207</v>
      </c>
      <c r="I6" s="293">
        <v>620.50247730361434</v>
      </c>
      <c r="J6" s="293">
        <v>646.25626868150027</v>
      </c>
      <c r="K6" s="293">
        <v>613.86436120927169</v>
      </c>
      <c r="L6" s="293">
        <v>533.48280239090639</v>
      </c>
      <c r="M6" s="293">
        <v>616.61207080814972</v>
      </c>
      <c r="N6" s="293">
        <v>609.54932376155887</v>
      </c>
      <c r="O6" s="293">
        <v>629.2676383617511</v>
      </c>
      <c r="P6" s="293">
        <v>660.19765630235452</v>
      </c>
      <c r="Q6" s="293">
        <v>815.34012376125906</v>
      </c>
    </row>
    <row r="7" spans="1:17" x14ac:dyDescent="0.25">
      <c r="A7" s="292" t="s">
        <v>255</v>
      </c>
      <c r="B7" s="291"/>
      <c r="C7" s="291">
        <v>9.6964042618635631</v>
      </c>
      <c r="D7" s="291">
        <v>0</v>
      </c>
      <c r="E7" s="291">
        <v>0</v>
      </c>
      <c r="F7" s="291">
        <v>0</v>
      </c>
      <c r="G7" s="291">
        <v>0</v>
      </c>
      <c r="H7" s="291">
        <v>45.507490442579204</v>
      </c>
      <c r="I7" s="291">
        <v>0</v>
      </c>
      <c r="J7" s="291">
        <v>25.753791377885932</v>
      </c>
      <c r="K7" s="291">
        <v>0</v>
      </c>
      <c r="L7" s="291">
        <v>0</v>
      </c>
      <c r="M7" s="291">
        <v>112.17204524127814</v>
      </c>
      <c r="N7" s="291">
        <v>0</v>
      </c>
      <c r="O7" s="291">
        <v>40.621334854139242</v>
      </c>
      <c r="P7" s="291">
        <v>75.489714257411222</v>
      </c>
      <c r="Q7" s="291">
        <v>159.16014554834717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75.134086704821357</v>
      </c>
      <c r="E8" s="289">
        <f t="shared" si="0"/>
        <v>20.958571081768923</v>
      </c>
      <c r="F8" s="289">
        <f t="shared" si="0"/>
        <v>16.564273930866648</v>
      </c>
      <c r="G8" s="289">
        <f t="shared" si="0"/>
        <v>89.33126139515764</v>
      </c>
      <c r="H8" s="289">
        <f t="shared" si="0"/>
        <v>40.88836650286828</v>
      </c>
      <c r="I8" s="289">
        <f t="shared" si="0"/>
        <v>129.96439326267773</v>
      </c>
      <c r="J8" s="289">
        <f t="shared" si="0"/>
        <v>0</v>
      </c>
      <c r="K8" s="289">
        <f t="shared" si="0"/>
        <v>32.391907472228581</v>
      </c>
      <c r="L8" s="289">
        <f t="shared" si="0"/>
        <v>80.381558818365306</v>
      </c>
      <c r="M8" s="289">
        <f t="shared" si="0"/>
        <v>29.042776824034831</v>
      </c>
      <c r="N8" s="289">
        <f t="shared" si="0"/>
        <v>7.0627470465908573</v>
      </c>
      <c r="O8" s="289">
        <f t="shared" si="0"/>
        <v>20.903020253947034</v>
      </c>
      <c r="P8" s="289">
        <f t="shared" si="0"/>
        <v>44.559696316807845</v>
      </c>
      <c r="Q8" s="289">
        <f t="shared" si="0"/>
        <v>4.0176780894425974</v>
      </c>
    </row>
    <row r="9" spans="1:17" x14ac:dyDescent="0.25">
      <c r="A9" s="288" t="s">
        <v>253</v>
      </c>
      <c r="B9" s="287">
        <f>B6-B5</f>
        <v>187.6279070954663</v>
      </c>
      <c r="C9" s="287">
        <f t="shared" ref="C9:Q9" si="1">C6-C5</f>
        <v>156.14442068456276</v>
      </c>
      <c r="D9" s="287">
        <f t="shared" si="1"/>
        <v>120.17792323283004</v>
      </c>
      <c r="E9" s="287">
        <f t="shared" si="1"/>
        <v>142.78052472461457</v>
      </c>
      <c r="F9" s="287">
        <f t="shared" si="1"/>
        <v>151.46840247826162</v>
      </c>
      <c r="G9" s="287">
        <f t="shared" si="1"/>
        <v>63.506374017436428</v>
      </c>
      <c r="H9" s="287">
        <f t="shared" si="1"/>
        <v>38.941177786009121</v>
      </c>
      <c r="I9" s="287">
        <f t="shared" si="1"/>
        <v>301.44330704901392</v>
      </c>
      <c r="J9" s="287">
        <f t="shared" si="1"/>
        <v>92.142520729685657</v>
      </c>
      <c r="K9" s="287">
        <f t="shared" si="1"/>
        <v>261.66935302458614</v>
      </c>
      <c r="L9" s="287">
        <f t="shared" si="1"/>
        <v>29.066033290180087</v>
      </c>
      <c r="M9" s="287">
        <f t="shared" si="1"/>
        <v>52.955459600963536</v>
      </c>
      <c r="N9" s="287">
        <f t="shared" si="1"/>
        <v>65.195771380228621</v>
      </c>
      <c r="O9" s="287">
        <f t="shared" si="1"/>
        <v>65.098672979004618</v>
      </c>
      <c r="P9" s="287">
        <f t="shared" si="1"/>
        <v>68.193440810357743</v>
      </c>
      <c r="Q9" s="287">
        <f t="shared" si="1"/>
        <v>40.825452280018681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29.568040909768776</v>
      </c>
      <c r="C12" s="38">
        <v>30.90099</v>
      </c>
      <c r="D12" s="38">
        <v>29.493310000000001</v>
      </c>
      <c r="E12" s="38">
        <v>27.799659999999996</v>
      </c>
      <c r="F12" s="38">
        <v>26.80171</v>
      </c>
      <c r="G12" s="38">
        <v>26.964604070536829</v>
      </c>
      <c r="H12" s="38">
        <v>27.89208</v>
      </c>
      <c r="I12" s="38">
        <v>12.70262</v>
      </c>
      <c r="J12" s="38">
        <v>21.712530000000001</v>
      </c>
      <c r="K12" s="38">
        <v>14.40288</v>
      </c>
      <c r="L12" s="38">
        <v>21.066305407315649</v>
      </c>
      <c r="M12" s="38">
        <v>22.068890104269713</v>
      </c>
      <c r="N12" s="38">
        <v>21.305617098131524</v>
      </c>
      <c r="O12" s="38">
        <v>21.591115287953272</v>
      </c>
      <c r="P12" s="38">
        <v>21.758231964472635</v>
      </c>
      <c r="Q12" s="38">
        <v>26.222239194709626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10.5554978246843</v>
      </c>
      <c r="C14" s="51">
        <v>9.6280899999999985</v>
      </c>
      <c r="D14" s="51">
        <v>9.5915700000000008</v>
      </c>
      <c r="E14" s="51">
        <v>9.5991999999999997</v>
      </c>
      <c r="F14" s="51">
        <v>9.5995699999999999</v>
      </c>
      <c r="G14" s="51">
        <v>10.732842955863946</v>
      </c>
      <c r="H14" s="51">
        <v>9.7931100000000004</v>
      </c>
      <c r="I14" s="51">
        <v>3.02488</v>
      </c>
      <c r="J14" s="51">
        <v>10.8629</v>
      </c>
      <c r="K14" s="51">
        <v>4.1729000000000003</v>
      </c>
      <c r="L14" s="51">
        <v>3.1087160739656543</v>
      </c>
      <c r="M14" s="51">
        <v>3.10534046067901</v>
      </c>
      <c r="N14" s="51">
        <v>3.1050045597862641</v>
      </c>
      <c r="O14" s="51">
        <v>3.1050712521570203</v>
      </c>
      <c r="P14" s="51">
        <v>3.1049765085835705</v>
      </c>
      <c r="Q14" s="51">
        <v>6.4940725929945469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4.5122488880384788</v>
      </c>
      <c r="C16" s="51">
        <v>4.5096600000000002</v>
      </c>
      <c r="D16" s="51">
        <v>4.4931999999999999</v>
      </c>
      <c r="E16" s="51">
        <v>4.4984999999999999</v>
      </c>
      <c r="F16" s="51">
        <v>4.4995700000000003</v>
      </c>
      <c r="G16" s="51">
        <v>5.6407601617933842</v>
      </c>
      <c r="H16" s="51">
        <v>7.89229</v>
      </c>
      <c r="I16" s="51">
        <v>0</v>
      </c>
      <c r="J16" s="51">
        <v>7.8045900000000001</v>
      </c>
      <c r="K16" s="51">
        <v>1.0931500000000001</v>
      </c>
      <c r="L16" s="51">
        <v>1.1241857840477747</v>
      </c>
      <c r="M16" s="51">
        <v>1.1228669564512894</v>
      </c>
      <c r="N16" s="51">
        <v>1.1228774544368083</v>
      </c>
      <c r="O16" s="51">
        <v>1.1225435681477385</v>
      </c>
      <c r="P16" s="51">
        <v>1.1229288474492978</v>
      </c>
      <c r="Q16" s="51">
        <v>4.5116033195416723</v>
      </c>
    </row>
    <row r="17" spans="1:17" x14ac:dyDescent="0.25">
      <c r="A17" s="53" t="s">
        <v>76</v>
      </c>
      <c r="B17" s="51">
        <v>4.1324739989968817</v>
      </c>
      <c r="C17" s="51">
        <v>4.1153599999999999</v>
      </c>
      <c r="D17" s="51">
        <v>4.0985800000000001</v>
      </c>
      <c r="E17" s="51">
        <v>4.1007100000000003</v>
      </c>
      <c r="F17" s="51">
        <v>4.1002099999999997</v>
      </c>
      <c r="G17" s="51">
        <v>4.1358356250450834</v>
      </c>
      <c r="H17" s="51">
        <v>0</v>
      </c>
      <c r="I17" s="51">
        <v>2.04948</v>
      </c>
      <c r="J17" s="51">
        <v>2.0728499999999999</v>
      </c>
      <c r="K17" s="51">
        <v>2.0874000000000001</v>
      </c>
      <c r="L17" s="51">
        <v>1.028117914627823</v>
      </c>
      <c r="M17" s="51">
        <v>1.0271402092464201</v>
      </c>
      <c r="N17" s="51">
        <v>1.0268438610662254</v>
      </c>
      <c r="O17" s="51">
        <v>1.0271417718213554</v>
      </c>
      <c r="P17" s="51">
        <v>1.0267389152207653</v>
      </c>
      <c r="Q17" s="51">
        <v>1.0269952062272596</v>
      </c>
    </row>
    <row r="18" spans="1:17" x14ac:dyDescent="0.25">
      <c r="A18" s="53" t="s">
        <v>29</v>
      </c>
      <c r="B18" s="51">
        <v>1.9107749376489396</v>
      </c>
      <c r="C18" s="51">
        <v>1.0030699999999999</v>
      </c>
      <c r="D18" s="51">
        <v>0.99978999999999996</v>
      </c>
      <c r="E18" s="51">
        <v>0.99999000000000005</v>
      </c>
      <c r="F18" s="51">
        <v>0.99978999999999996</v>
      </c>
      <c r="G18" s="51">
        <v>0.95624716902547968</v>
      </c>
      <c r="H18" s="51">
        <v>1.90082</v>
      </c>
      <c r="I18" s="51">
        <v>0.97540000000000004</v>
      </c>
      <c r="J18" s="51">
        <v>0.98546</v>
      </c>
      <c r="K18" s="51">
        <v>0.99234999999999995</v>
      </c>
      <c r="L18" s="51">
        <v>0.95641237529005674</v>
      </c>
      <c r="M18" s="51">
        <v>0.95533329498130071</v>
      </c>
      <c r="N18" s="51">
        <v>0.95528324428323019</v>
      </c>
      <c r="O18" s="51">
        <v>0.95538591218792679</v>
      </c>
      <c r="P18" s="51">
        <v>0.95530874591350767</v>
      </c>
      <c r="Q18" s="51">
        <v>0.95547406722561457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8.7895768787110313</v>
      </c>
      <c r="C20" s="51">
        <v>11.13799</v>
      </c>
      <c r="D20" s="51">
        <v>9.6994199999999999</v>
      </c>
      <c r="E20" s="51">
        <v>8.6984499999999993</v>
      </c>
      <c r="F20" s="51">
        <v>8.2006099999999993</v>
      </c>
      <c r="G20" s="51">
        <v>6.167676012209542</v>
      </c>
      <c r="H20" s="51">
        <v>6.8997700000000002</v>
      </c>
      <c r="I20" s="51">
        <v>3.5291199999999998</v>
      </c>
      <c r="J20" s="51">
        <v>2.7861400000000001</v>
      </c>
      <c r="K20" s="51">
        <v>1.39036</v>
      </c>
      <c r="L20" s="51">
        <v>1.4346907578147197</v>
      </c>
      <c r="M20" s="51">
        <v>1.6720575716710766</v>
      </c>
      <c r="N20" s="51">
        <v>1.6001452359523676</v>
      </c>
      <c r="O20" s="51">
        <v>1.6241560921057809</v>
      </c>
      <c r="P20" s="51">
        <v>1.6241061389628944</v>
      </c>
      <c r="Q20" s="51">
        <v>1.8391517813663982</v>
      </c>
    </row>
    <row r="21" spans="1:17" x14ac:dyDescent="0.25">
      <c r="A21" s="53" t="s">
        <v>66</v>
      </c>
      <c r="B21" s="51">
        <v>8.7895768787110313</v>
      </c>
      <c r="C21" s="51">
        <v>11.13799</v>
      </c>
      <c r="D21" s="51">
        <v>9.6994199999999999</v>
      </c>
      <c r="E21" s="51">
        <v>8.6984499999999993</v>
      </c>
      <c r="F21" s="51">
        <v>8.2006099999999993</v>
      </c>
      <c r="G21" s="51">
        <v>6.167676012209542</v>
      </c>
      <c r="H21" s="51">
        <v>6.8997700000000002</v>
      </c>
      <c r="I21" s="51">
        <v>3.5291199999999998</v>
      </c>
      <c r="J21" s="51">
        <v>2.7861400000000001</v>
      </c>
      <c r="K21" s="51">
        <v>1.39036</v>
      </c>
      <c r="L21" s="51">
        <v>1.4346907578147197</v>
      </c>
      <c r="M21" s="51">
        <v>1.6720575716710766</v>
      </c>
      <c r="N21" s="51">
        <v>1.6001452359523676</v>
      </c>
      <c r="O21" s="51">
        <v>1.6241560921057809</v>
      </c>
      <c r="P21" s="51">
        <v>1.6241061389628944</v>
      </c>
      <c r="Q21" s="51">
        <v>1.8391517813663982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10.222966206373442</v>
      </c>
      <c r="C30" s="62">
        <v>10.13491</v>
      </c>
      <c r="D30" s="62">
        <v>10.20232</v>
      </c>
      <c r="E30" s="62">
        <v>9.5020100000000003</v>
      </c>
      <c r="F30" s="62">
        <v>9.0015300000000007</v>
      </c>
      <c r="G30" s="62">
        <v>10.06408510246334</v>
      </c>
      <c r="H30" s="62">
        <v>11.199199999999999</v>
      </c>
      <c r="I30" s="62">
        <v>6.1486200000000002</v>
      </c>
      <c r="J30" s="62">
        <v>8.0634899999999998</v>
      </c>
      <c r="K30" s="62">
        <v>8.83962</v>
      </c>
      <c r="L30" s="62">
        <v>16.522898575535276</v>
      </c>
      <c r="M30" s="62">
        <v>17.291492071919624</v>
      </c>
      <c r="N30" s="62">
        <v>16.600467302392893</v>
      </c>
      <c r="O30" s="62">
        <v>16.861887943690473</v>
      </c>
      <c r="P30" s="62">
        <v>17.029149316926173</v>
      </c>
      <c r="Q30" s="62">
        <v>17.889014820348681</v>
      </c>
    </row>
    <row r="32" spans="1:17" x14ac:dyDescent="0.25">
      <c r="A32" s="31" t="s">
        <v>63</v>
      </c>
      <c r="B32" s="70">
        <v>51.578381233483341</v>
      </c>
      <c r="C32" s="70">
        <v>54.092894089571999</v>
      </c>
      <c r="D32" s="70">
        <v>50.607815460408005</v>
      </c>
      <c r="E32" s="70">
        <v>48.278000513376</v>
      </c>
      <c r="F32" s="70">
        <v>47.109303985860009</v>
      </c>
      <c r="G32" s="70">
        <v>45.318657614648878</v>
      </c>
      <c r="H32" s="70">
        <v>43.216319751552007</v>
      </c>
      <c r="I32" s="70">
        <v>17.808388840079999</v>
      </c>
      <c r="J32" s="70">
        <v>36.787103500896002</v>
      </c>
      <c r="K32" s="70">
        <v>15.845413144788001</v>
      </c>
      <c r="L32" s="70">
        <v>12.628734010809403</v>
      </c>
      <c r="M32" s="70">
        <v>13.176245675694261</v>
      </c>
      <c r="N32" s="70">
        <v>13.006284500206808</v>
      </c>
      <c r="O32" s="70">
        <v>13.063055937660454</v>
      </c>
      <c r="P32" s="70">
        <v>13.062456572490971</v>
      </c>
      <c r="Q32" s="70">
        <v>22.521325657160673</v>
      </c>
    </row>
    <row r="34" spans="1:17" x14ac:dyDescent="0.25">
      <c r="A34" s="184" t="s">
        <v>252</v>
      </c>
      <c r="B34" s="190">
        <f t="shared" ref="B34:Q34" si="2">IF(B$12=0,"",B$12/B$3*1000)</f>
        <v>74.463620007554624</v>
      </c>
      <c r="C34" s="190">
        <f t="shared" si="2"/>
        <v>81.067687483754526</v>
      </c>
      <c r="D34" s="190">
        <f t="shared" si="2"/>
        <v>82.60325899684544</v>
      </c>
      <c r="E34" s="190">
        <f t="shared" si="2"/>
        <v>49.649157949208551</v>
      </c>
      <c r="F34" s="190">
        <f t="shared" si="2"/>
        <v>67.706488947111865</v>
      </c>
      <c r="G34" s="190">
        <f t="shared" si="2"/>
        <v>60.71980384847474</v>
      </c>
      <c r="H34" s="190">
        <f t="shared" si="2"/>
        <v>70.911327575601788</v>
      </c>
      <c r="I34" s="190">
        <f t="shared" si="2"/>
        <v>30.642972299559467</v>
      </c>
      <c r="J34" s="190">
        <f t="shared" si="2"/>
        <v>54.08333994333023</v>
      </c>
      <c r="K34" s="190">
        <f t="shared" si="2"/>
        <v>60.958508966542745</v>
      </c>
      <c r="L34" s="190">
        <f t="shared" si="2"/>
        <v>100.79571965222799</v>
      </c>
      <c r="M34" s="190">
        <f t="shared" si="2"/>
        <v>62.944284473848533</v>
      </c>
      <c r="N34" s="190">
        <f t="shared" si="2"/>
        <v>69.654738932016969</v>
      </c>
      <c r="O34" s="190">
        <f t="shared" si="2"/>
        <v>73.062217218194974</v>
      </c>
      <c r="P34" s="190">
        <f t="shared" si="2"/>
        <v>83.973995698427416</v>
      </c>
      <c r="Q34" s="190">
        <f t="shared" si="2"/>
        <v>92.807066371279234</v>
      </c>
    </row>
    <row r="35" spans="1:17" x14ac:dyDescent="0.25">
      <c r="A35" s="286" t="s">
        <v>251</v>
      </c>
      <c r="B35" s="285">
        <f t="shared" ref="B35:Q35" si="3">IF(B$12=0,"",B$12/B$5*1000)</f>
        <v>39.397178926486049</v>
      </c>
      <c r="C35" s="285">
        <f t="shared" si="3"/>
        <v>39.03160417443803</v>
      </c>
      <c r="D35" s="285">
        <f t="shared" si="3"/>
        <v>39.192521103984006</v>
      </c>
      <c r="E35" s="285">
        <f t="shared" si="3"/>
        <v>39.211735336698482</v>
      </c>
      <c r="F35" s="285">
        <f t="shared" si="3"/>
        <v>39.200371886429188</v>
      </c>
      <c r="G35" s="285">
        <f t="shared" si="3"/>
        <v>39.517762153904378</v>
      </c>
      <c r="H35" s="285">
        <f t="shared" si="3"/>
        <v>39.200383461926499</v>
      </c>
      <c r="I35" s="285">
        <f t="shared" si="3"/>
        <v>39.812740658303788</v>
      </c>
      <c r="J35" s="285">
        <f t="shared" si="3"/>
        <v>39.184247061648627</v>
      </c>
      <c r="K35" s="285">
        <f t="shared" si="3"/>
        <v>40.894617087949626</v>
      </c>
      <c r="L35" s="285">
        <f t="shared" si="3"/>
        <v>41.763689666528407</v>
      </c>
      <c r="M35" s="285">
        <f t="shared" si="3"/>
        <v>39.153075942823875</v>
      </c>
      <c r="N35" s="285">
        <f t="shared" si="3"/>
        <v>39.139300193647905</v>
      </c>
      <c r="O35" s="285">
        <f t="shared" si="3"/>
        <v>38.270654028807336</v>
      </c>
      <c r="P35" s="285">
        <f t="shared" si="3"/>
        <v>36.753508497215734</v>
      </c>
      <c r="Q35" s="285">
        <f t="shared" si="3"/>
        <v>33.856349221326219</v>
      </c>
    </row>
    <row r="36" spans="1:17" x14ac:dyDescent="0.25">
      <c r="A36" s="286" t="s">
        <v>250</v>
      </c>
      <c r="B36" s="285">
        <f>IF(TRE_ued!B$5=0,"",TRE_ued!B$5/B$5*1000)</f>
        <v>17.035318416505646</v>
      </c>
      <c r="C36" s="285">
        <f>IF(TRE_ued!C$5=0,"",TRE_ued!C$5/C$5*1000)</f>
        <v>17.035318416505646</v>
      </c>
      <c r="D36" s="285">
        <f>IF(TRE_ued!D$5=0,"",TRE_ued!D$5/D$5*1000)</f>
        <v>17.035318416505646</v>
      </c>
      <c r="E36" s="285">
        <f>IF(TRE_ued!E$5=0,"",TRE_ued!E$5/E$5*1000)</f>
        <v>17.035318416505646</v>
      </c>
      <c r="F36" s="285">
        <f>IF(TRE_ued!F$5=0,"",TRE_ued!F$5/F$5*1000)</f>
        <v>17.035318416505646</v>
      </c>
      <c r="G36" s="285">
        <f>IF(TRE_ued!G$5=0,"",TRE_ued!G$5/G$5*1000)</f>
        <v>17.035318416505646</v>
      </c>
      <c r="H36" s="285">
        <f>IF(TRE_ued!H$5=0,"",TRE_ued!H$5/H$5*1000)</f>
        <v>17.035318416505646</v>
      </c>
      <c r="I36" s="285">
        <f>IF(TRE_ued!I$5=0,"",TRE_ued!I$5/I$5*1000)</f>
        <v>17.035318416505643</v>
      </c>
      <c r="J36" s="285">
        <f>IF(TRE_ued!J$5=0,"",TRE_ued!J$5/J$5*1000)</f>
        <v>17.035318416505646</v>
      </c>
      <c r="K36" s="285">
        <f>IF(TRE_ued!K$5=0,"",TRE_ued!K$5/K$5*1000)</f>
        <v>17.035318416505646</v>
      </c>
      <c r="L36" s="285">
        <f>IF(TRE_ued!L$5=0,"",TRE_ued!L$5/L$5*1000)</f>
        <v>17.035318416505646</v>
      </c>
      <c r="M36" s="285">
        <f>IF(TRE_ued!M$5=0,"",TRE_ued!M$5/M$5*1000)</f>
        <v>17.035318416505646</v>
      </c>
      <c r="N36" s="285">
        <f>IF(TRE_ued!N$5=0,"",TRE_ued!N$5/N$5*1000)</f>
        <v>17.035318416505646</v>
      </c>
      <c r="O36" s="285">
        <f>IF(TRE_ued!O$5=0,"",TRE_ued!O$5/O$5*1000)</f>
        <v>17.035318416505646</v>
      </c>
      <c r="P36" s="285">
        <f>IF(TRE_ued!P$5=0,"",TRE_ued!P$5/P$5*1000)</f>
        <v>17.035318416505646</v>
      </c>
      <c r="Q36" s="285">
        <f>IF(TRE_ued!Q$5=0,"",TRE_ued!Q$5/Q$5*1000)</f>
        <v>17.035318416505646</v>
      </c>
    </row>
    <row r="37" spans="1:17" x14ac:dyDescent="0.25">
      <c r="A37" s="284" t="s">
        <v>60</v>
      </c>
      <c r="B37" s="283">
        <f t="shared" ref="B37:Q37" si="4">IF(B$12=0,"",B$32/B$12)</f>
        <v>1.7443963024429774</v>
      </c>
      <c r="C37" s="283">
        <f t="shared" si="4"/>
        <v>1.7505230120320416</v>
      </c>
      <c r="D37" s="283">
        <f t="shared" si="4"/>
        <v>1.715908301252318</v>
      </c>
      <c r="E37" s="283">
        <f t="shared" si="4"/>
        <v>1.7366399629842957</v>
      </c>
      <c r="F37" s="283">
        <f t="shared" si="4"/>
        <v>1.7576976986117681</v>
      </c>
      <c r="G37" s="283">
        <f t="shared" si="4"/>
        <v>1.6806720950212952</v>
      </c>
      <c r="H37" s="283">
        <f t="shared" si="4"/>
        <v>1.5494118671519659</v>
      </c>
      <c r="I37" s="283">
        <f t="shared" si="4"/>
        <v>1.4019461213576412</v>
      </c>
      <c r="J37" s="283">
        <f t="shared" si="4"/>
        <v>1.6942799158318262</v>
      </c>
      <c r="K37" s="283">
        <f t="shared" si="4"/>
        <v>1.100155881656169</v>
      </c>
      <c r="L37" s="283">
        <f t="shared" si="4"/>
        <v>0.59947550206994771</v>
      </c>
      <c r="M37" s="283">
        <f t="shared" si="4"/>
        <v>0.59705067239176779</v>
      </c>
      <c r="N37" s="283">
        <f t="shared" si="4"/>
        <v>0.61046269818429444</v>
      </c>
      <c r="O37" s="283">
        <f t="shared" si="4"/>
        <v>0.60501997064269142</v>
      </c>
      <c r="P37" s="283">
        <f t="shared" si="4"/>
        <v>0.60034549653757086</v>
      </c>
      <c r="Q37" s="283">
        <f t="shared" si="4"/>
        <v>0.85886355813977866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29.568040909768776</v>
      </c>
      <c r="C5" s="96">
        <v>30.90099</v>
      </c>
      <c r="D5" s="96">
        <v>29.493309999999997</v>
      </c>
      <c r="E5" s="96">
        <v>27.799659999999996</v>
      </c>
      <c r="F5" s="96">
        <v>26.80171</v>
      </c>
      <c r="G5" s="96">
        <v>26.964604070536829</v>
      </c>
      <c r="H5" s="96">
        <v>27.892079999999996</v>
      </c>
      <c r="I5" s="96">
        <v>12.70262</v>
      </c>
      <c r="J5" s="96">
        <v>21.712530000000001</v>
      </c>
      <c r="K5" s="96">
        <v>14.402880000000001</v>
      </c>
      <c r="L5" s="96">
        <v>21.066305407315649</v>
      </c>
      <c r="M5" s="96">
        <v>22.068890104269713</v>
      </c>
      <c r="N5" s="96">
        <v>21.305617098131524</v>
      </c>
      <c r="O5" s="96">
        <v>21.591115287953269</v>
      </c>
      <c r="P5" s="96">
        <v>21.758231964472632</v>
      </c>
      <c r="Q5" s="96">
        <v>26.22223919470963</v>
      </c>
    </row>
    <row r="6" spans="1:17" x14ac:dyDescent="0.25">
      <c r="A6" s="132" t="s">
        <v>83</v>
      </c>
      <c r="B6" s="160">
        <v>0.95669920111476603</v>
      </c>
      <c r="C6" s="160">
        <v>0.99982790665337185</v>
      </c>
      <c r="D6" s="160">
        <v>0.9542812187434434</v>
      </c>
      <c r="E6" s="160">
        <v>0.89948172739693677</v>
      </c>
      <c r="F6" s="160">
        <v>0.86719220335758629</v>
      </c>
      <c r="G6" s="160">
        <v>0.87246278004626476</v>
      </c>
      <c r="H6" s="160">
        <v>0.90247205538102104</v>
      </c>
      <c r="I6" s="160">
        <v>0.41100411228291567</v>
      </c>
      <c r="J6" s="160">
        <v>0.70252744064344008</v>
      </c>
      <c r="K6" s="160">
        <v>0.46601747582131564</v>
      </c>
      <c r="L6" s="160">
        <v>0.68161829236917693</v>
      </c>
      <c r="M6" s="160">
        <v>0.71405777598437137</v>
      </c>
      <c r="N6" s="160">
        <v>0.68936142638741116</v>
      </c>
      <c r="O6" s="160">
        <v>0.6985989640029634</v>
      </c>
      <c r="P6" s="160">
        <v>0.70400616671236604</v>
      </c>
      <c r="Q6" s="160">
        <v>0.8484429308514233</v>
      </c>
    </row>
    <row r="7" spans="1:17" x14ac:dyDescent="0.25">
      <c r="A7" s="76" t="s">
        <v>82</v>
      </c>
      <c r="B7" s="159">
        <v>0.55032646419549036</v>
      </c>
      <c r="C7" s="159">
        <v>0.57513558705953471</v>
      </c>
      <c r="D7" s="159">
        <v>0.54893555711900643</v>
      </c>
      <c r="E7" s="159">
        <v>0.51741299466960322</v>
      </c>
      <c r="F7" s="159">
        <v>0.49883894383478988</v>
      </c>
      <c r="G7" s="159">
        <v>0.50187076180847667</v>
      </c>
      <c r="H7" s="159">
        <v>0.51913313473489064</v>
      </c>
      <c r="I7" s="159">
        <v>0.23642377836095824</v>
      </c>
      <c r="J7" s="159">
        <v>0.40411807803237892</v>
      </c>
      <c r="K7" s="159">
        <v>0.26806936749107496</v>
      </c>
      <c r="L7" s="159">
        <v>0.39209041288359814</v>
      </c>
      <c r="M7" s="159">
        <v>0.41075072565220461</v>
      </c>
      <c r="N7" s="159">
        <v>0.39654453133700684</v>
      </c>
      <c r="O7" s="159">
        <v>0.4018582824177187</v>
      </c>
      <c r="P7" s="159">
        <v>0.40496869240320466</v>
      </c>
      <c r="Q7" s="159">
        <v>0.48805371391870822</v>
      </c>
    </row>
    <row r="8" spans="1:17" x14ac:dyDescent="0.25">
      <c r="A8" s="76" t="s">
        <v>81</v>
      </c>
      <c r="B8" s="159">
        <v>0.67600544611905333</v>
      </c>
      <c r="C8" s="159">
        <v>0.70648027017471282</v>
      </c>
      <c r="D8" s="159">
        <v>0.67429689524984671</v>
      </c>
      <c r="E8" s="159">
        <v>0.63557547209863352</v>
      </c>
      <c r="F8" s="159">
        <v>0.61275963397756195</v>
      </c>
      <c r="G8" s="159">
        <v>0.61648383333048618</v>
      </c>
      <c r="H8" s="159">
        <v>0.6376884434490514</v>
      </c>
      <c r="I8" s="159">
        <v>0.29041627499723183</v>
      </c>
      <c r="J8" s="159">
        <v>0.49640720444803088</v>
      </c>
      <c r="K8" s="159">
        <v>0.32928882063953185</v>
      </c>
      <c r="L8" s="159">
        <v>0.48163276114271331</v>
      </c>
      <c r="M8" s="159">
        <v>0.50455456098074891</v>
      </c>
      <c r="N8" s="159">
        <v>0.4871040741324773</v>
      </c>
      <c r="O8" s="159">
        <v>0.49363133550111499</v>
      </c>
      <c r="P8" s="159">
        <v>0.49745207505599981</v>
      </c>
      <c r="Q8" s="159">
        <v>0.59951136293252738</v>
      </c>
    </row>
    <row r="9" spans="1:17" x14ac:dyDescent="0.25">
      <c r="A9" s="76" t="s">
        <v>80</v>
      </c>
      <c r="B9" s="159">
        <v>0.40084221402130821</v>
      </c>
      <c r="C9" s="159">
        <v>0.41891247664494546</v>
      </c>
      <c r="D9" s="159">
        <v>0.39982911669034349</v>
      </c>
      <c r="E9" s="159">
        <v>0.37686897476383197</v>
      </c>
      <c r="F9" s="159">
        <v>0.36334016206016706</v>
      </c>
      <c r="G9" s="159">
        <v>0.36554845242624789</v>
      </c>
      <c r="H9" s="159">
        <v>0.37812187608160613</v>
      </c>
      <c r="I9" s="159">
        <v>0.17220438581675271</v>
      </c>
      <c r="J9" s="159">
        <v>0.29434816543184145</v>
      </c>
      <c r="K9" s="159">
        <v>0.1952541368939944</v>
      </c>
      <c r="L9" s="159">
        <v>0.28558755470091429</v>
      </c>
      <c r="M9" s="159">
        <v>0.29917919815464666</v>
      </c>
      <c r="N9" s="159">
        <v>0.28883180846397388</v>
      </c>
      <c r="O9" s="159">
        <v>0.29270219429225569</v>
      </c>
      <c r="P9" s="159">
        <v>0.29496772885439754</v>
      </c>
      <c r="Q9" s="159">
        <v>0.35548450597317338</v>
      </c>
    </row>
    <row r="10" spans="1:17" x14ac:dyDescent="0.25">
      <c r="A10" s="129" t="s">
        <v>79</v>
      </c>
      <c r="B10" s="158">
        <v>0.80721495094058382</v>
      </c>
      <c r="C10" s="158">
        <v>0.84360479623878248</v>
      </c>
      <c r="D10" s="158">
        <v>0.80517477831478035</v>
      </c>
      <c r="E10" s="158">
        <v>0.7589377074911654</v>
      </c>
      <c r="F10" s="158">
        <v>0.73169342158296347</v>
      </c>
      <c r="G10" s="158">
        <v>0.73614047066403587</v>
      </c>
      <c r="H10" s="158">
        <v>0.76146079672773648</v>
      </c>
      <c r="I10" s="158">
        <v>0.34678471973871006</v>
      </c>
      <c r="J10" s="158">
        <v>0.5927575280429026</v>
      </c>
      <c r="K10" s="158">
        <v>0.39320224522423503</v>
      </c>
      <c r="L10" s="158">
        <v>0.57511543418649302</v>
      </c>
      <c r="M10" s="158">
        <v>0.60248624848681342</v>
      </c>
      <c r="N10" s="158">
        <v>0.58164870351437825</v>
      </c>
      <c r="O10" s="158">
        <v>0.58944287587750033</v>
      </c>
      <c r="P10" s="158">
        <v>0.59400520316355876</v>
      </c>
      <c r="Q10" s="158">
        <v>0.71587372290588835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6.9356943947742014E-2</v>
      </c>
      <c r="J11" s="91">
        <v>0</v>
      </c>
      <c r="K11" s="91">
        <v>7.8640449044847016E-2</v>
      </c>
      <c r="L11" s="91">
        <v>0.11502308683729862</v>
      </c>
      <c r="M11" s="91">
        <v>0.12049724969736267</v>
      </c>
      <c r="N11" s="91">
        <v>0.11632974070287563</v>
      </c>
      <c r="O11" s="91">
        <v>0.11788857517550007</v>
      </c>
      <c r="P11" s="91">
        <v>0.11880104063271178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0.10403541592161301</v>
      </c>
      <c r="J12" s="91">
        <v>0</v>
      </c>
      <c r="K12" s="91">
        <v>0.1179606735672705</v>
      </c>
      <c r="L12" s="91">
        <v>0.1725346302559479</v>
      </c>
      <c r="M12" s="91">
        <v>0.18074587454604399</v>
      </c>
      <c r="N12" s="91">
        <v>0.17449461105431344</v>
      </c>
      <c r="O12" s="91">
        <v>0.17683286276325008</v>
      </c>
      <c r="P12" s="91">
        <v>0.17820156094906767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0.80721495094058382</v>
      </c>
      <c r="C14" s="157">
        <v>0.84360479623878248</v>
      </c>
      <c r="D14" s="157">
        <v>0.80517477831478035</v>
      </c>
      <c r="E14" s="157">
        <v>0.7589377074911654</v>
      </c>
      <c r="F14" s="157">
        <v>0.73169342158296347</v>
      </c>
      <c r="G14" s="157">
        <v>0.73614047066403587</v>
      </c>
      <c r="H14" s="157">
        <v>0.76146079672773648</v>
      </c>
      <c r="I14" s="157">
        <v>0.17339235986935503</v>
      </c>
      <c r="J14" s="157">
        <v>0.5927575280429026</v>
      </c>
      <c r="K14" s="157">
        <v>0.19660112261211751</v>
      </c>
      <c r="L14" s="157">
        <v>0.28755771709324651</v>
      </c>
      <c r="M14" s="157">
        <v>0.30124312424340671</v>
      </c>
      <c r="N14" s="157">
        <v>0.29082435175718913</v>
      </c>
      <c r="O14" s="157">
        <v>0.29472143793875016</v>
      </c>
      <c r="P14" s="157">
        <v>0.29700260158177938</v>
      </c>
      <c r="Q14" s="157">
        <v>0.71587372290588835</v>
      </c>
    </row>
    <row r="15" spans="1:17" x14ac:dyDescent="0.25">
      <c r="A15" s="156" t="s">
        <v>283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0</v>
      </c>
      <c r="N15" s="204">
        <v>0</v>
      </c>
      <c r="O15" s="204">
        <v>0</v>
      </c>
      <c r="P15" s="204">
        <v>0</v>
      </c>
      <c r="Q15" s="204">
        <v>0</v>
      </c>
    </row>
    <row r="16" spans="1:17" x14ac:dyDescent="0.25">
      <c r="A16" s="152" t="s">
        <v>289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1.6138688429949182</v>
      </c>
      <c r="C23" s="204">
        <v>1.6866232406429502</v>
      </c>
      <c r="D23" s="204">
        <v>1.6097899157757447</v>
      </c>
      <c r="E23" s="204">
        <v>1.5173479114414195</v>
      </c>
      <c r="F23" s="204">
        <v>1.4628782759054828</v>
      </c>
      <c r="G23" s="204">
        <v>1.4717692831233857</v>
      </c>
      <c r="H23" s="204">
        <v>1.5223923362284644</v>
      </c>
      <c r="I23" s="204">
        <v>0.69332840498171577</v>
      </c>
      <c r="J23" s="204">
        <v>1.1851030569298031</v>
      </c>
      <c r="K23" s="204">
        <v>0.786131193213924</v>
      </c>
      <c r="L23" s="204">
        <v>1.1498311314446827</v>
      </c>
      <c r="M23" s="204">
        <v>1.2045537358206491</v>
      </c>
      <c r="N23" s="204">
        <v>1.1628931291181428</v>
      </c>
      <c r="O23" s="204">
        <v>1.1784760564649641</v>
      </c>
      <c r="P23" s="204">
        <v>1.1875975399681324</v>
      </c>
      <c r="Q23" s="204">
        <v>1.4312498741139275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1.6138688429949182</v>
      </c>
      <c r="C25" s="151">
        <v>1.6866232406429502</v>
      </c>
      <c r="D25" s="151">
        <v>1.6097899157757447</v>
      </c>
      <c r="E25" s="151">
        <v>1.5173479114414195</v>
      </c>
      <c r="F25" s="151">
        <v>1.4628782759054828</v>
      </c>
      <c r="G25" s="151">
        <v>1.4717692831233857</v>
      </c>
      <c r="H25" s="151">
        <v>1.5223923362284644</v>
      </c>
      <c r="I25" s="151">
        <v>0.69332840498171577</v>
      </c>
      <c r="J25" s="151">
        <v>1.1851030569298031</v>
      </c>
      <c r="K25" s="151">
        <v>0.786131193213924</v>
      </c>
      <c r="L25" s="151">
        <v>1.1498311314446827</v>
      </c>
      <c r="M25" s="151">
        <v>1.2045537358206491</v>
      </c>
      <c r="N25" s="151">
        <v>1.1628931291181428</v>
      </c>
      <c r="O25" s="151">
        <v>1.1784760564649641</v>
      </c>
      <c r="P25" s="151">
        <v>1.1875975399681324</v>
      </c>
      <c r="Q25" s="151">
        <v>1.4312498741139275</v>
      </c>
    </row>
    <row r="26" spans="1:17" x14ac:dyDescent="0.25">
      <c r="A26" s="156" t="s">
        <v>281</v>
      </c>
      <c r="B26" s="204">
        <v>5.4871540661827218</v>
      </c>
      <c r="C26" s="204">
        <v>5.734519018186031</v>
      </c>
      <c r="D26" s="204">
        <v>5.4732857136375328</v>
      </c>
      <c r="E26" s="204">
        <v>5.1589828989008266</v>
      </c>
      <c r="F26" s="204">
        <v>4.9737861380786415</v>
      </c>
      <c r="G26" s="204">
        <v>5.0040155626195117</v>
      </c>
      <c r="H26" s="204">
        <v>5.1761339431767794</v>
      </c>
      <c r="I26" s="204">
        <v>2.3573165769378339</v>
      </c>
      <c r="J26" s="204">
        <v>4.0293503935613311</v>
      </c>
      <c r="K26" s="204">
        <v>2.6728460569273418</v>
      </c>
      <c r="L26" s="204">
        <v>3.9094258469119216</v>
      </c>
      <c r="M26" s="204">
        <v>4.0954827017902069</v>
      </c>
      <c r="N26" s="204">
        <v>3.9538366390016852</v>
      </c>
      <c r="O26" s="204">
        <v>4.0068185919808794</v>
      </c>
      <c r="P26" s="204">
        <v>4.0378316358916502</v>
      </c>
      <c r="Q26" s="204">
        <v>4.8662495719873542</v>
      </c>
    </row>
    <row r="27" spans="1:17" x14ac:dyDescent="0.25">
      <c r="A27" s="152" t="s">
        <v>285</v>
      </c>
      <c r="B27" s="264">
        <v>3.8410078463279023</v>
      </c>
      <c r="C27" s="264">
        <v>4.0141633127302221</v>
      </c>
      <c r="D27" s="264">
        <v>3.8312999995462711</v>
      </c>
      <c r="E27" s="264">
        <v>3.6112880292305825</v>
      </c>
      <c r="F27" s="264">
        <v>3.4816502966550491</v>
      </c>
      <c r="G27" s="264">
        <v>3.5028108938336597</v>
      </c>
      <c r="H27" s="264">
        <v>3.6232937602237447</v>
      </c>
      <c r="I27" s="264">
        <v>1.4767292439871298</v>
      </c>
      <c r="J27" s="264">
        <v>2.8205452754929317</v>
      </c>
      <c r="K27" s="264">
        <v>1.6743911172370221</v>
      </c>
      <c r="L27" s="264">
        <v>2.4490403757451</v>
      </c>
      <c r="M27" s="264">
        <v>2.5655947670097361</v>
      </c>
      <c r="N27" s="264">
        <v>2.4768612955439893</v>
      </c>
      <c r="O27" s="264">
        <v>2.5100515764478675</v>
      </c>
      <c r="P27" s="264">
        <v>2.5294795435423798</v>
      </c>
      <c r="Q27" s="264">
        <v>3.4063747003911464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3.8410078463279023</v>
      </c>
      <c r="C29" s="83">
        <v>4.0141633127302221</v>
      </c>
      <c r="D29" s="83">
        <v>3.8312999995462711</v>
      </c>
      <c r="E29" s="83">
        <v>3.6112880292305825</v>
      </c>
      <c r="F29" s="83">
        <v>3.4816502966550491</v>
      </c>
      <c r="G29" s="83">
        <v>3.5028108938336597</v>
      </c>
      <c r="H29" s="83">
        <v>3.6232937602237447</v>
      </c>
      <c r="I29" s="83">
        <v>0</v>
      </c>
      <c r="J29" s="83">
        <v>2.8205452754929317</v>
      </c>
      <c r="K29" s="83">
        <v>1.0931499999999996</v>
      </c>
      <c r="L29" s="83">
        <v>1.1241857840477747</v>
      </c>
      <c r="M29" s="83">
        <v>1.1228669564512894</v>
      </c>
      <c r="N29" s="83">
        <v>1.1228774544368083</v>
      </c>
      <c r="O29" s="83">
        <v>1.1225435681477385</v>
      </c>
      <c r="P29" s="83">
        <v>1.1229288474492978</v>
      </c>
      <c r="Q29" s="83">
        <v>3.4063747003911464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0.55990613602275996</v>
      </c>
      <c r="J30" s="83">
        <v>0</v>
      </c>
      <c r="K30" s="83">
        <v>0.40467465302548211</v>
      </c>
      <c r="L30" s="83">
        <v>0.56331515512046215</v>
      </c>
      <c r="M30" s="83">
        <v>0.5488287804137626</v>
      </c>
      <c r="N30" s="83">
        <v>0.53250083213634392</v>
      </c>
      <c r="O30" s="83">
        <v>0.53963130286439465</v>
      </c>
      <c r="P30" s="83">
        <v>0.54670283064187009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0.91682310796436983</v>
      </c>
      <c r="J32" s="83">
        <v>0</v>
      </c>
      <c r="K32" s="83">
        <v>0.17656646421154032</v>
      </c>
      <c r="L32" s="83">
        <v>0.76153943657686307</v>
      </c>
      <c r="M32" s="83">
        <v>0.89389903014468397</v>
      </c>
      <c r="N32" s="83">
        <v>0.82148300897083715</v>
      </c>
      <c r="O32" s="83">
        <v>0.84787670543573423</v>
      </c>
      <c r="P32" s="83">
        <v>0.85984786545121172</v>
      </c>
      <c r="Q32" s="83">
        <v>0</v>
      </c>
    </row>
    <row r="33" spans="1:17" x14ac:dyDescent="0.25">
      <c r="A33" s="152" t="s">
        <v>284</v>
      </c>
      <c r="B33" s="264">
        <v>1.6461462198548196</v>
      </c>
      <c r="C33" s="264">
        <v>1.720355705455809</v>
      </c>
      <c r="D33" s="264">
        <v>1.6419857140912617</v>
      </c>
      <c r="E33" s="264">
        <v>1.5476948696702442</v>
      </c>
      <c r="F33" s="264">
        <v>1.4921358414235923</v>
      </c>
      <c r="G33" s="264">
        <v>1.501204668785852</v>
      </c>
      <c r="H33" s="264">
        <v>1.5528401829530347</v>
      </c>
      <c r="I33" s="264">
        <v>0.88058733295070413</v>
      </c>
      <c r="J33" s="264">
        <v>1.2088051180683994</v>
      </c>
      <c r="K33" s="264">
        <v>0.99845493969031973</v>
      </c>
      <c r="L33" s="264">
        <v>1.4603854711668216</v>
      </c>
      <c r="M33" s="264">
        <v>1.5298879347804708</v>
      </c>
      <c r="N33" s="264">
        <v>1.476975343457696</v>
      </c>
      <c r="O33" s="264">
        <v>1.4967670155330115</v>
      </c>
      <c r="P33" s="264">
        <v>1.5083520923492704</v>
      </c>
      <c r="Q33" s="264">
        <v>1.4598748715962078</v>
      </c>
    </row>
    <row r="34" spans="1:17" x14ac:dyDescent="0.25">
      <c r="A34" s="156" t="s">
        <v>280</v>
      </c>
      <c r="B34" s="204">
        <v>15.504066857067428</v>
      </c>
      <c r="C34" s="204">
        <v>16.751916687269777</v>
      </c>
      <c r="D34" s="204">
        <v>15.459690000453726</v>
      </c>
      <c r="E34" s="204">
        <v>14.686361970769418</v>
      </c>
      <c r="F34" s="204">
        <v>14.31852970334495</v>
      </c>
      <c r="G34" s="204">
        <v>13.39770807423983</v>
      </c>
      <c r="H34" s="204">
        <v>13.069586239776255</v>
      </c>
      <c r="I34" s="204">
        <v>4.9038783961435159</v>
      </c>
      <c r="J34" s="204">
        <v>10.828494724507069</v>
      </c>
      <c r="K34" s="204">
        <v>3.6922677601508607</v>
      </c>
      <c r="L34" s="204">
        <v>1.8068087389420278</v>
      </c>
      <c r="M34" s="204">
        <v>1.9105601410969442</v>
      </c>
      <c r="N34" s="204">
        <v>1.9374641484374528</v>
      </c>
      <c r="O34" s="204">
        <v>1.924454329876184</v>
      </c>
      <c r="P34" s="204">
        <v>1.9026005024223061</v>
      </c>
      <c r="Q34" s="204">
        <v>4.926849673969798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0.67124104171057652</v>
      </c>
      <c r="C37" s="87">
        <v>0.49549668726977814</v>
      </c>
      <c r="D37" s="87">
        <v>0.66190000045372865</v>
      </c>
      <c r="E37" s="87">
        <v>0.88721197076941749</v>
      </c>
      <c r="F37" s="87">
        <v>1.0179197033449512</v>
      </c>
      <c r="G37" s="87">
        <v>2.1379492679597245</v>
      </c>
      <c r="H37" s="87">
        <v>4.2689962397762553</v>
      </c>
      <c r="I37" s="87">
        <v>0</v>
      </c>
      <c r="J37" s="87">
        <v>4.9840447245070685</v>
      </c>
      <c r="K37" s="87">
        <v>4.4408920985006262E-16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1.1052286191505258</v>
      </c>
    </row>
    <row r="38" spans="1:17" x14ac:dyDescent="0.25">
      <c r="A38" s="88" t="s">
        <v>125</v>
      </c>
      <c r="B38" s="87">
        <v>4.1324739989968817</v>
      </c>
      <c r="C38" s="87">
        <v>4.1153599999999999</v>
      </c>
      <c r="D38" s="87">
        <v>4.0985799999999992</v>
      </c>
      <c r="E38" s="87">
        <v>4.1007100000000003</v>
      </c>
      <c r="F38" s="87">
        <v>4.1002099999999997</v>
      </c>
      <c r="G38" s="87">
        <v>4.1358356250450834</v>
      </c>
      <c r="H38" s="87">
        <v>0</v>
      </c>
      <c r="I38" s="87">
        <v>1.4202169200294983</v>
      </c>
      <c r="J38" s="87">
        <v>2.0728499999999999</v>
      </c>
      <c r="K38" s="87">
        <v>1.6040848979296709</v>
      </c>
      <c r="L38" s="87">
        <v>0.34977967267006227</v>
      </c>
      <c r="M38" s="87">
        <v>0.3578141791352949</v>
      </c>
      <c r="N38" s="87">
        <v>0.37801328822700581</v>
      </c>
      <c r="O38" s="87">
        <v>0.3696218937814606</v>
      </c>
      <c r="P38" s="87">
        <v>0.36123504394618344</v>
      </c>
      <c r="Q38" s="87">
        <v>1.0269952062272596</v>
      </c>
    </row>
    <row r="39" spans="1:17" x14ac:dyDescent="0.25">
      <c r="A39" s="88" t="s">
        <v>29</v>
      </c>
      <c r="B39" s="87">
        <v>1.9107749376489396</v>
      </c>
      <c r="C39" s="87">
        <v>1.0030699999999999</v>
      </c>
      <c r="D39" s="87">
        <v>0.99978999999999985</v>
      </c>
      <c r="E39" s="87">
        <v>0.99999000000000005</v>
      </c>
      <c r="F39" s="87">
        <v>0.99978999999999996</v>
      </c>
      <c r="G39" s="87">
        <v>0.95624716902547968</v>
      </c>
      <c r="H39" s="87">
        <v>1.90082</v>
      </c>
      <c r="I39" s="87">
        <v>0.97540000000000027</v>
      </c>
      <c r="J39" s="87">
        <v>0.98546</v>
      </c>
      <c r="K39" s="87">
        <v>0.99234999999999995</v>
      </c>
      <c r="L39" s="87">
        <v>0.95641237529005674</v>
      </c>
      <c r="M39" s="87">
        <v>0.95533329498130071</v>
      </c>
      <c r="N39" s="87">
        <v>0.95528324428323008</v>
      </c>
      <c r="O39" s="87">
        <v>0.95538591218792679</v>
      </c>
      <c r="P39" s="87">
        <v>0.95530874591350767</v>
      </c>
      <c r="Q39" s="87">
        <v>0.95547406722561457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8.7895768787110313</v>
      </c>
      <c r="C41" s="87">
        <v>11.13799</v>
      </c>
      <c r="D41" s="87">
        <v>9.6994199999999982</v>
      </c>
      <c r="E41" s="87">
        <v>8.6984499999999993</v>
      </c>
      <c r="F41" s="87">
        <v>8.2006099999999993</v>
      </c>
      <c r="G41" s="87">
        <v>6.167676012209542</v>
      </c>
      <c r="H41" s="87">
        <v>6.8997700000000002</v>
      </c>
      <c r="I41" s="87">
        <v>2.5082614761140176</v>
      </c>
      <c r="J41" s="87">
        <v>2.7861400000000001</v>
      </c>
      <c r="K41" s="87">
        <v>1.0958328622211893</v>
      </c>
      <c r="L41" s="87">
        <v>0.50061669098190875</v>
      </c>
      <c r="M41" s="87">
        <v>0.59741266698034867</v>
      </c>
      <c r="N41" s="87">
        <v>0.60416761592721679</v>
      </c>
      <c r="O41" s="87">
        <v>0.59944652390679665</v>
      </c>
      <c r="P41" s="87">
        <v>0.58605671256261493</v>
      </c>
      <c r="Q41" s="87">
        <v>1.8391517813663982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2.9049639173908526</v>
      </c>
      <c r="C45" s="204">
        <v>3.0359218331573099</v>
      </c>
      <c r="D45" s="204">
        <v>2.8976218483963403</v>
      </c>
      <c r="E45" s="204">
        <v>2.7312262405945549</v>
      </c>
      <c r="F45" s="204">
        <v>2.6331808966298689</v>
      </c>
      <c r="G45" s="204">
        <v>2.649184709622094</v>
      </c>
      <c r="H45" s="204">
        <v>2.7403062052112359</v>
      </c>
      <c r="I45" s="204">
        <v>1.2479911289670884</v>
      </c>
      <c r="J45" s="204">
        <v>2.1331855024736455</v>
      </c>
      <c r="K45" s="204">
        <v>1.415036147785063</v>
      </c>
      <c r="L45" s="204">
        <v>2.0696960366004284</v>
      </c>
      <c r="M45" s="204">
        <v>2.168196724477168</v>
      </c>
      <c r="N45" s="204">
        <v>2.0932076324126569</v>
      </c>
      <c r="O45" s="204">
        <v>2.1212569016369351</v>
      </c>
      <c r="P45" s="204">
        <v>2.1376755719426379</v>
      </c>
      <c r="Q45" s="204">
        <v>2.5762497734050691</v>
      </c>
    </row>
    <row r="46" spans="1:17" x14ac:dyDescent="0.25">
      <c r="A46" s="72" t="s">
        <v>278</v>
      </c>
      <c r="B46" s="306">
        <v>0.66689894974165354</v>
      </c>
      <c r="C46" s="306">
        <v>0.14804818397258379</v>
      </c>
      <c r="D46" s="306">
        <v>0.67040495561923419</v>
      </c>
      <c r="E46" s="306">
        <v>0.51746410187360747</v>
      </c>
      <c r="F46" s="306">
        <v>0.33951062122798792</v>
      </c>
      <c r="G46" s="306">
        <v>1.3494201426564942</v>
      </c>
      <c r="H46" s="306">
        <v>2.1847849692329593</v>
      </c>
      <c r="I46" s="306">
        <v>2.0432722217732771</v>
      </c>
      <c r="J46" s="306">
        <v>1.0462379059295588</v>
      </c>
      <c r="K46" s="306">
        <v>4.1847667958526582</v>
      </c>
      <c r="L46" s="306">
        <v>9.7144991981336926</v>
      </c>
      <c r="M46" s="306">
        <v>10.15906829182596</v>
      </c>
      <c r="N46" s="306">
        <v>9.7147250053263399</v>
      </c>
      <c r="O46" s="306">
        <v>9.883875755902757</v>
      </c>
      <c r="P46" s="306">
        <v>9.9971268480583806</v>
      </c>
      <c r="Q46" s="306">
        <v>9.4142740646517584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0.99999999999999989</v>
      </c>
      <c r="D50" s="77">
        <f t="shared" si="0"/>
        <v>1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1</v>
      </c>
      <c r="K50" s="77">
        <f t="shared" si="0"/>
        <v>1</v>
      </c>
      <c r="L50" s="77">
        <f t="shared" si="0"/>
        <v>1</v>
      </c>
      <c r="M50" s="77">
        <f t="shared" si="0"/>
        <v>1</v>
      </c>
      <c r="N50" s="77">
        <f t="shared" si="0"/>
        <v>1</v>
      </c>
      <c r="O50" s="77">
        <f t="shared" si="0"/>
        <v>1.0000000000000002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3.2355853539105764E-2</v>
      </c>
      <c r="C51" s="203">
        <f t="shared" si="1"/>
        <v>3.2355853539105764E-2</v>
      </c>
      <c r="D51" s="203">
        <f t="shared" si="1"/>
        <v>3.2355853539105764E-2</v>
      </c>
      <c r="E51" s="203">
        <f t="shared" si="1"/>
        <v>3.2355853539105764E-2</v>
      </c>
      <c r="F51" s="203">
        <f t="shared" si="1"/>
        <v>3.2355853539105764E-2</v>
      </c>
      <c r="G51" s="203">
        <f t="shared" si="1"/>
        <v>3.2355853539105764E-2</v>
      </c>
      <c r="H51" s="203">
        <f t="shared" si="1"/>
        <v>3.2355853539105764E-2</v>
      </c>
      <c r="I51" s="203">
        <f t="shared" si="1"/>
        <v>3.2355853539105764E-2</v>
      </c>
      <c r="J51" s="203">
        <f t="shared" si="1"/>
        <v>3.2355853539105764E-2</v>
      </c>
      <c r="K51" s="203">
        <f t="shared" si="1"/>
        <v>3.2355853539105764E-2</v>
      </c>
      <c r="L51" s="203">
        <f t="shared" si="1"/>
        <v>3.2355853539105764E-2</v>
      </c>
      <c r="M51" s="203">
        <f t="shared" si="1"/>
        <v>3.2355853539105764E-2</v>
      </c>
      <c r="N51" s="203">
        <f t="shared" si="1"/>
        <v>3.2355853539105764E-2</v>
      </c>
      <c r="O51" s="203">
        <f t="shared" si="1"/>
        <v>3.2355853539105764E-2</v>
      </c>
      <c r="P51" s="203">
        <f t="shared" si="1"/>
        <v>3.2355853539105771E-2</v>
      </c>
      <c r="Q51" s="203">
        <f t="shared" si="1"/>
        <v>3.2355853539105757E-2</v>
      </c>
    </row>
    <row r="52" spans="1:17" x14ac:dyDescent="0.25">
      <c r="A52" s="76" t="s">
        <v>82</v>
      </c>
      <c r="B52" s="202">
        <f t="shared" ref="B52:Q52" si="2">IF(B$7=0,0,B$7/B$5)</f>
        <v>1.8612205856819952E-2</v>
      </c>
      <c r="C52" s="202">
        <f t="shared" si="2"/>
        <v>1.8612205856819952E-2</v>
      </c>
      <c r="D52" s="202">
        <f t="shared" si="2"/>
        <v>1.8612205856819952E-2</v>
      </c>
      <c r="E52" s="202">
        <f t="shared" si="2"/>
        <v>1.8612205856819952E-2</v>
      </c>
      <c r="F52" s="202">
        <f t="shared" si="2"/>
        <v>1.8612205856819952E-2</v>
      </c>
      <c r="G52" s="202">
        <f t="shared" si="2"/>
        <v>1.8612205856819952E-2</v>
      </c>
      <c r="H52" s="202">
        <f t="shared" si="2"/>
        <v>1.8612205856819955E-2</v>
      </c>
      <c r="I52" s="202">
        <f t="shared" si="2"/>
        <v>1.8612205856819952E-2</v>
      </c>
      <c r="J52" s="202">
        <f t="shared" si="2"/>
        <v>1.8612205856819952E-2</v>
      </c>
      <c r="K52" s="202">
        <f t="shared" si="2"/>
        <v>1.8612205856819952E-2</v>
      </c>
      <c r="L52" s="202">
        <f t="shared" si="2"/>
        <v>1.8612205856819952E-2</v>
      </c>
      <c r="M52" s="202">
        <f t="shared" si="2"/>
        <v>1.8612205856819952E-2</v>
      </c>
      <c r="N52" s="202">
        <f t="shared" si="2"/>
        <v>1.8612205856819952E-2</v>
      </c>
      <c r="O52" s="202">
        <f t="shared" si="2"/>
        <v>1.8612205856819955E-2</v>
      </c>
      <c r="P52" s="202">
        <f t="shared" si="2"/>
        <v>1.8612205856819955E-2</v>
      </c>
      <c r="Q52" s="202">
        <f t="shared" si="2"/>
        <v>1.8612205856819952E-2</v>
      </c>
    </row>
    <row r="53" spans="1:17" x14ac:dyDescent="0.25">
      <c r="A53" s="76" t="s">
        <v>81</v>
      </c>
      <c r="B53" s="202">
        <f t="shared" ref="B53:Q53" si="3">IF(B$8=0,0,B$8/B$5)</f>
        <v>2.2862706669744652E-2</v>
      </c>
      <c r="C53" s="202">
        <f t="shared" si="3"/>
        <v>2.2862706669744652E-2</v>
      </c>
      <c r="D53" s="202">
        <f t="shared" si="3"/>
        <v>2.2862706669744656E-2</v>
      </c>
      <c r="E53" s="202">
        <f t="shared" si="3"/>
        <v>2.2862706669744652E-2</v>
      </c>
      <c r="F53" s="202">
        <f t="shared" si="3"/>
        <v>2.2862706669744652E-2</v>
      </c>
      <c r="G53" s="202">
        <f t="shared" si="3"/>
        <v>2.2862706669744652E-2</v>
      </c>
      <c r="H53" s="202">
        <f t="shared" si="3"/>
        <v>2.2862706669744656E-2</v>
      </c>
      <c r="I53" s="202">
        <f t="shared" si="3"/>
        <v>2.2862706669744656E-2</v>
      </c>
      <c r="J53" s="202">
        <f t="shared" si="3"/>
        <v>2.2862706669744652E-2</v>
      </c>
      <c r="K53" s="202">
        <f t="shared" si="3"/>
        <v>2.2862706669744649E-2</v>
      </c>
      <c r="L53" s="202">
        <f t="shared" si="3"/>
        <v>2.2862706669744652E-2</v>
      </c>
      <c r="M53" s="202">
        <f t="shared" si="3"/>
        <v>2.2862706669744652E-2</v>
      </c>
      <c r="N53" s="202">
        <f t="shared" si="3"/>
        <v>2.2862706669744652E-2</v>
      </c>
      <c r="O53" s="202">
        <f t="shared" si="3"/>
        <v>2.2862706669744656E-2</v>
      </c>
      <c r="P53" s="202">
        <f t="shared" si="3"/>
        <v>2.2862706669744656E-2</v>
      </c>
      <c r="Q53" s="202">
        <f t="shared" si="3"/>
        <v>2.2862706669744649E-2</v>
      </c>
    </row>
    <row r="54" spans="1:17" x14ac:dyDescent="0.25">
      <c r="A54" s="76" t="s">
        <v>80</v>
      </c>
      <c r="B54" s="202">
        <f t="shared" ref="B54:Q54" si="4">IF(B$9=0,0,B$9/B$5)</f>
        <v>1.3556603741334678E-2</v>
      </c>
      <c r="C54" s="202">
        <f t="shared" si="4"/>
        <v>1.3556603741334678E-2</v>
      </c>
      <c r="D54" s="202">
        <f t="shared" si="4"/>
        <v>1.355660374133468E-2</v>
      </c>
      <c r="E54" s="202">
        <f t="shared" si="4"/>
        <v>1.355660374133468E-2</v>
      </c>
      <c r="F54" s="202">
        <f t="shared" si="4"/>
        <v>1.3556603741334678E-2</v>
      </c>
      <c r="G54" s="202">
        <f t="shared" si="4"/>
        <v>1.355660374133468E-2</v>
      </c>
      <c r="H54" s="202">
        <f t="shared" si="4"/>
        <v>1.355660374133468E-2</v>
      </c>
      <c r="I54" s="202">
        <f t="shared" si="4"/>
        <v>1.3556603741334678E-2</v>
      </c>
      <c r="J54" s="202">
        <f t="shared" si="4"/>
        <v>1.3556603741334678E-2</v>
      </c>
      <c r="K54" s="202">
        <f t="shared" si="4"/>
        <v>1.3556603741334676E-2</v>
      </c>
      <c r="L54" s="202">
        <f t="shared" si="4"/>
        <v>1.3556603741334678E-2</v>
      </c>
      <c r="M54" s="202">
        <f t="shared" si="4"/>
        <v>1.355660374133468E-2</v>
      </c>
      <c r="N54" s="202">
        <f t="shared" si="4"/>
        <v>1.3556603741334676E-2</v>
      </c>
      <c r="O54" s="202">
        <f t="shared" si="4"/>
        <v>1.355660374133468E-2</v>
      </c>
      <c r="P54" s="202">
        <f t="shared" si="4"/>
        <v>1.3556603741334682E-2</v>
      </c>
      <c r="Q54" s="202">
        <f t="shared" si="4"/>
        <v>1.3556603741334678E-2</v>
      </c>
    </row>
    <row r="55" spans="1:17" x14ac:dyDescent="0.25">
      <c r="A55" s="129" t="s">
        <v>79</v>
      </c>
      <c r="B55" s="201">
        <f t="shared" ref="B55:Q55" si="5">IF(B$10=0,0,B$10/B$5)</f>
        <v>2.7300251423620487E-2</v>
      </c>
      <c r="C55" s="201">
        <f t="shared" si="5"/>
        <v>2.7300251423620487E-2</v>
      </c>
      <c r="D55" s="201">
        <f t="shared" si="5"/>
        <v>2.730025142362049E-2</v>
      </c>
      <c r="E55" s="201">
        <f t="shared" si="5"/>
        <v>2.7300251423620487E-2</v>
      </c>
      <c r="F55" s="201">
        <f t="shared" si="5"/>
        <v>2.7300251423620487E-2</v>
      </c>
      <c r="G55" s="201">
        <f t="shared" si="5"/>
        <v>2.7300251423620487E-2</v>
      </c>
      <c r="H55" s="201">
        <f t="shared" si="5"/>
        <v>2.730025142362049E-2</v>
      </c>
      <c r="I55" s="201">
        <f t="shared" si="5"/>
        <v>2.7300251423620487E-2</v>
      </c>
      <c r="J55" s="201">
        <f t="shared" si="5"/>
        <v>2.730025142362049E-2</v>
      </c>
      <c r="K55" s="201">
        <f t="shared" si="5"/>
        <v>2.7300251423620484E-2</v>
      </c>
      <c r="L55" s="201">
        <f t="shared" si="5"/>
        <v>2.7300251423620487E-2</v>
      </c>
      <c r="M55" s="201">
        <f t="shared" si="5"/>
        <v>2.7300251423620494E-2</v>
      </c>
      <c r="N55" s="201">
        <f t="shared" si="5"/>
        <v>2.7300251423620494E-2</v>
      </c>
      <c r="O55" s="201">
        <f t="shared" si="5"/>
        <v>2.730025142362049E-2</v>
      </c>
      <c r="P55" s="201">
        <f t="shared" si="5"/>
        <v>2.7300251423620487E-2</v>
      </c>
      <c r="Q55" s="201">
        <f t="shared" si="5"/>
        <v>2.730025142362048E-2</v>
      </c>
    </row>
    <row r="56" spans="1:17" x14ac:dyDescent="0.25">
      <c r="A56" s="127" t="s">
        <v>283</v>
      </c>
      <c r="B56" s="200">
        <f t="shared" ref="B56:Q56" si="6">IF(B$15=0,0,B$15/B$5)</f>
        <v>0</v>
      </c>
      <c r="C56" s="200">
        <f t="shared" si="6"/>
        <v>0</v>
      </c>
      <c r="D56" s="200">
        <f t="shared" si="6"/>
        <v>0</v>
      </c>
      <c r="E56" s="200">
        <f t="shared" si="6"/>
        <v>0</v>
      </c>
      <c r="F56" s="200">
        <f t="shared" si="6"/>
        <v>0</v>
      </c>
      <c r="G56" s="200">
        <f t="shared" si="6"/>
        <v>0</v>
      </c>
      <c r="H56" s="200">
        <f t="shared" si="6"/>
        <v>0</v>
      </c>
      <c r="I56" s="200">
        <f t="shared" si="6"/>
        <v>0</v>
      </c>
      <c r="J56" s="200">
        <f t="shared" si="6"/>
        <v>0</v>
      </c>
      <c r="K56" s="200">
        <f t="shared" si="6"/>
        <v>0</v>
      </c>
      <c r="L56" s="200">
        <f t="shared" si="6"/>
        <v>0</v>
      </c>
      <c r="M56" s="200">
        <f t="shared" si="6"/>
        <v>0</v>
      </c>
      <c r="N56" s="200">
        <f t="shared" si="6"/>
        <v>0</v>
      </c>
      <c r="O56" s="200">
        <f t="shared" si="6"/>
        <v>0</v>
      </c>
      <c r="P56" s="200">
        <f t="shared" si="6"/>
        <v>0</v>
      </c>
      <c r="Q56" s="200">
        <f t="shared" si="6"/>
        <v>0</v>
      </c>
    </row>
    <row r="57" spans="1:17" x14ac:dyDescent="0.25">
      <c r="A57" s="142" t="s">
        <v>289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5.4581527667655637E-2</v>
      </c>
      <c r="C59" s="200">
        <f t="shared" si="9"/>
        <v>5.4581527667655637E-2</v>
      </c>
      <c r="D59" s="200">
        <f t="shared" si="9"/>
        <v>5.4581527667655644E-2</v>
      </c>
      <c r="E59" s="200">
        <f t="shared" si="9"/>
        <v>5.4581527667655637E-2</v>
      </c>
      <c r="F59" s="200">
        <f t="shared" si="9"/>
        <v>5.4581527667655637E-2</v>
      </c>
      <c r="G59" s="200">
        <f t="shared" si="9"/>
        <v>5.4581527667655637E-2</v>
      </c>
      <c r="H59" s="200">
        <f t="shared" si="9"/>
        <v>5.4581527667655644E-2</v>
      </c>
      <c r="I59" s="200">
        <f t="shared" si="9"/>
        <v>5.458152766765563E-2</v>
      </c>
      <c r="J59" s="200">
        <f t="shared" si="9"/>
        <v>5.4581527667655637E-2</v>
      </c>
      <c r="K59" s="200">
        <f t="shared" si="9"/>
        <v>5.458152766765563E-2</v>
      </c>
      <c r="L59" s="200">
        <f t="shared" si="9"/>
        <v>5.4581527667655637E-2</v>
      </c>
      <c r="M59" s="200">
        <f t="shared" si="9"/>
        <v>5.4581527667655637E-2</v>
      </c>
      <c r="N59" s="200">
        <f t="shared" si="9"/>
        <v>5.4581527667655637E-2</v>
      </c>
      <c r="O59" s="200">
        <f t="shared" si="9"/>
        <v>5.4581527667655644E-2</v>
      </c>
      <c r="P59" s="200">
        <f t="shared" si="9"/>
        <v>5.4581527667655651E-2</v>
      </c>
      <c r="Q59" s="200">
        <f t="shared" si="9"/>
        <v>5.458152766765563E-2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5.4581527667655637E-2</v>
      </c>
      <c r="C61" s="199">
        <f t="shared" si="11"/>
        <v>5.4581527667655637E-2</v>
      </c>
      <c r="D61" s="199">
        <f t="shared" si="11"/>
        <v>5.4581527667655644E-2</v>
      </c>
      <c r="E61" s="199">
        <f t="shared" si="11"/>
        <v>5.4581527667655637E-2</v>
      </c>
      <c r="F61" s="199">
        <f t="shared" si="11"/>
        <v>5.4581527667655637E-2</v>
      </c>
      <c r="G61" s="199">
        <f t="shared" si="11"/>
        <v>5.4581527667655637E-2</v>
      </c>
      <c r="H61" s="199">
        <f t="shared" si="11"/>
        <v>5.4581527667655644E-2</v>
      </c>
      <c r="I61" s="199">
        <f t="shared" si="11"/>
        <v>5.458152766765563E-2</v>
      </c>
      <c r="J61" s="199">
        <f t="shared" si="11"/>
        <v>5.4581527667655637E-2</v>
      </c>
      <c r="K61" s="199">
        <f t="shared" si="11"/>
        <v>5.458152766765563E-2</v>
      </c>
      <c r="L61" s="199">
        <f t="shared" si="11"/>
        <v>5.4581527667655637E-2</v>
      </c>
      <c r="M61" s="199">
        <f t="shared" si="11"/>
        <v>5.4581527667655637E-2</v>
      </c>
      <c r="N61" s="199">
        <f t="shared" si="11"/>
        <v>5.4581527667655637E-2</v>
      </c>
      <c r="O61" s="199">
        <f t="shared" si="11"/>
        <v>5.4581527667655644E-2</v>
      </c>
      <c r="P61" s="199">
        <f t="shared" si="11"/>
        <v>5.4581527667655651E-2</v>
      </c>
      <c r="Q61" s="199">
        <f t="shared" si="11"/>
        <v>5.458152766765563E-2</v>
      </c>
    </row>
    <row r="62" spans="1:17" x14ac:dyDescent="0.25">
      <c r="A62" s="127" t="s">
        <v>281</v>
      </c>
      <c r="B62" s="200">
        <f t="shared" ref="B62:Q62" si="12">IF(B$26=0,0,B$26/B$5)</f>
        <v>0.18557719407002918</v>
      </c>
      <c r="C62" s="200">
        <f t="shared" si="12"/>
        <v>0.18557719407002918</v>
      </c>
      <c r="D62" s="200">
        <f t="shared" si="12"/>
        <v>0.18557719407002921</v>
      </c>
      <c r="E62" s="200">
        <f t="shared" si="12"/>
        <v>0.18557719407002918</v>
      </c>
      <c r="F62" s="200">
        <f t="shared" si="12"/>
        <v>0.18557719407002918</v>
      </c>
      <c r="G62" s="200">
        <f t="shared" si="12"/>
        <v>0.18557719407002918</v>
      </c>
      <c r="H62" s="200">
        <f t="shared" si="12"/>
        <v>0.18557719407002921</v>
      </c>
      <c r="I62" s="200">
        <f t="shared" si="12"/>
        <v>0.18557719407002918</v>
      </c>
      <c r="J62" s="200">
        <f t="shared" si="12"/>
        <v>0.18557719407002918</v>
      </c>
      <c r="K62" s="200">
        <f t="shared" si="12"/>
        <v>0.18557719407002915</v>
      </c>
      <c r="L62" s="200">
        <f t="shared" si="12"/>
        <v>0.18557719407002918</v>
      </c>
      <c r="M62" s="200">
        <f t="shared" si="12"/>
        <v>0.18557719407002918</v>
      </c>
      <c r="N62" s="200">
        <f t="shared" si="12"/>
        <v>0.18557719407002915</v>
      </c>
      <c r="O62" s="200">
        <f t="shared" si="12"/>
        <v>0.18557719407002926</v>
      </c>
      <c r="P62" s="200">
        <f t="shared" si="12"/>
        <v>0.18557719407002921</v>
      </c>
      <c r="Q62" s="200">
        <f t="shared" si="12"/>
        <v>0.18557719407002915</v>
      </c>
    </row>
    <row r="63" spans="1:17" x14ac:dyDescent="0.25">
      <c r="A63" s="142" t="s">
        <v>285</v>
      </c>
      <c r="B63" s="199">
        <f t="shared" ref="B63:Q63" si="13">IF(B$27=0,0,B$27/B$5)</f>
        <v>0.12990403584902033</v>
      </c>
      <c r="C63" s="199">
        <f t="shared" si="13"/>
        <v>0.12990403584902044</v>
      </c>
      <c r="D63" s="199">
        <f t="shared" si="13"/>
        <v>0.12990403584902038</v>
      </c>
      <c r="E63" s="199">
        <f t="shared" si="13"/>
        <v>0.12990403584902058</v>
      </c>
      <c r="F63" s="199">
        <f t="shared" si="13"/>
        <v>0.12990403584902041</v>
      </c>
      <c r="G63" s="199">
        <f t="shared" si="13"/>
        <v>0.12990403584902047</v>
      </c>
      <c r="H63" s="199">
        <f t="shared" si="13"/>
        <v>0.12990403584902041</v>
      </c>
      <c r="I63" s="199">
        <f t="shared" si="13"/>
        <v>0.11625391013721026</v>
      </c>
      <c r="J63" s="199">
        <f t="shared" si="13"/>
        <v>0.12990403584902044</v>
      </c>
      <c r="K63" s="199">
        <f t="shared" si="13"/>
        <v>0.11625391013721019</v>
      </c>
      <c r="L63" s="199">
        <f t="shared" si="13"/>
        <v>0.11625391013721026</v>
      </c>
      <c r="M63" s="199">
        <f t="shared" si="13"/>
        <v>0.11625391013721009</v>
      </c>
      <c r="N63" s="199">
        <f t="shared" si="13"/>
        <v>0.11625391013721011</v>
      </c>
      <c r="O63" s="199">
        <f t="shared" si="13"/>
        <v>0.11625391013721033</v>
      </c>
      <c r="P63" s="199">
        <f t="shared" si="13"/>
        <v>0.11625391013721038</v>
      </c>
      <c r="Q63" s="199">
        <f t="shared" si="13"/>
        <v>0.12990403584902036</v>
      </c>
    </row>
    <row r="64" spans="1:17" x14ac:dyDescent="0.25">
      <c r="A64" s="142" t="s">
        <v>284</v>
      </c>
      <c r="B64" s="199">
        <f t="shared" ref="B64:Q64" si="14">IF(B$33=0,0,B$33/B$5)</f>
        <v>5.567315822100885E-2</v>
      </c>
      <c r="C64" s="199">
        <f t="shared" si="14"/>
        <v>5.5673158221008739E-2</v>
      </c>
      <c r="D64" s="199">
        <f t="shared" si="14"/>
        <v>5.567315822100883E-2</v>
      </c>
      <c r="E64" s="199">
        <f t="shared" si="14"/>
        <v>5.5673158221008615E-2</v>
      </c>
      <c r="F64" s="199">
        <f t="shared" si="14"/>
        <v>5.5673158221008746E-2</v>
      </c>
      <c r="G64" s="199">
        <f t="shared" si="14"/>
        <v>5.5673158221008698E-2</v>
      </c>
      <c r="H64" s="199">
        <f t="shared" si="14"/>
        <v>5.5673158221008795E-2</v>
      </c>
      <c r="I64" s="199">
        <f t="shared" si="14"/>
        <v>6.9323283932818905E-2</v>
      </c>
      <c r="J64" s="199">
        <f t="shared" si="14"/>
        <v>5.567315822100876E-2</v>
      </c>
      <c r="K64" s="199">
        <f t="shared" si="14"/>
        <v>6.932328393281896E-2</v>
      </c>
      <c r="L64" s="199">
        <f t="shared" si="14"/>
        <v>6.9323283932818933E-2</v>
      </c>
      <c r="M64" s="199">
        <f t="shared" si="14"/>
        <v>6.9323283932819085E-2</v>
      </c>
      <c r="N64" s="199">
        <f t="shared" si="14"/>
        <v>6.9323283932819058E-2</v>
      </c>
      <c r="O64" s="199">
        <f t="shared" si="14"/>
        <v>6.9323283932818905E-2</v>
      </c>
      <c r="P64" s="199">
        <f t="shared" si="14"/>
        <v>6.9323283932818822E-2</v>
      </c>
      <c r="Q64" s="199">
        <f t="shared" si="14"/>
        <v>5.5673158221008809E-2</v>
      </c>
    </row>
    <row r="65" spans="1:17" x14ac:dyDescent="0.25">
      <c r="A65" s="127" t="s">
        <v>280</v>
      </c>
      <c r="B65" s="200">
        <f t="shared" ref="B65:Q65" si="15">IF(B$34=0,0,B$34/B$5)</f>
        <v>0.52435218499529168</v>
      </c>
      <c r="C65" s="200">
        <f t="shared" si="15"/>
        <v>0.54211585736475676</v>
      </c>
      <c r="D65" s="200">
        <f t="shared" si="15"/>
        <v>0.52417616064299755</v>
      </c>
      <c r="E65" s="200">
        <f t="shared" si="15"/>
        <v>0.5282928629619722</v>
      </c>
      <c r="F65" s="200">
        <f t="shared" si="15"/>
        <v>0.53423940872970233</v>
      </c>
      <c r="G65" s="200">
        <f t="shared" si="15"/>
        <v>0.49686277755804259</v>
      </c>
      <c r="H65" s="200">
        <f t="shared" si="15"/>
        <v>0.46857696664344345</v>
      </c>
      <c r="I65" s="200">
        <f t="shared" si="15"/>
        <v>0.38605251484682029</v>
      </c>
      <c r="J65" s="200">
        <f t="shared" si="15"/>
        <v>0.49872100232018418</v>
      </c>
      <c r="K65" s="200">
        <f t="shared" si="15"/>
        <v>0.25635621210138948</v>
      </c>
      <c r="L65" s="200">
        <f t="shared" si="15"/>
        <v>8.5767708385855887E-2</v>
      </c>
      <c r="M65" s="200">
        <f t="shared" si="15"/>
        <v>8.657255222487624E-2</v>
      </c>
      <c r="N65" s="200">
        <f t="shared" si="15"/>
        <v>9.0936776884409792E-2</v>
      </c>
      <c r="O65" s="200">
        <f t="shared" si="15"/>
        <v>8.913177036991371E-2</v>
      </c>
      <c r="P65" s="200">
        <f t="shared" si="15"/>
        <v>8.7442789723398404E-2</v>
      </c>
      <c r="Q65" s="200">
        <f t="shared" si="15"/>
        <v>0.18788821341252185</v>
      </c>
    </row>
    <row r="66" spans="1:17" x14ac:dyDescent="0.25">
      <c r="A66" s="127" t="s">
        <v>279</v>
      </c>
      <c r="B66" s="200">
        <f t="shared" ref="B66:Q66" si="16">IF(B$45=0,0,B$45/B$5)</f>
        <v>9.8246749801780137E-2</v>
      </c>
      <c r="C66" s="200">
        <f t="shared" si="16"/>
        <v>9.8246749801780137E-2</v>
      </c>
      <c r="D66" s="200">
        <f t="shared" si="16"/>
        <v>9.824674980178015E-2</v>
      </c>
      <c r="E66" s="200">
        <f t="shared" si="16"/>
        <v>9.8246749801780137E-2</v>
      </c>
      <c r="F66" s="200">
        <f t="shared" si="16"/>
        <v>9.8246749801780137E-2</v>
      </c>
      <c r="G66" s="200">
        <f t="shared" si="16"/>
        <v>9.8246749801780137E-2</v>
      </c>
      <c r="H66" s="200">
        <f t="shared" si="16"/>
        <v>9.824674980178015E-2</v>
      </c>
      <c r="I66" s="200">
        <f t="shared" si="16"/>
        <v>9.8246749801780137E-2</v>
      </c>
      <c r="J66" s="200">
        <f t="shared" si="16"/>
        <v>9.8246749801780137E-2</v>
      </c>
      <c r="K66" s="200">
        <f t="shared" si="16"/>
        <v>9.8246749801780123E-2</v>
      </c>
      <c r="L66" s="200">
        <f t="shared" si="16"/>
        <v>9.8246749801780123E-2</v>
      </c>
      <c r="M66" s="200">
        <f t="shared" si="16"/>
        <v>9.8246749801780137E-2</v>
      </c>
      <c r="N66" s="200">
        <f t="shared" si="16"/>
        <v>9.824674980178015E-2</v>
      </c>
      <c r="O66" s="200">
        <f t="shared" si="16"/>
        <v>9.824674980178015E-2</v>
      </c>
      <c r="P66" s="200">
        <f t="shared" si="16"/>
        <v>9.8246749801780137E-2</v>
      </c>
      <c r="Q66" s="200">
        <f t="shared" si="16"/>
        <v>9.8246749801780123E-2</v>
      </c>
    </row>
    <row r="67" spans="1:17" x14ac:dyDescent="0.25">
      <c r="A67" s="72" t="s">
        <v>278</v>
      </c>
      <c r="B67" s="71">
        <f t="shared" ref="B67:Q67" si="17">IF(B$46=0,0,B$46/B$5)</f>
        <v>2.2554722234617901E-2</v>
      </c>
      <c r="C67" s="71">
        <f t="shared" si="17"/>
        <v>4.7910498651526634E-3</v>
      </c>
      <c r="D67" s="71">
        <f t="shared" si="17"/>
        <v>2.2730746586911887E-2</v>
      </c>
      <c r="E67" s="71">
        <f t="shared" si="17"/>
        <v>1.8614044267937363E-2</v>
      </c>
      <c r="F67" s="71">
        <f t="shared" si="17"/>
        <v>1.2667498500207186E-2</v>
      </c>
      <c r="G67" s="71">
        <f t="shared" si="17"/>
        <v>5.0044129671866867E-2</v>
      </c>
      <c r="H67" s="71">
        <f t="shared" si="17"/>
        <v>7.8329940586466112E-2</v>
      </c>
      <c r="I67" s="71">
        <f t="shared" si="17"/>
        <v>0.16085439238308924</v>
      </c>
      <c r="J67" s="71">
        <f t="shared" si="17"/>
        <v>4.8185904909725338E-2</v>
      </c>
      <c r="K67" s="71">
        <f t="shared" si="17"/>
        <v>0.29055069512852</v>
      </c>
      <c r="L67" s="71">
        <f t="shared" si="17"/>
        <v>0.46113919884405358</v>
      </c>
      <c r="M67" s="71">
        <f t="shared" si="17"/>
        <v>0.46033435500503328</v>
      </c>
      <c r="N67" s="71">
        <f t="shared" si="17"/>
        <v>0.45597013034549977</v>
      </c>
      <c r="O67" s="71">
        <f t="shared" si="17"/>
        <v>0.45777513685999588</v>
      </c>
      <c r="P67" s="71">
        <f t="shared" si="17"/>
        <v>0.45946411750651117</v>
      </c>
      <c r="Q67" s="71">
        <f t="shared" si="17"/>
        <v>0.35901869381738766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 t="shared" ref="B71:Q71" si="18">SUM(B$72:B$82)</f>
        <v>39.397178926486042</v>
      </c>
      <c r="C71" s="230">
        <f t="shared" si="18"/>
        <v>39.031604174438037</v>
      </c>
      <c r="D71" s="230">
        <f t="shared" si="18"/>
        <v>39.192521103983999</v>
      </c>
      <c r="E71" s="230">
        <f t="shared" si="18"/>
        <v>39.211735336698482</v>
      </c>
      <c r="F71" s="230">
        <f t="shared" si="18"/>
        <v>39.200371886429195</v>
      </c>
      <c r="G71" s="230">
        <f t="shared" si="18"/>
        <v>39.517762153904378</v>
      </c>
      <c r="H71" s="230">
        <f t="shared" si="18"/>
        <v>39.200383461926506</v>
      </c>
      <c r="I71" s="230">
        <f t="shared" si="18"/>
        <v>39.812740658303788</v>
      </c>
      <c r="J71" s="230">
        <f t="shared" si="18"/>
        <v>39.184247061648634</v>
      </c>
      <c r="K71" s="230">
        <f t="shared" si="18"/>
        <v>40.894617087949626</v>
      </c>
      <c r="L71" s="230">
        <f t="shared" si="18"/>
        <v>41.763689666528407</v>
      </c>
      <c r="M71" s="230">
        <f t="shared" si="18"/>
        <v>39.153075942823875</v>
      </c>
      <c r="N71" s="230">
        <f t="shared" si="18"/>
        <v>39.139300193647912</v>
      </c>
      <c r="O71" s="230">
        <f t="shared" si="18"/>
        <v>38.270654028807336</v>
      </c>
      <c r="P71" s="230">
        <f t="shared" si="18"/>
        <v>36.753508497215734</v>
      </c>
      <c r="Q71" s="230">
        <f t="shared" si="18"/>
        <v>33.856349221326226</v>
      </c>
    </row>
    <row r="72" spans="1:17" x14ac:dyDescent="0.25">
      <c r="A72" s="132" t="s">
        <v>83</v>
      </c>
      <c r="B72" s="275">
        <f>IF(B$6=0,0,B$6/TRE!B$5*1000)</f>
        <v>1.2747293511993265</v>
      </c>
      <c r="C72" s="275">
        <f>IF(C$6=0,0,C$6/TRE!C$5*1000)</f>
        <v>1.2629008680644662</v>
      </c>
      <c r="D72" s="275">
        <f>IF(D$6=0,0,D$6/TRE!D$5*1000)</f>
        <v>1.268107472668818</v>
      </c>
      <c r="E72" s="275">
        <f>IF(E$6=0,0,E$6/TRE!E$5*1000)</f>
        <v>1.2687291655683939</v>
      </c>
      <c r="F72" s="275">
        <f>IF(F$6=0,0,F$6/TRE!F$5*1000)</f>
        <v>1.2683614914357817</v>
      </c>
      <c r="G72" s="275">
        <f>IF(G$6=0,0,G$6/TRE!G$5*1000)</f>
        <v>1.278630924444947</v>
      </c>
      <c r="H72" s="275">
        <f>IF(H$6=0,0,H$6/TRE!H$5*1000)</f>
        <v>1.2683618659708777</v>
      </c>
      <c r="I72" s="275">
        <f>IF(I$6=0,0,I$6/TRE!I$5*1000)</f>
        <v>1.2881752057304785</v>
      </c>
      <c r="J72" s="275">
        <f>IF(J$6=0,0,J$6/TRE!J$5*1000)</f>
        <v>1.2678397589668384</v>
      </c>
      <c r="K72" s="275">
        <f>IF(K$6=0,0,K$6/TRE!K$5*1000)</f>
        <v>1.32318024103551</v>
      </c>
      <c r="L72" s="275">
        <f>IF(L$6=0,0,L$6/TRE!L$5*1000)</f>
        <v>1.3512998261028579</v>
      </c>
      <c r="M72" s="275">
        <f>IF(M$6=0,0,M$6/TRE!M$5*1000)</f>
        <v>1.2668311908114949</v>
      </c>
      <c r="N72" s="275">
        <f>IF(N$6=0,0,N$6/TRE!N$5*1000)</f>
        <v>1.2663854646887653</v>
      </c>
      <c r="O72" s="275">
        <f>IF(O$6=0,0,O$6/TRE!O$5*1000)</f>
        <v>1.238279676601878</v>
      </c>
      <c r="P72" s="275">
        <f>IF(P$6=0,0,P$6/TRE!P$5*1000)</f>
        <v>1.1891911379841913</v>
      </c>
      <c r="Q72" s="275">
        <f>IF(Q$6=0,0,Q$6/TRE!Q$5*1000)</f>
        <v>1.0954510767740486</v>
      </c>
    </row>
    <row r="73" spans="1:17" x14ac:dyDescent="0.25">
      <c r="A73" s="76" t="s">
        <v>82</v>
      </c>
      <c r="B73" s="274">
        <f>IF(B$7=0,0,B$7/TRE!B$5*1000)</f>
        <v>0.73326840435772722</v>
      </c>
      <c r="C73" s="274">
        <f>IF(C$7=0,0,C$7/TRE!C$5*1000)</f>
        <v>0.72646425181655361</v>
      </c>
      <c r="D73" s="274">
        <f>IF(D$7=0,0,D$7/TRE!D$5*1000)</f>
        <v>0.72945927083511053</v>
      </c>
      <c r="E73" s="274">
        <f>IF(E$7=0,0,E$7/TRE!E$5*1000)</f>
        <v>0.72981689008977324</v>
      </c>
      <c r="F73" s="274">
        <f>IF(F$7=0,0,F$7/TRE!F$5*1000)</f>
        <v>0.7296053912141176</v>
      </c>
      <c r="G73" s="274">
        <f>IF(G$7=0,0,G$7/TRE!G$5*1000)</f>
        <v>0.73551272420931701</v>
      </c>
      <c r="H73" s="274">
        <f>IF(H$7=0,0,H$7/TRE!H$5*1000)</f>
        <v>0.72960560665965635</v>
      </c>
      <c r="I73" s="274">
        <f>IF(I$7=0,0,I$7/TRE!I$5*1000)</f>
        <v>0.74100292485653552</v>
      </c>
      <c r="J73" s="274">
        <f>IF(J$7=0,0,J$7/TRE!J$5*1000)</f>
        <v>0.72930527265589662</v>
      </c>
      <c r="K73" s="274">
        <f>IF(K$7=0,0,K$7/TRE!K$5*1000)</f>
        <v>0.76113903167674535</v>
      </c>
      <c r="L73" s="274">
        <f>IF(L$7=0,0,L$7/TRE!L$5*1000)</f>
        <v>0.77731438941377096</v>
      </c>
      <c r="M73" s="274">
        <f>IF(M$7=0,0,M$7/TRE!M$5*1000)</f>
        <v>0.72872510937554291</v>
      </c>
      <c r="N73" s="274">
        <f>IF(N$7=0,0,N$7/TRE!N$5*1000)</f>
        <v>0.72846871229604782</v>
      </c>
      <c r="O73" s="274">
        <f>IF(O$7=0,0,O$7/TRE!O$5*1000)</f>
        <v>0.71230129105929796</v>
      </c>
      <c r="P73" s="274">
        <f>IF(P$7=0,0,P$7/TRE!P$5*1000)</f>
        <v>0.68406386611056047</v>
      </c>
      <c r="Q73" s="274">
        <f>IF(Q$7=0,0,Q$7/TRE!Q$5*1000)</f>
        <v>0.63014134126770949</v>
      </c>
    </row>
    <row r="74" spans="1:17" x14ac:dyDescent="0.25">
      <c r="A74" s="76" t="s">
        <v>81</v>
      </c>
      <c r="B74" s="274">
        <f>IF(B$8=0,0,B$8/TRE!B$5*1000)</f>
        <v>0.90072614541169604</v>
      </c>
      <c r="C74" s="274">
        <f>IF(C$8=0,0,C$8/TRE!C$5*1000)</f>
        <v>0.89236811708975761</v>
      </c>
      <c r="D74" s="274">
        <f>IF(D$8=0,0,D$8/TRE!D$5*1000)</f>
        <v>0.89604711364816314</v>
      </c>
      <c r="E74" s="274">
        <f>IF(E$8=0,0,E$8/TRE!E$5*1000)</f>
        <v>0.89648640301459837</v>
      </c>
      <c r="F74" s="274">
        <f>IF(F$8=0,0,F$8/TRE!F$5*1000)</f>
        <v>0.89622660378433538</v>
      </c>
      <c r="G74" s="274">
        <f>IF(G$8=0,0,G$8/TRE!G$5*1000)</f>
        <v>0.90348300436945261</v>
      </c>
      <c r="H74" s="274">
        <f>IF(H$8=0,0,H$8/TRE!H$5*1000)</f>
        <v>0.89622686843153498</v>
      </c>
      <c r="I74" s="274">
        <f>IF(I$8=0,0,I$8/TRE!I$5*1000)</f>
        <v>0.91022701138941609</v>
      </c>
      <c r="J74" s="274">
        <f>IF(J$8=0,0,J$8/TRE!J$5*1000)</f>
        <v>0.8958579466452764</v>
      </c>
      <c r="K74" s="274">
        <f>IF(K$8=0,0,K$8/TRE!K$5*1000)</f>
        <v>0.93496163485331951</v>
      </c>
      <c r="L74" s="274">
        <f>IF(L$8=0,0,L$8/TRE!L$5*1000)</f>
        <v>0.95483098629208485</v>
      </c>
      <c r="M74" s="274">
        <f>IF(M$8=0,0,M$8/TRE!M$5*1000)</f>
        <v>0.89514529049901836</v>
      </c>
      <c r="N74" s="274">
        <f>IF(N$8=0,0,N$8/TRE!N$5*1000)</f>
        <v>0.89483033958645219</v>
      </c>
      <c r="O74" s="274">
        <f>IF(O$8=0,0,O$8/TRE!O$5*1000)</f>
        <v>0.87497073711990347</v>
      </c>
      <c r="P74" s="274">
        <f>IF(P$8=0,0,P$8/TRE!P$5*1000)</f>
        <v>0.84028468385581079</v>
      </c>
      <c r="Q74" s="274">
        <f>IF(Q$8=0,0,Q$8/TRE!Q$5*1000)</f>
        <v>0.77404778115561912</v>
      </c>
    </row>
    <row r="75" spans="1:17" x14ac:dyDescent="0.25">
      <c r="A75" s="76" t="s">
        <v>80</v>
      </c>
      <c r="B75" s="274">
        <f>IF(B$9=0,0,B$9/TRE!B$5*1000)</f>
        <v>0.5340919432328326</v>
      </c>
      <c r="C75" s="274">
        <f>IF(C$9=0,0,C$9/TRE!C$5*1000)</f>
        <v>0.52913599118148091</v>
      </c>
      <c r="D75" s="274">
        <f>IF(D$9=0,0,D$9/TRE!D$5*1000)</f>
        <v>0.53131747823060782</v>
      </c>
      <c r="E75" s="274">
        <f>IF(E$9=0,0,E$9/TRE!E$5*1000)</f>
        <v>0.53157795796971186</v>
      </c>
      <c r="F75" s="274">
        <f>IF(F$9=0,0,F$9/TRE!F$5*1000)</f>
        <v>0.53142390817727669</v>
      </c>
      <c r="G75" s="274">
        <f>IF(G$9=0,0,G$9/TRE!G$5*1000)</f>
        <v>0.53572664226479416</v>
      </c>
      <c r="H75" s="274">
        <f>IF(H$9=0,0,H$9/TRE!H$5*1000)</f>
        <v>0.53142406510170681</v>
      </c>
      <c r="I75" s="274">
        <f>IF(I$9=0,0,I$9/TRE!I$5*1000)</f>
        <v>0.53972554896114833</v>
      </c>
      <c r="J75" s="274">
        <f>IF(J$9=0,0,J$9/TRE!J$5*1000)</f>
        <v>0.53120531031732809</v>
      </c>
      <c r="K75" s="274">
        <f>IF(K$9=0,0,K$9/TRE!K$5*1000)</f>
        <v>0.55439211901494689</v>
      </c>
      <c r="L75" s="274">
        <f>IF(L$9=0,0,L$9/TRE!L$5*1000)</f>
        <v>0.56617379158519954</v>
      </c>
      <c r="M75" s="274">
        <f>IF(M$9=0,0,M$9/TRE!M$5*1000)</f>
        <v>0.53078273581124691</v>
      </c>
      <c r="N75" s="274">
        <f>IF(N$9=0,0,N$9/TRE!N$5*1000)</f>
        <v>0.53059598343842829</v>
      </c>
      <c r="O75" s="274">
        <f>IF(O$9=0,0,O$9/TRE!O$5*1000)</f>
        <v>0.51882009159025466</v>
      </c>
      <c r="P75" s="274">
        <f>IF(P$9=0,0,P$9/TRE!P$5*1000)</f>
        <v>0.49825275080053072</v>
      </c>
      <c r="Q75" s="274">
        <f>IF(Q$9=0,0,Q$9/TRE!Q$5*1000)</f>
        <v>0.45897711052176449</v>
      </c>
    </row>
    <row r="76" spans="1:17" x14ac:dyDescent="0.25">
      <c r="A76" s="129" t="s">
        <v>79</v>
      </c>
      <c r="B76" s="273">
        <f>IF(B$10=0,0,B$10/TRE!B$5*1000)</f>
        <v>1.075552890074432</v>
      </c>
      <c r="C76" s="273">
        <f>IF(C$10=0,0,C$10/TRE!C$5*1000)</f>
        <v>1.0655726074293934</v>
      </c>
      <c r="D76" s="273">
        <f>IF(D$10=0,0,D$10/TRE!D$5*1000)</f>
        <v>1.0699656800643151</v>
      </c>
      <c r="E76" s="273">
        <f>IF(E$10=0,0,E$10/TRE!E$5*1000)</f>
        <v>1.0704902334483324</v>
      </c>
      <c r="F76" s="273">
        <f>IF(F$10=0,0,F$10/TRE!F$5*1000)</f>
        <v>1.070180008398941</v>
      </c>
      <c r="G76" s="273">
        <f>IF(G$10=0,0,G$10/TRE!G$5*1000)</f>
        <v>1.078844842500424</v>
      </c>
      <c r="H76" s="273">
        <f>IF(H$10=0,0,H$10/TRE!H$5*1000)</f>
        <v>1.070180324412928</v>
      </c>
      <c r="I76" s="273">
        <f>IF(I$10=0,0,I$10/TRE!I$5*1000)</f>
        <v>1.0868978298350911</v>
      </c>
      <c r="J76" s="273">
        <f>IF(J$10=0,0,J$10/TRE!J$5*1000)</f>
        <v>1.06973979662827</v>
      </c>
      <c r="K76" s="273">
        <f>IF(K$10=0,0,K$10/TRE!K$5*1000)</f>
        <v>1.1164333283737116</v>
      </c>
      <c r="L76" s="273">
        <f>IF(L$10=0,0,L$10/TRE!L$5*1000)</f>
        <v>1.1401592282742863</v>
      </c>
      <c r="M76" s="273">
        <f>IF(M$10=0,0,M$10/TRE!M$5*1000)</f>
        <v>1.0688888172471989</v>
      </c>
      <c r="N76" s="273">
        <f>IF(N$10=0,0,N$10/TRE!N$5*1000)</f>
        <v>1.0685127358311459</v>
      </c>
      <c r="O76" s="273">
        <f>IF(O$10=0,0,O$10/TRE!O$5*1000)</f>
        <v>1.0447984771328345</v>
      </c>
      <c r="P76" s="273">
        <f>IF(P$10=0,0,P$10/TRE!P$5*1000)</f>
        <v>1.0033800226741614</v>
      </c>
      <c r="Q76" s="273">
        <f>IF(Q$10=0,0,Q$10/TRE!Q$5*1000)</f>
        <v>0.9242868460281034</v>
      </c>
    </row>
    <row r="77" spans="1:17" x14ac:dyDescent="0.25">
      <c r="A77" s="127" t="s">
        <v>283</v>
      </c>
      <c r="B77" s="296">
        <f>IF(B$15=0,0,B$15/TRE!B$5*1000)</f>
        <v>0</v>
      </c>
      <c r="C77" s="296">
        <f>IF(C$15=0,0,C$15/TRE!C$5*1000)</f>
        <v>0</v>
      </c>
      <c r="D77" s="296">
        <f>IF(D$15=0,0,D$15/TRE!D$5*1000)</f>
        <v>0</v>
      </c>
      <c r="E77" s="296">
        <f>IF(E$15=0,0,E$15/TRE!E$5*1000)</f>
        <v>0</v>
      </c>
      <c r="F77" s="296">
        <f>IF(F$15=0,0,F$15/TRE!F$5*1000)</f>
        <v>0</v>
      </c>
      <c r="G77" s="296">
        <f>IF(G$15=0,0,G$15/TRE!G$5*1000)</f>
        <v>0</v>
      </c>
      <c r="H77" s="296">
        <f>IF(H$15=0,0,H$15/TRE!H$5*1000)</f>
        <v>0</v>
      </c>
      <c r="I77" s="296">
        <f>IF(I$15=0,0,I$15/TRE!I$5*1000)</f>
        <v>0</v>
      </c>
      <c r="J77" s="296">
        <f>IF(J$15=0,0,J$15/TRE!J$5*1000)</f>
        <v>0</v>
      </c>
      <c r="K77" s="296">
        <f>IF(K$15=0,0,K$15/TRE!K$5*1000)</f>
        <v>0</v>
      </c>
      <c r="L77" s="296">
        <f>IF(L$15=0,0,L$15/TRE!L$5*1000)</f>
        <v>0</v>
      </c>
      <c r="M77" s="296">
        <f>IF(M$15=0,0,M$15/TRE!M$5*1000)</f>
        <v>0</v>
      </c>
      <c r="N77" s="296">
        <f>IF(N$15=0,0,N$15/TRE!N$5*1000)</f>
        <v>0</v>
      </c>
      <c r="O77" s="296">
        <f>IF(O$15=0,0,O$15/TRE!O$5*1000)</f>
        <v>0</v>
      </c>
      <c r="P77" s="296">
        <f>IF(P$15=0,0,P$15/TRE!P$5*1000)</f>
        <v>0</v>
      </c>
      <c r="Q77" s="296">
        <f>IF(Q$15=0,0,Q$15/TRE!Q$5*1000)</f>
        <v>0</v>
      </c>
    </row>
    <row r="78" spans="1:17" x14ac:dyDescent="0.25">
      <c r="A78" s="127" t="s">
        <v>282</v>
      </c>
      <c r="B78" s="296">
        <f>IF(B$23=0,0,B$23/TRE!B$5*1000)</f>
        <v>2.1503582116035775</v>
      </c>
      <c r="C78" s="296">
        <f>IF(C$23=0,0,C$23/TRE!C$5*1000)</f>
        <v>2.1304045831600731</v>
      </c>
      <c r="D78" s="296">
        <f>IF(D$23=0,0,D$23/TRE!D$5*1000)</f>
        <v>2.13918767500228</v>
      </c>
      <c r="E78" s="296">
        <f>IF(E$23=0,0,E$23/TRE!E$5*1000)</f>
        <v>2.1402364171767982</v>
      </c>
      <c r="F78" s="296">
        <f>IF(F$23=0,0,F$23/TRE!F$5*1000)</f>
        <v>2.1396161827015248</v>
      </c>
      <c r="G78" s="296">
        <f>IF(G$23=0,0,G$23/TRE!G$5*1000)</f>
        <v>2.1569398283671672</v>
      </c>
      <c r="H78" s="296">
        <f>IF(H$23=0,0,H$23/TRE!H$5*1000)</f>
        <v>2.1396168145098513</v>
      </c>
      <c r="I78" s="296">
        <f>IF(I$23=0,0,I$23/TRE!I$5*1000)</f>
        <v>2.1730402057664064</v>
      </c>
      <c r="J78" s="296">
        <f>IF(J$23=0,0,J$23/TRE!J$5*1000)</f>
        <v>2.1387360651316287</v>
      </c>
      <c r="K78" s="296">
        <f>IF(K$23=0,0,K$23/TRE!K$5*1000)</f>
        <v>2.2320906740441058</v>
      </c>
      <c r="L78" s="296">
        <f>IF(L$23=0,0,L$23/TRE!L$5*1000)</f>
        <v>2.2795259830370043</v>
      </c>
      <c r="M78" s="296">
        <f>IF(M$23=0,0,M$23/TRE!M$5*1000)</f>
        <v>2.137034697847064</v>
      </c>
      <c r="N78" s="296">
        <f>IF(N$23=0,0,N$23/TRE!N$5*1000)</f>
        <v>2.1362827964122726</v>
      </c>
      <c r="O78" s="296">
        <f>IF(O$23=0,0,O$23/TRE!O$5*1000)</f>
        <v>2.0888707617326241</v>
      </c>
      <c r="P78" s="296">
        <f>IF(P$23=0,0,P$23/TRE!P$5*1000)</f>
        <v>2.0060626409241968</v>
      </c>
      <c r="Q78" s="296">
        <f>IF(Q$23=0,0,Q$23/TRE!Q$5*1000)</f>
        <v>1.8479312617496284</v>
      </c>
    </row>
    <row r="79" spans="1:17" x14ac:dyDescent="0.25">
      <c r="A79" s="127" t="s">
        <v>281</v>
      </c>
      <c r="B79" s="296">
        <f>IF(B$26=0,0,B$26/TRE!B$5*1000)</f>
        <v>7.3112179194521643</v>
      </c>
      <c r="C79" s="296">
        <f>IF(C$26=0,0,C$26/TRE!C$5*1000)</f>
        <v>7.2433755827442479</v>
      </c>
      <c r="D79" s="296">
        <f>IF(D$26=0,0,D$26/TRE!D$5*1000)</f>
        <v>7.2732380950077538</v>
      </c>
      <c r="E79" s="296">
        <f>IF(E$26=0,0,E$26/TRE!E$5*1000)</f>
        <v>7.2768038184011141</v>
      </c>
      <c r="F79" s="296">
        <f>IF(F$26=0,0,F$26/TRE!F$5*1000)</f>
        <v>7.2746950211851846</v>
      </c>
      <c r="G79" s="296">
        <f>IF(G$26=0,0,G$26/TRE!G$5*1000)</f>
        <v>7.3335954164483681</v>
      </c>
      <c r="H79" s="296">
        <f>IF(H$26=0,0,H$26/TRE!H$5*1000)</f>
        <v>7.2746971693334963</v>
      </c>
      <c r="I79" s="296">
        <f>IF(I$26=0,0,I$26/TRE!I$5*1000)</f>
        <v>7.3883366996057829</v>
      </c>
      <c r="J79" s="296">
        <f>IF(J$26=0,0,J$26/TRE!J$5*1000)</f>
        <v>7.2717026214475391</v>
      </c>
      <c r="K79" s="296">
        <f>IF(K$26=0,0,K$26/TRE!K$5*1000)</f>
        <v>7.5891082917499588</v>
      </c>
      <c r="L79" s="296">
        <f>IF(L$26=0,0,L$26/TRE!L$5*1000)</f>
        <v>7.7503883423258157</v>
      </c>
      <c r="M79" s="296">
        <f>IF(M$26=0,0,M$26/TRE!M$5*1000)</f>
        <v>7.2659179726800174</v>
      </c>
      <c r="N79" s="296">
        <f>IF(N$26=0,0,N$26/TRE!N$5*1000)</f>
        <v>7.2633615078017275</v>
      </c>
      <c r="O79" s="296">
        <f>IF(O$26=0,0,O$26/TRE!O$5*1000)</f>
        <v>7.102160589890925</v>
      </c>
      <c r="P79" s="296">
        <f>IF(P$26=0,0,P$26/TRE!P$5*1000)</f>
        <v>6.8206129791422692</v>
      </c>
      <c r="Q79" s="296">
        <f>IF(Q$26=0,0,Q$26/TRE!Q$5*1000)</f>
        <v>6.282966289948738</v>
      </c>
    </row>
    <row r="80" spans="1:17" x14ac:dyDescent="0.25">
      <c r="A80" s="127" t="s">
        <v>280</v>
      </c>
      <c r="B80" s="296">
        <f>IF(B$34=0,0,B$34/TRE!B$5*1000)</f>
        <v>20.657996852753417</v>
      </c>
      <c r="C80" s="296">
        <f>IF(C$34=0,0,C$34/TRE!C$5*1000)</f>
        <v>21.159651561347296</v>
      </c>
      <c r="D80" s="296">
        <f>IF(D$34=0,0,D$34/TRE!D$5*1000)</f>
        <v>20.543785238205988</v>
      </c>
      <c r="E80" s="296">
        <f>IF(E$34=0,0,E$34/TRE!E$5*1000)</f>
        <v>20.715279922731575</v>
      </c>
      <c r="F80" s="296">
        <f>IF(F$34=0,0,F$34/TRE!F$5*1000)</f>
        <v>20.942383498590377</v>
      </c>
      <c r="G80" s="296">
        <f>IF(G$34=0,0,G$34/TRE!G$5*1000)</f>
        <v>19.634905066667027</v>
      </c>
      <c r="H80" s="296">
        <f>IF(H$34=0,0,H$34/TRE!H$5*1000)</f>
        <v>18.368396773849323</v>
      </c>
      <c r="I80" s="296">
        <f>IF(I$34=0,0,I$34/TRE!I$5*1000)</f>
        <v>15.369808654082428</v>
      </c>
      <c r="J80" s="296">
        <f>IF(J$34=0,0,J$34/TRE!J$5*1000)</f>
        <v>19.542006969747135</v>
      </c>
      <c r="K80" s="296">
        <f>IF(K$34=0,0,K$34/TRE!K$5*1000)</f>
        <v>10.483589132003521</v>
      </c>
      <c r="L80" s="296">
        <f>IF(L$34=0,0,L$34/TRE!L$5*1000)</f>
        <v>3.5819759564361919</v>
      </c>
      <c r="M80" s="296">
        <f>IF(M$34=0,0,M$34/TRE!M$5*1000)</f>
        <v>3.3895817118246656</v>
      </c>
      <c r="N80" s="296">
        <f>IF(N$34=0,0,N$34/TRE!N$5*1000)</f>
        <v>3.5592018091216966</v>
      </c>
      <c r="O80" s="296">
        <f>IF(O$34=0,0,O$34/TRE!O$5*1000)</f>
        <v>3.411131146802068</v>
      </c>
      <c r="P80" s="296">
        <f>IF(P$34=0,0,P$34/TRE!P$5*1000)</f>
        <v>3.2138293151191708</v>
      </c>
      <c r="Q80" s="296">
        <f>IF(Q$34=0,0,Q$34/TRE!Q$5*1000)</f>
        <v>6.3612089678654096</v>
      </c>
    </row>
    <row r="81" spans="1:17" x14ac:dyDescent="0.25">
      <c r="A81" s="127" t="s">
        <v>279</v>
      </c>
      <c r="B81" s="296">
        <f>IF(B$45=0,0,B$45/TRE!B$5*1000)</f>
        <v>3.8706447808864399</v>
      </c>
      <c r="C81" s="296">
        <f>IF(C$45=0,0,C$45/TRE!C$5*1000)</f>
        <v>3.8347282496881303</v>
      </c>
      <c r="D81" s="296">
        <f>IF(D$45=0,0,D$45/TRE!D$5*1000)</f>
        <v>3.8505378150041039</v>
      </c>
      <c r="E81" s="296">
        <f>IF(E$45=0,0,E$45/TRE!E$5*1000)</f>
        <v>3.852425550918237</v>
      </c>
      <c r="F81" s="296">
        <f>IF(F$45=0,0,F$45/TRE!F$5*1000)</f>
        <v>3.851309128862745</v>
      </c>
      <c r="G81" s="296">
        <f>IF(G$45=0,0,G$45/TRE!G$5*1000)</f>
        <v>3.8824916910609</v>
      </c>
      <c r="H81" s="296">
        <f>IF(H$45=0,0,H$45/TRE!H$5*1000)</f>
        <v>3.851310266117733</v>
      </c>
      <c r="I81" s="296">
        <f>IF(I$45=0,0,I$45/TRE!I$5*1000)</f>
        <v>3.9114723703795318</v>
      </c>
      <c r="J81" s="296">
        <f>IF(J$45=0,0,J$45/TRE!J$5*1000)</f>
        <v>3.8497249172369314</v>
      </c>
      <c r="K81" s="296">
        <f>IF(K$45=0,0,K$45/TRE!K$5*1000)</f>
        <v>4.0177632132793892</v>
      </c>
      <c r="L81" s="296">
        <f>IF(L$45=0,0,L$45/TRE!L$5*1000)</f>
        <v>4.1031467694666066</v>
      </c>
      <c r="M81" s="296">
        <f>IF(M$45=0,0,M$45/TRE!M$5*1000)</f>
        <v>3.8466624561247142</v>
      </c>
      <c r="N81" s="296">
        <f>IF(N$45=0,0,N$45/TRE!N$5*1000)</f>
        <v>3.8453090335420907</v>
      </c>
      <c r="O81" s="296">
        <f>IF(O$45=0,0,O$45/TRE!O$5*1000)</f>
        <v>3.7599673711187229</v>
      </c>
      <c r="P81" s="296">
        <f>IF(P$45=0,0,P$45/TRE!P$5*1000)</f>
        <v>3.6109127536635537</v>
      </c>
      <c r="Q81" s="296">
        <f>IF(Q$45=0,0,Q$45/TRE!Q$5*1000)</f>
        <v>3.326276271149331</v>
      </c>
    </row>
    <row r="82" spans="1:17" x14ac:dyDescent="0.25">
      <c r="A82" s="72" t="s">
        <v>278</v>
      </c>
      <c r="B82" s="295">
        <f>IF(B$46=0,0,B$46/TRE!B$5*1000)</f>
        <v>0.88859242751443479</v>
      </c>
      <c r="C82" s="295">
        <f>IF(C$46=0,0,C$46/TRE!C$5*1000)</f>
        <v>0.18700236191663347</v>
      </c>
      <c r="D82" s="295">
        <f>IF(D$46=0,0,D$46/TRE!D$5*1000)</f>
        <v>0.89087526531685635</v>
      </c>
      <c r="E82" s="295">
        <f>IF(E$46=0,0,E$46/TRE!E$5*1000)</f>
        <v>0.72988897737994929</v>
      </c>
      <c r="F82" s="295">
        <f>IF(F$46=0,0,F$46/TRE!F$5*1000)</f>
        <v>0.49657065207890561</v>
      </c>
      <c r="G82" s="295">
        <f>IF(G$46=0,0,G$46/TRE!G$5*1000)</f>
        <v>1.9776320135719838</v>
      </c>
      <c r="H82" s="295">
        <f>IF(H$46=0,0,H$46/TRE!H$5*1000)</f>
        <v>3.070563707539391</v>
      </c>
      <c r="I82" s="295">
        <f>IF(I$46=0,0,I$46/TRE!I$5*1000)</f>
        <v>6.4040542076969684</v>
      </c>
      <c r="J82" s="295">
        <f>IF(J$46=0,0,J$46/TRE!J$5*1000)</f>
        <v>1.8881284028717853</v>
      </c>
      <c r="K82" s="295">
        <f>IF(K$46=0,0,K$46/TRE!K$5*1000)</f>
        <v>11.881959421918417</v>
      </c>
      <c r="L82" s="295">
        <f>IF(L$46=0,0,L$46/TRE!L$5*1000)</f>
        <v>19.258874393594589</v>
      </c>
      <c r="M82" s="295">
        <f>IF(M$46=0,0,M$46/TRE!M$5*1000)</f>
        <v>18.023505960602915</v>
      </c>
      <c r="N82" s="295">
        <f>IF(N$46=0,0,N$46/TRE!N$5*1000)</f>
        <v>17.846351810929281</v>
      </c>
      <c r="O82" s="295">
        <f>IF(O$46=0,0,O$46/TRE!O$5*1000)</f>
        <v>17.519353885758829</v>
      </c>
      <c r="P82" s="295">
        <f>IF(P$46=0,0,P$46/TRE!P$5*1000)</f>
        <v>16.886918346941282</v>
      </c>
      <c r="Q82" s="295">
        <f>IF(Q$46=0,0,Q$46/TRE!Q$5*1000)</f>
        <v>12.155062274865871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12.785204564775242</v>
      </c>
      <c r="C5" s="96">
        <v>13.486717114742719</v>
      </c>
      <c r="D5" s="96">
        <v>12.81948476020945</v>
      </c>
      <c r="E5" s="96">
        <v>12.077406314822614</v>
      </c>
      <c r="F5" s="96">
        <v>11.647227870175024</v>
      </c>
      <c r="G5" s="96">
        <v>11.623902551152305</v>
      </c>
      <c r="H5" s="96">
        <v>12.121066738036893</v>
      </c>
      <c r="I5" s="96">
        <v>5.4352745589932043</v>
      </c>
      <c r="J5" s="96">
        <v>9.4395041353225153</v>
      </c>
      <c r="K5" s="96">
        <v>5.9997541091299311</v>
      </c>
      <c r="L5" s="96">
        <v>8.5929002762558788</v>
      </c>
      <c r="M5" s="96">
        <v>9.6020698494829411</v>
      </c>
      <c r="N5" s="96">
        <v>9.2732360959719458</v>
      </c>
      <c r="O5" s="96">
        <v>9.610797966005638</v>
      </c>
      <c r="P5" s="96">
        <v>10.08498031481979</v>
      </c>
      <c r="Q5" s="96">
        <v>13.194104046938195</v>
      </c>
    </row>
    <row r="6" spans="1:17" x14ac:dyDescent="0.25">
      <c r="A6" s="132" t="s">
        <v>83</v>
      </c>
      <c r="B6" s="160">
        <v>0.33675662998247852</v>
      </c>
      <c r="C6" s="160">
        <v>0.35193786721541864</v>
      </c>
      <c r="D6" s="160">
        <v>0.33590550395062352</v>
      </c>
      <c r="E6" s="160">
        <v>0.31661616827531364</v>
      </c>
      <c r="F6" s="160">
        <v>0.30525030606223807</v>
      </c>
      <c r="G6" s="160">
        <v>0.307105540854611</v>
      </c>
      <c r="H6" s="160">
        <v>0.3213446543929786</v>
      </c>
      <c r="I6" s="160">
        <v>0.14634688534470494</v>
      </c>
      <c r="J6" s="160">
        <v>0.25015005868501666</v>
      </c>
      <c r="K6" s="160">
        <v>0.16593558084816709</v>
      </c>
      <c r="L6" s="160">
        <v>0.24270490513618148</v>
      </c>
      <c r="M6" s="160">
        <v>0.27098220842101528</v>
      </c>
      <c r="N6" s="160">
        <v>0.26161003773847352</v>
      </c>
      <c r="O6" s="160">
        <v>0.27117684527095098</v>
      </c>
      <c r="P6" s="160">
        <v>0.28461855691326937</v>
      </c>
      <c r="Q6" s="160">
        <v>0.36626884767787998</v>
      </c>
    </row>
    <row r="7" spans="1:17" x14ac:dyDescent="0.25">
      <c r="A7" s="76" t="s">
        <v>82</v>
      </c>
      <c r="B7" s="159">
        <v>4.9087184385206692E-2</v>
      </c>
      <c r="C7" s="159">
        <v>5.1300070858407439E-2</v>
      </c>
      <c r="D7" s="159">
        <v>4.896312036763148E-2</v>
      </c>
      <c r="E7" s="159">
        <v>4.6151418703401885E-2</v>
      </c>
      <c r="F7" s="159">
        <v>4.4494678718270425E-2</v>
      </c>
      <c r="G7" s="159">
        <v>4.4765106214637168E-2</v>
      </c>
      <c r="H7" s="159">
        <v>4.6840664435350177E-2</v>
      </c>
      <c r="I7" s="159">
        <v>2.1332190387728985E-2</v>
      </c>
      <c r="J7" s="159">
        <v>3.6463015012594038E-2</v>
      </c>
      <c r="K7" s="159">
        <v>2.418752810771432E-2</v>
      </c>
      <c r="L7" s="159">
        <v>3.5377775428604652E-2</v>
      </c>
      <c r="M7" s="159">
        <v>3.9499604300485422E-2</v>
      </c>
      <c r="N7" s="159">
        <v>3.8133473898219861E-2</v>
      </c>
      <c r="O7" s="159">
        <v>3.9527975456656712E-2</v>
      </c>
      <c r="P7" s="159">
        <v>4.1487300735192703E-2</v>
      </c>
      <c r="Q7" s="159">
        <v>5.3389020021541174E-2</v>
      </c>
    </row>
    <row r="8" spans="1:17" x14ac:dyDescent="0.25">
      <c r="A8" s="76" t="s">
        <v>81</v>
      </c>
      <c r="B8" s="159">
        <v>0.32702841863188686</v>
      </c>
      <c r="C8" s="159">
        <v>0.34177110092272178</v>
      </c>
      <c r="D8" s="159">
        <v>0.32620187989301042</v>
      </c>
      <c r="E8" s="159">
        <v>0.30746977373467155</v>
      </c>
      <c r="F8" s="159">
        <v>0.29643224807074203</v>
      </c>
      <c r="G8" s="159">
        <v>0.2982338889185322</v>
      </c>
      <c r="H8" s="159">
        <v>0.31206166354442311</v>
      </c>
      <c r="I8" s="159">
        <v>0.14211922268158775</v>
      </c>
      <c r="J8" s="159">
        <v>0.24292373432021538</v>
      </c>
      <c r="K8" s="159">
        <v>0.16114204077396527</v>
      </c>
      <c r="L8" s="159">
        <v>0.2356936560536825</v>
      </c>
      <c r="M8" s="159">
        <v>0.26315408579160521</v>
      </c>
      <c r="N8" s="159">
        <v>0.25405265798120324</v>
      </c>
      <c r="O8" s="159">
        <v>0.26334309998041355</v>
      </c>
      <c r="P8" s="159">
        <v>0.27639650802266025</v>
      </c>
      <c r="Q8" s="159">
        <v>0.35568808862487039</v>
      </c>
    </row>
    <row r="9" spans="1:17" x14ac:dyDescent="0.25">
      <c r="A9" s="76" t="s">
        <v>80</v>
      </c>
      <c r="B9" s="159">
        <v>0.13957763325742562</v>
      </c>
      <c r="C9" s="159">
        <v>0.1458698959012332</v>
      </c>
      <c r="D9" s="159">
        <v>0.13922486171099371</v>
      </c>
      <c r="E9" s="159">
        <v>0.13122988973135413</v>
      </c>
      <c r="F9" s="159">
        <v>0.12651900950989081</v>
      </c>
      <c r="G9" s="159">
        <v>0.12728796031412509</v>
      </c>
      <c r="H9" s="159">
        <v>0.1331897350393102</v>
      </c>
      <c r="I9" s="159">
        <v>6.0657311756779797E-2</v>
      </c>
      <c r="J9" s="159">
        <v>0.10368126427763989</v>
      </c>
      <c r="K9" s="159">
        <v>6.8776361282592763E-2</v>
      </c>
      <c r="L9" s="159">
        <v>0.10059542477497407</v>
      </c>
      <c r="M9" s="159">
        <v>0.11231569608070872</v>
      </c>
      <c r="N9" s="159">
        <v>0.10843115369642996</v>
      </c>
      <c r="O9" s="159">
        <v>0.11239636843706328</v>
      </c>
      <c r="P9" s="159">
        <v>0.11796763899545197</v>
      </c>
      <c r="Q9" s="159">
        <v>0.15180974728682534</v>
      </c>
    </row>
    <row r="10" spans="1:17" x14ac:dyDescent="0.25">
      <c r="A10" s="129" t="s">
        <v>79</v>
      </c>
      <c r="B10" s="158">
        <v>0.48396740086028694</v>
      </c>
      <c r="C10" s="158">
        <v>0.50578500821029437</v>
      </c>
      <c r="D10" s="158">
        <v>0.48274421112393995</v>
      </c>
      <c r="E10" s="158">
        <v>0.45502267925213369</v>
      </c>
      <c r="F10" s="158">
        <v>0.43868831103469269</v>
      </c>
      <c r="G10" s="158">
        <v>0.44135454855018591</v>
      </c>
      <c r="H10" s="158">
        <v>0.46181818951867054</v>
      </c>
      <c r="I10" s="158">
        <v>0.18622896799860011</v>
      </c>
      <c r="J10" s="158">
        <v>0.3595013815559765</v>
      </c>
      <c r="K10" s="158">
        <v>0.21115592520343657</v>
      </c>
      <c r="L10" s="158">
        <v>0.30884623137177392</v>
      </c>
      <c r="M10" s="158">
        <v>0.34482959375160449</v>
      </c>
      <c r="N10" s="158">
        <v>0.33290334284434764</v>
      </c>
      <c r="O10" s="158">
        <v>0.34507727254307752</v>
      </c>
      <c r="P10" s="158">
        <v>0.36218208540867147</v>
      </c>
      <c r="Q10" s="158">
        <v>0.52638067507677244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3.0429585577650391E-2</v>
      </c>
      <c r="J11" s="91">
        <v>0</v>
      </c>
      <c r="K11" s="91">
        <v>3.4502619894528005E-2</v>
      </c>
      <c r="L11" s="91">
        <v>5.0465096428676186E-2</v>
      </c>
      <c r="M11" s="91">
        <v>5.6344733827068963E-2</v>
      </c>
      <c r="N11" s="91">
        <v>5.4395999016888248E-2</v>
      </c>
      <c r="O11" s="91">
        <v>5.6385204238637555E-2</v>
      </c>
      <c r="P11" s="91">
        <v>5.9180109738447874E-2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5.0638688587007354E-2</v>
      </c>
      <c r="J12" s="91">
        <v>0</v>
      </c>
      <c r="K12" s="91">
        <v>5.7416734112807941E-2</v>
      </c>
      <c r="L12" s="91">
        <v>8.3980318957809191E-2</v>
      </c>
      <c r="M12" s="91">
        <v>9.3764781071562484E-2</v>
      </c>
      <c r="N12" s="91">
        <v>9.0521839266141366E-2</v>
      </c>
      <c r="O12" s="91">
        <v>9.3832128967680895E-2</v>
      </c>
      <c r="P12" s="91">
        <v>9.8483206087145836E-2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0.48396740086028694</v>
      </c>
      <c r="C14" s="157">
        <v>0.50578500821029437</v>
      </c>
      <c r="D14" s="157">
        <v>0.48274421112393995</v>
      </c>
      <c r="E14" s="157">
        <v>0.45502267925213369</v>
      </c>
      <c r="F14" s="157">
        <v>0.43868831103469269</v>
      </c>
      <c r="G14" s="157">
        <v>0.44135454855018591</v>
      </c>
      <c r="H14" s="157">
        <v>0.46181818951867054</v>
      </c>
      <c r="I14" s="157">
        <v>0.10516069383394237</v>
      </c>
      <c r="J14" s="157">
        <v>0.3595013815559765</v>
      </c>
      <c r="K14" s="157">
        <v>0.11923657119610062</v>
      </c>
      <c r="L14" s="157">
        <v>0.1744008159852885</v>
      </c>
      <c r="M14" s="157">
        <v>0.19472007885297307</v>
      </c>
      <c r="N14" s="157">
        <v>0.18798550456131805</v>
      </c>
      <c r="O14" s="157">
        <v>0.19485993933675905</v>
      </c>
      <c r="P14" s="157">
        <v>0.20451876958307777</v>
      </c>
      <c r="Q14" s="157">
        <v>0.52638067507677244</v>
      </c>
    </row>
    <row r="15" spans="1:17" x14ac:dyDescent="0.25">
      <c r="A15" s="156" t="s">
        <v>283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0</v>
      </c>
      <c r="N15" s="204">
        <v>0</v>
      </c>
      <c r="O15" s="204">
        <v>0</v>
      </c>
      <c r="P15" s="204">
        <v>0</v>
      </c>
      <c r="Q15" s="204">
        <v>0</v>
      </c>
    </row>
    <row r="16" spans="1:17" x14ac:dyDescent="0.25">
      <c r="A16" s="152" t="s">
        <v>289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0.64863693049673299</v>
      </c>
      <c r="C23" s="204">
        <v>0.67787796168423864</v>
      </c>
      <c r="D23" s="204">
        <v>0.64699755140923876</v>
      </c>
      <c r="E23" s="204">
        <v>0.60984378999879474</v>
      </c>
      <c r="F23" s="204">
        <v>0.58795166577032243</v>
      </c>
      <c r="G23" s="204">
        <v>0.59152508851522323</v>
      </c>
      <c r="H23" s="204">
        <v>0.61895146731881734</v>
      </c>
      <c r="I23" s="204">
        <v>0.2818830753315405</v>
      </c>
      <c r="J23" s="204">
        <v>0.48182144546781175</v>
      </c>
      <c r="K23" s="204">
        <v>0.3196134425835882</v>
      </c>
      <c r="L23" s="204">
        <v>0.46748111445415169</v>
      </c>
      <c r="M23" s="204">
        <v>0.52194686678797853</v>
      </c>
      <c r="N23" s="204">
        <v>0.50389485093328934</v>
      </c>
      <c r="O23" s="204">
        <v>0.52232176259599994</v>
      </c>
      <c r="P23" s="204">
        <v>0.54821224196310026</v>
      </c>
      <c r="Q23" s="204">
        <v>0.70548128809436228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0.64863693049673299</v>
      </c>
      <c r="C25" s="151">
        <v>0.67787796168423864</v>
      </c>
      <c r="D25" s="151">
        <v>0.64699755140923876</v>
      </c>
      <c r="E25" s="151">
        <v>0.60984378999879474</v>
      </c>
      <c r="F25" s="151">
        <v>0.58795166577032243</v>
      </c>
      <c r="G25" s="151">
        <v>0.59152508851522323</v>
      </c>
      <c r="H25" s="151">
        <v>0.61895146731881734</v>
      </c>
      <c r="I25" s="151">
        <v>0.2818830753315405</v>
      </c>
      <c r="J25" s="151">
        <v>0.48182144546781175</v>
      </c>
      <c r="K25" s="151">
        <v>0.3196134425835882</v>
      </c>
      <c r="L25" s="151">
        <v>0.46748111445415169</v>
      </c>
      <c r="M25" s="151">
        <v>0.52194686678797853</v>
      </c>
      <c r="N25" s="151">
        <v>0.50389485093328934</v>
      </c>
      <c r="O25" s="151">
        <v>0.52232176259599994</v>
      </c>
      <c r="P25" s="151">
        <v>0.54821224196310026</v>
      </c>
      <c r="Q25" s="151">
        <v>0.70548128809436228</v>
      </c>
    </row>
    <row r="26" spans="1:17" x14ac:dyDescent="0.25">
      <c r="A26" s="156" t="s">
        <v>281</v>
      </c>
      <c r="B26" s="204">
        <v>1.8100402004526588</v>
      </c>
      <c r="C26" s="204">
        <v>1.8916381475685329</v>
      </c>
      <c r="D26" s="204">
        <v>1.8054654654774653</v>
      </c>
      <c r="E26" s="204">
        <v>1.7017868147730875</v>
      </c>
      <c r="F26" s="204">
        <v>1.6406962060461174</v>
      </c>
      <c r="G26" s="204">
        <v>1.6506679460402143</v>
      </c>
      <c r="H26" s="204">
        <v>1.7272020529547421</v>
      </c>
      <c r="I26" s="204">
        <v>0.82762998407612542</v>
      </c>
      <c r="J26" s="204">
        <v>1.3445367427184143</v>
      </c>
      <c r="K26" s="204">
        <v>0.9167839530366737</v>
      </c>
      <c r="L26" s="204">
        <v>1.3535415862190381</v>
      </c>
      <c r="M26" s="204">
        <v>1.5138083795653638</v>
      </c>
      <c r="N26" s="204">
        <v>1.4603435619326359</v>
      </c>
      <c r="O26" s="204">
        <v>1.5141671183856515</v>
      </c>
      <c r="P26" s="204">
        <v>1.5893753369243924</v>
      </c>
      <c r="Q26" s="204">
        <v>1.9686660319202274</v>
      </c>
    </row>
    <row r="27" spans="1:17" x14ac:dyDescent="0.25">
      <c r="A27" s="152" t="s">
        <v>285</v>
      </c>
      <c r="B27" s="264">
        <v>1.1484305313459899</v>
      </c>
      <c r="C27" s="264">
        <v>1.2002026266506094</v>
      </c>
      <c r="D27" s="264">
        <v>1.1455279630400408</v>
      </c>
      <c r="E27" s="264">
        <v>1.0797461489743181</v>
      </c>
      <c r="F27" s="264">
        <v>1.0409855069603886</v>
      </c>
      <c r="G27" s="264">
        <v>1.0473123557546871</v>
      </c>
      <c r="H27" s="264">
        <v>1.0958715562895478</v>
      </c>
      <c r="I27" s="264">
        <v>0.46961397935655858</v>
      </c>
      <c r="J27" s="264">
        <v>0.85307886834124624</v>
      </c>
      <c r="K27" s="264">
        <v>0.51084710268175804</v>
      </c>
      <c r="L27" s="264">
        <v>0.75979994109942028</v>
      </c>
      <c r="M27" s="264">
        <v>0.85089049524916516</v>
      </c>
      <c r="N27" s="264">
        <v>0.82035330669040252</v>
      </c>
      <c r="O27" s="264">
        <v>0.85077308381028738</v>
      </c>
      <c r="P27" s="264">
        <v>0.89309814335701998</v>
      </c>
      <c r="Q27" s="264">
        <v>1.249075118063977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1.1484305313459899</v>
      </c>
      <c r="C29" s="83">
        <v>1.2002026266506094</v>
      </c>
      <c r="D29" s="83">
        <v>1.1455279630400408</v>
      </c>
      <c r="E29" s="83">
        <v>1.0797461489743181</v>
      </c>
      <c r="F29" s="83">
        <v>1.0409855069603886</v>
      </c>
      <c r="G29" s="83">
        <v>1.0473123557546871</v>
      </c>
      <c r="H29" s="83">
        <v>1.0958715562895478</v>
      </c>
      <c r="I29" s="83">
        <v>0</v>
      </c>
      <c r="J29" s="83">
        <v>0.85307886834124624</v>
      </c>
      <c r="K29" s="83">
        <v>0.33062513586641762</v>
      </c>
      <c r="L29" s="83">
        <v>0.34001196321629318</v>
      </c>
      <c r="M29" s="83">
        <v>0.36195494858390187</v>
      </c>
      <c r="N29" s="83">
        <v>0.36195833259817611</v>
      </c>
      <c r="O29" s="83">
        <v>0.37012350370103936</v>
      </c>
      <c r="P29" s="83">
        <v>0.38561842794174434</v>
      </c>
      <c r="Q29" s="83">
        <v>1.249075118063977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0.16934459341807254</v>
      </c>
      <c r="J30" s="83">
        <v>0</v>
      </c>
      <c r="K30" s="83">
        <v>0.1223945589701738</v>
      </c>
      <c r="L30" s="83">
        <v>0.17037565722665232</v>
      </c>
      <c r="M30" s="83">
        <v>0.17691436358929546</v>
      </c>
      <c r="N30" s="83">
        <v>0.1716510671272537</v>
      </c>
      <c r="O30" s="83">
        <v>0.17792648249055742</v>
      </c>
      <c r="P30" s="83">
        <v>0.18774002162495737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0.30026938593848601</v>
      </c>
      <c r="J32" s="83">
        <v>0</v>
      </c>
      <c r="K32" s="83">
        <v>5.7827407845166656E-2</v>
      </c>
      <c r="L32" s="83">
        <v>0.24941232065647481</v>
      </c>
      <c r="M32" s="83">
        <v>0.31202118307596782</v>
      </c>
      <c r="N32" s="83">
        <v>0.28674390696497259</v>
      </c>
      <c r="O32" s="83">
        <v>0.30272309761869054</v>
      </c>
      <c r="P32" s="83">
        <v>0.31973969379031825</v>
      </c>
      <c r="Q32" s="83">
        <v>0</v>
      </c>
    </row>
    <row r="33" spans="1:17" x14ac:dyDescent="0.25">
      <c r="A33" s="152" t="s">
        <v>284</v>
      </c>
      <c r="B33" s="264">
        <v>0.66160966910666874</v>
      </c>
      <c r="C33" s="264">
        <v>0.69143552091792337</v>
      </c>
      <c r="D33" s="264">
        <v>0.65993750243742444</v>
      </c>
      <c r="E33" s="264">
        <v>0.62204066579876927</v>
      </c>
      <c r="F33" s="264">
        <v>0.59971069908572883</v>
      </c>
      <c r="G33" s="264">
        <v>0.60335559028552721</v>
      </c>
      <c r="H33" s="264">
        <v>0.63133049666519414</v>
      </c>
      <c r="I33" s="264">
        <v>0.35801600471956679</v>
      </c>
      <c r="J33" s="264">
        <v>0.49145787437716809</v>
      </c>
      <c r="K33" s="264">
        <v>0.40593685035491572</v>
      </c>
      <c r="L33" s="264">
        <v>0.59374164511961769</v>
      </c>
      <c r="M33" s="264">
        <v>0.66291788431619869</v>
      </c>
      <c r="N33" s="264">
        <v>0.6399902552422333</v>
      </c>
      <c r="O33" s="264">
        <v>0.66339403457536406</v>
      </c>
      <c r="P33" s="264">
        <v>0.69627719356737239</v>
      </c>
      <c r="Q33" s="264">
        <v>0.7195909138562504</v>
      </c>
    </row>
    <row r="34" spans="1:17" x14ac:dyDescent="0.25">
      <c r="A34" s="156" t="s">
        <v>280</v>
      </c>
      <c r="B34" s="204">
        <v>7.4163902397793029</v>
      </c>
      <c r="C34" s="204">
        <v>8.1043026032765155</v>
      </c>
      <c r="D34" s="204">
        <v>7.4620792438415169</v>
      </c>
      <c r="E34" s="204">
        <v>7.0752744038268451</v>
      </c>
      <c r="F34" s="204">
        <v>6.8909867681467718</v>
      </c>
      <c r="G34" s="204">
        <v>6.4193410541885765</v>
      </c>
      <c r="H34" s="204">
        <v>6.3430737708473348</v>
      </c>
      <c r="I34" s="204">
        <v>2.3456382734774026</v>
      </c>
      <c r="J34" s="204">
        <v>5.2171598483739743</v>
      </c>
      <c r="K34" s="204">
        <v>1.7318318670614743</v>
      </c>
      <c r="L34" s="204">
        <v>0.82502824993486246</v>
      </c>
      <c r="M34" s="204">
        <v>0.93457292250525104</v>
      </c>
      <c r="N34" s="204">
        <v>0.94833818813376525</v>
      </c>
      <c r="O34" s="204">
        <v>0.96316201157747328</v>
      </c>
      <c r="P34" s="204">
        <v>0.99097913478680022</v>
      </c>
      <c r="Q34" s="204">
        <v>2.8518798507158709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0.3221046792160987</v>
      </c>
      <c r="C37" s="87">
        <v>0.23777122015505134</v>
      </c>
      <c r="D37" s="87">
        <v>0.31762224606523864</v>
      </c>
      <c r="E37" s="87">
        <v>0.42574143933914216</v>
      </c>
      <c r="F37" s="87">
        <v>0.48846342690565797</v>
      </c>
      <c r="G37" s="87">
        <v>1.0259257410445817</v>
      </c>
      <c r="H37" s="87">
        <v>2.0722439323276944</v>
      </c>
      <c r="I37" s="87">
        <v>0</v>
      </c>
      <c r="J37" s="87">
        <v>2.419340720560331</v>
      </c>
      <c r="K37" s="87">
        <v>2.1556851279218387E-16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0.65044002292662761</v>
      </c>
    </row>
    <row r="38" spans="1:17" x14ac:dyDescent="0.25">
      <c r="A38" s="88" t="s">
        <v>125</v>
      </c>
      <c r="B38" s="87">
        <v>1.9316611413147764</v>
      </c>
      <c r="C38" s="87">
        <v>1.9236614668237084</v>
      </c>
      <c r="D38" s="87">
        <v>1.9158179150048389</v>
      </c>
      <c r="E38" s="87">
        <v>1.9168135506052086</v>
      </c>
      <c r="F38" s="87">
        <v>1.9165798333281261</v>
      </c>
      <c r="G38" s="87">
        <v>1.933232481487883</v>
      </c>
      <c r="H38" s="87">
        <v>0</v>
      </c>
      <c r="I38" s="87">
        <v>0.67154028279962963</v>
      </c>
      <c r="J38" s="87">
        <v>0.9801335666190345</v>
      </c>
      <c r="K38" s="87">
        <v>0.75848105370265018</v>
      </c>
      <c r="L38" s="87">
        <v>0.16539103075714431</v>
      </c>
      <c r="M38" s="87">
        <v>0.18032047446659308</v>
      </c>
      <c r="N38" s="87">
        <v>0.1904998165598045</v>
      </c>
      <c r="O38" s="87">
        <v>0.19052958644038331</v>
      </c>
      <c r="P38" s="87">
        <v>0.19393522321426074</v>
      </c>
      <c r="Q38" s="87">
        <v>0.58874310389143536</v>
      </c>
    </row>
    <row r="39" spans="1:17" x14ac:dyDescent="0.25">
      <c r="A39" s="88" t="s">
        <v>29</v>
      </c>
      <c r="B39" s="87">
        <v>0.80718253355453873</v>
      </c>
      <c r="C39" s="87">
        <v>0.42373414470716042</v>
      </c>
      <c r="D39" s="87">
        <v>0.42234855048677739</v>
      </c>
      <c r="E39" s="87">
        <v>0.42243303793923981</v>
      </c>
      <c r="F39" s="87">
        <v>0.42234855048677739</v>
      </c>
      <c r="G39" s="87">
        <v>0.40395443617659288</v>
      </c>
      <c r="H39" s="87">
        <v>0.8122688255282644</v>
      </c>
      <c r="I39" s="87">
        <v>0.41681327659655798</v>
      </c>
      <c r="J39" s="87">
        <v>0.42111217096047154</v>
      </c>
      <c r="K39" s="87">
        <v>0.42405644354172051</v>
      </c>
      <c r="L39" s="87">
        <v>0.40869938068704664</v>
      </c>
      <c r="M39" s="87">
        <v>0.43509472174621944</v>
      </c>
      <c r="N39" s="87">
        <v>0.43507192677543316</v>
      </c>
      <c r="O39" s="87">
        <v>0.44506657121994775</v>
      </c>
      <c r="P39" s="87">
        <v>0.46350239090732526</v>
      </c>
      <c r="Q39" s="87">
        <v>0.49501427924024816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4.3554418856938888</v>
      </c>
      <c r="C41" s="87">
        <v>5.5191357715905962</v>
      </c>
      <c r="D41" s="87">
        <v>4.8062905322846623</v>
      </c>
      <c r="E41" s="87">
        <v>4.3102863759432548</v>
      </c>
      <c r="F41" s="87">
        <v>4.0635949574262105</v>
      </c>
      <c r="G41" s="87">
        <v>3.0562283954795189</v>
      </c>
      <c r="H41" s="87">
        <v>3.4585610129913764</v>
      </c>
      <c r="I41" s="87">
        <v>1.2572847140812147</v>
      </c>
      <c r="J41" s="87">
        <v>1.3965733902341371</v>
      </c>
      <c r="K41" s="87">
        <v>0.54929436981710345</v>
      </c>
      <c r="L41" s="87">
        <v>0.25093783849067158</v>
      </c>
      <c r="M41" s="87">
        <v>0.3191577262924386</v>
      </c>
      <c r="N41" s="87">
        <v>0.32276644479852756</v>
      </c>
      <c r="O41" s="87">
        <v>0.32756585391714216</v>
      </c>
      <c r="P41" s="87">
        <v>0.3335415206652142</v>
      </c>
      <c r="Q41" s="87">
        <v>1.1176824446575599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1.2961912416518071</v>
      </c>
      <c r="C45" s="204">
        <v>1.3546244987484801</v>
      </c>
      <c r="D45" s="204">
        <v>1.2929152197124925</v>
      </c>
      <c r="E45" s="204">
        <v>1.2186697090571588</v>
      </c>
      <c r="F45" s="204">
        <v>1.1749220000508762</v>
      </c>
      <c r="G45" s="204">
        <v>1.1820628812540368</v>
      </c>
      <c r="H45" s="204">
        <v>1.2368698623616634</v>
      </c>
      <c r="I45" s="204">
        <v>0.56329566855654056</v>
      </c>
      <c r="J45" s="204">
        <v>0.96283869803268485</v>
      </c>
      <c r="K45" s="204">
        <v>0.63869342850054744</v>
      </c>
      <c r="L45" s="204">
        <v>0.93418197099733213</v>
      </c>
      <c r="M45" s="204">
        <v>1.0430225686040981</v>
      </c>
      <c r="N45" s="204">
        <v>1.006948666942211</v>
      </c>
      <c r="O45" s="204">
        <v>1.0437717344934305</v>
      </c>
      <c r="P45" s="204">
        <v>1.0955094802491374</v>
      </c>
      <c r="Q45" s="204">
        <v>1.4097850797315241</v>
      </c>
    </row>
    <row r="46" spans="1:17" x14ac:dyDescent="0.25">
      <c r="A46" s="72" t="s">
        <v>278</v>
      </c>
      <c r="B46" s="306">
        <v>0.27752868527745544</v>
      </c>
      <c r="C46" s="306">
        <v>6.160996035687677E-2</v>
      </c>
      <c r="D46" s="306">
        <v>0.27898770272253753</v>
      </c>
      <c r="E46" s="306">
        <v>0.21534166746985328</v>
      </c>
      <c r="F46" s="306">
        <v>0.14128667676510295</v>
      </c>
      <c r="G46" s="306">
        <v>0.56155853630216368</v>
      </c>
      <c r="H46" s="306">
        <v>0.91971467762360259</v>
      </c>
      <c r="I46" s="306">
        <v>0.86014297938219353</v>
      </c>
      <c r="J46" s="306">
        <v>0.44042794687818793</v>
      </c>
      <c r="K46" s="306">
        <v>1.7616339817317712</v>
      </c>
      <c r="L46" s="306">
        <v>4.0894493618852792</v>
      </c>
      <c r="M46" s="306">
        <v>4.5579379236748307</v>
      </c>
      <c r="N46" s="306">
        <v>4.3585801618713695</v>
      </c>
      <c r="O46" s="306">
        <v>4.5358537772649221</v>
      </c>
      <c r="P46" s="306">
        <v>4.7782520308211138</v>
      </c>
      <c r="Q46" s="306">
        <v>4.8047554177883205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0.99999999999999989</v>
      </c>
      <c r="C50" s="77">
        <f t="shared" si="0"/>
        <v>1</v>
      </c>
      <c r="D50" s="77">
        <f t="shared" si="0"/>
        <v>1</v>
      </c>
      <c r="E50" s="77">
        <f t="shared" si="0"/>
        <v>0.99999999999999989</v>
      </c>
      <c r="F50" s="77">
        <f t="shared" si="0"/>
        <v>1.0000000000000002</v>
      </c>
      <c r="G50" s="77">
        <f t="shared" si="0"/>
        <v>1</v>
      </c>
      <c r="H50" s="77">
        <f t="shared" si="0"/>
        <v>0.99999999999999989</v>
      </c>
      <c r="I50" s="77">
        <f t="shared" si="0"/>
        <v>1</v>
      </c>
      <c r="J50" s="77">
        <f t="shared" si="0"/>
        <v>1.0000000000000002</v>
      </c>
      <c r="K50" s="77">
        <f t="shared" si="0"/>
        <v>0.99999999999999989</v>
      </c>
      <c r="L50" s="77">
        <f t="shared" si="0"/>
        <v>1</v>
      </c>
      <c r="M50" s="77">
        <f t="shared" si="0"/>
        <v>1</v>
      </c>
      <c r="N50" s="77">
        <f t="shared" si="0"/>
        <v>0.99999999999999989</v>
      </c>
      <c r="O50" s="77">
        <f t="shared" si="0"/>
        <v>1.0000000000000002</v>
      </c>
      <c r="P50" s="77">
        <f t="shared" si="0"/>
        <v>1</v>
      </c>
      <c r="Q50" s="77">
        <f t="shared" si="0"/>
        <v>0.99999999999999989</v>
      </c>
    </row>
    <row r="51" spans="1:17" x14ac:dyDescent="0.25">
      <c r="A51" s="132" t="s">
        <v>83</v>
      </c>
      <c r="B51" s="203">
        <f t="shared" ref="B51:Q51" si="1">IF(B$6=0,0,B$6/B$5)</f>
        <v>2.6339557437374372E-2</v>
      </c>
      <c r="C51" s="203">
        <f t="shared" si="1"/>
        <v>2.609514711557976E-2</v>
      </c>
      <c r="D51" s="203">
        <f t="shared" si="1"/>
        <v>2.6202730471137543E-2</v>
      </c>
      <c r="E51" s="203">
        <f t="shared" si="1"/>
        <v>2.6215576426101544E-2</v>
      </c>
      <c r="F51" s="203">
        <f t="shared" si="1"/>
        <v>2.6207979226017412E-2</v>
      </c>
      <c r="G51" s="203">
        <f t="shared" si="1"/>
        <v>2.6420175109276609E-2</v>
      </c>
      <c r="H51" s="203">
        <f t="shared" si="1"/>
        <v>2.651125196634492E-2</v>
      </c>
      <c r="I51" s="203">
        <f t="shared" si="1"/>
        <v>2.6925389647991085E-2</v>
      </c>
      <c r="J51" s="203">
        <f t="shared" si="1"/>
        <v>2.6500338905404791E-2</v>
      </c>
      <c r="K51" s="203">
        <f t="shared" si="1"/>
        <v>2.7657063577932302E-2</v>
      </c>
      <c r="L51" s="203">
        <f t="shared" si="1"/>
        <v>2.8244818086255449E-2</v>
      </c>
      <c r="M51" s="203">
        <f t="shared" si="1"/>
        <v>2.82212286172452E-2</v>
      </c>
      <c r="N51" s="203">
        <f t="shared" si="1"/>
        <v>2.8211299165790696E-2</v>
      </c>
      <c r="O51" s="203">
        <f t="shared" si="1"/>
        <v>2.8215851194680279E-2</v>
      </c>
      <c r="P51" s="203">
        <f t="shared" si="1"/>
        <v>2.8222024042528365E-2</v>
      </c>
      <c r="Q51" s="203">
        <f t="shared" si="1"/>
        <v>2.7760039361132353E-2</v>
      </c>
    </row>
    <row r="52" spans="1:17" x14ac:dyDescent="0.25">
      <c r="A52" s="76" t="s">
        <v>82</v>
      </c>
      <c r="B52" s="202">
        <f t="shared" ref="B52:Q52" si="2">IF(B$7=0,0,B$7/B$5)</f>
        <v>3.8393741872889322E-3</v>
      </c>
      <c r="C52" s="202">
        <f t="shared" si="2"/>
        <v>3.8037478225393974E-3</v>
      </c>
      <c r="D52" s="202">
        <f t="shared" si="2"/>
        <v>3.8194296637887263E-3</v>
      </c>
      <c r="E52" s="202">
        <f t="shared" si="2"/>
        <v>3.8213021488529533E-3</v>
      </c>
      <c r="F52" s="202">
        <f t="shared" si="2"/>
        <v>3.8201947462715691E-3</v>
      </c>
      <c r="G52" s="202">
        <f t="shared" si="2"/>
        <v>3.8511253873338347E-3</v>
      </c>
      <c r="H52" s="202">
        <f t="shared" si="2"/>
        <v>3.8644011659766187E-3</v>
      </c>
      <c r="I52" s="202">
        <f t="shared" si="2"/>
        <v>3.9247677658588095E-3</v>
      </c>
      <c r="J52" s="202">
        <f t="shared" si="2"/>
        <v>3.862810428373018E-3</v>
      </c>
      <c r="K52" s="202">
        <f t="shared" si="2"/>
        <v>4.0314198995101708E-3</v>
      </c>
      <c r="L52" s="202">
        <f t="shared" si="2"/>
        <v>4.1170936809730501E-3</v>
      </c>
      <c r="M52" s="202">
        <f t="shared" si="2"/>
        <v>4.1136551722348097E-3</v>
      </c>
      <c r="N52" s="202">
        <f t="shared" si="2"/>
        <v>4.1122078100420687E-3</v>
      </c>
      <c r="O52" s="202">
        <f t="shared" si="2"/>
        <v>4.1128713345625562E-3</v>
      </c>
      <c r="P52" s="202">
        <f t="shared" si="2"/>
        <v>4.1137711170568655E-3</v>
      </c>
      <c r="Q52" s="202">
        <f t="shared" si="2"/>
        <v>4.0464301199694235E-3</v>
      </c>
    </row>
    <row r="53" spans="1:17" x14ac:dyDescent="0.25">
      <c r="A53" s="76" t="s">
        <v>81</v>
      </c>
      <c r="B53" s="202">
        <f t="shared" ref="B53:Q53" si="3">IF(B$8=0,0,B$8/B$5)</f>
        <v>2.5578661410931902E-2</v>
      </c>
      <c r="C53" s="202">
        <f t="shared" si="3"/>
        <v>2.5341311604224422E-2</v>
      </c>
      <c r="D53" s="202">
        <f t="shared" si="3"/>
        <v>2.5445787096335749E-2</v>
      </c>
      <c r="E53" s="202">
        <f t="shared" si="3"/>
        <v>2.5458261957893521E-2</v>
      </c>
      <c r="F53" s="202">
        <f t="shared" si="3"/>
        <v>2.5450884225405604E-2</v>
      </c>
      <c r="G53" s="202">
        <f t="shared" si="3"/>
        <v>2.5656950202921958E-2</v>
      </c>
      <c r="H53" s="202">
        <f t="shared" si="3"/>
        <v>2.5745396035577316E-2</v>
      </c>
      <c r="I53" s="202">
        <f t="shared" si="3"/>
        <v>2.6147570125309917E-2</v>
      </c>
      <c r="J53" s="202">
        <f t="shared" si="3"/>
        <v>2.5734798230682223E-2</v>
      </c>
      <c r="K53" s="202">
        <f t="shared" si="3"/>
        <v>2.6858107489564048E-2</v>
      </c>
      <c r="L53" s="202">
        <f t="shared" si="3"/>
        <v>2.7428882970393271E-2</v>
      </c>
      <c r="M53" s="202">
        <f t="shared" si="3"/>
        <v>2.7405974952970761E-2</v>
      </c>
      <c r="N53" s="202">
        <f t="shared" si="3"/>
        <v>2.7396332343091873E-2</v>
      </c>
      <c r="O53" s="202">
        <f t="shared" si="3"/>
        <v>2.7400752873162525E-2</v>
      </c>
      <c r="P53" s="202">
        <f t="shared" si="3"/>
        <v>2.7406747400041825E-2</v>
      </c>
      <c r="Q53" s="202">
        <f t="shared" si="3"/>
        <v>2.6958108512673953E-2</v>
      </c>
    </row>
    <row r="54" spans="1:17" x14ac:dyDescent="0.25">
      <c r="A54" s="76" t="s">
        <v>80</v>
      </c>
      <c r="B54" s="202">
        <f t="shared" ref="B54:Q54" si="4">IF(B$9=0,0,B$9/B$5)</f>
        <v>1.0917121626820002E-2</v>
      </c>
      <c r="C54" s="202">
        <f t="shared" si="4"/>
        <v>1.0815819347302734E-2</v>
      </c>
      <c r="D54" s="202">
        <f t="shared" si="4"/>
        <v>1.0860410095664328E-2</v>
      </c>
      <c r="E54" s="202">
        <f t="shared" si="4"/>
        <v>1.0865734439214448E-2</v>
      </c>
      <c r="F54" s="202">
        <f t="shared" si="4"/>
        <v>1.0862585580030349E-2</v>
      </c>
      <c r="G54" s="202">
        <f t="shared" si="4"/>
        <v>1.0950535739092783E-2</v>
      </c>
      <c r="H54" s="202">
        <f t="shared" si="4"/>
        <v>1.0988284935462816E-2</v>
      </c>
      <c r="I54" s="202">
        <f t="shared" si="4"/>
        <v>1.1159935178696028E-2</v>
      </c>
      <c r="J54" s="202">
        <f t="shared" si="4"/>
        <v>1.098376173062585E-2</v>
      </c>
      <c r="K54" s="202">
        <f t="shared" si="4"/>
        <v>1.1463196662999E-2</v>
      </c>
      <c r="L54" s="202">
        <f t="shared" si="4"/>
        <v>1.1706806961666007E-2</v>
      </c>
      <c r="M54" s="202">
        <f t="shared" si="4"/>
        <v>1.169702968644378E-2</v>
      </c>
      <c r="N54" s="202">
        <f t="shared" si="4"/>
        <v>1.1692914164401534E-2</v>
      </c>
      <c r="O54" s="202">
        <f t="shared" si="4"/>
        <v>1.169480087237507E-2</v>
      </c>
      <c r="P54" s="202">
        <f t="shared" si="4"/>
        <v>1.1697359371351431E-2</v>
      </c>
      <c r="Q54" s="202">
        <f t="shared" si="4"/>
        <v>1.1505877681937341E-2</v>
      </c>
    </row>
    <row r="55" spans="1:17" x14ac:dyDescent="0.25">
      <c r="A55" s="129" t="s">
        <v>79</v>
      </c>
      <c r="B55" s="201">
        <f t="shared" ref="B55:Q55" si="5">IF(B$10=0,0,B$10/B$5)</f>
        <v>3.7853708042628796E-2</v>
      </c>
      <c r="C55" s="201">
        <f t="shared" si="5"/>
        <v>3.7502455483210677E-2</v>
      </c>
      <c r="D55" s="201">
        <f t="shared" si="5"/>
        <v>3.7657068139145142E-2</v>
      </c>
      <c r="E55" s="201">
        <f t="shared" si="5"/>
        <v>3.7675529612155541E-2</v>
      </c>
      <c r="F55" s="201">
        <f t="shared" si="5"/>
        <v>3.766461134997099E-2</v>
      </c>
      <c r="G55" s="201">
        <f t="shared" si="5"/>
        <v>3.7969567157669727E-2</v>
      </c>
      <c r="H55" s="201">
        <f t="shared" si="5"/>
        <v>3.8100457616444559E-2</v>
      </c>
      <c r="I55" s="201">
        <f t="shared" si="5"/>
        <v>3.4263028661627719E-2</v>
      </c>
      <c r="J55" s="201">
        <f t="shared" si="5"/>
        <v>3.808477398836306E-2</v>
      </c>
      <c r="K55" s="201">
        <f t="shared" si="5"/>
        <v>3.5194096518408463E-2</v>
      </c>
      <c r="L55" s="201">
        <f t="shared" si="5"/>
        <v>3.5942024397185864E-2</v>
      </c>
      <c r="M55" s="201">
        <f t="shared" si="5"/>
        <v>3.5912006385807861E-2</v>
      </c>
      <c r="N55" s="201">
        <f t="shared" si="5"/>
        <v>3.589937098538365E-2</v>
      </c>
      <c r="O55" s="201">
        <f t="shared" si="5"/>
        <v>3.5905163521660809E-2</v>
      </c>
      <c r="P55" s="201">
        <f t="shared" si="5"/>
        <v>3.5913018578375221E-2</v>
      </c>
      <c r="Q55" s="201">
        <f t="shared" si="5"/>
        <v>3.9895143558377776E-2</v>
      </c>
    </row>
    <row r="56" spans="1:17" x14ac:dyDescent="0.25">
      <c r="A56" s="127" t="s">
        <v>283</v>
      </c>
      <c r="B56" s="200">
        <f t="shared" ref="B56:Q56" si="6">IF(B$15=0,0,B$15/B$5)</f>
        <v>0</v>
      </c>
      <c r="C56" s="200">
        <f t="shared" si="6"/>
        <v>0</v>
      </c>
      <c r="D56" s="200">
        <f t="shared" si="6"/>
        <v>0</v>
      </c>
      <c r="E56" s="200">
        <f t="shared" si="6"/>
        <v>0</v>
      </c>
      <c r="F56" s="200">
        <f t="shared" si="6"/>
        <v>0</v>
      </c>
      <c r="G56" s="200">
        <f t="shared" si="6"/>
        <v>0</v>
      </c>
      <c r="H56" s="200">
        <f t="shared" si="6"/>
        <v>0</v>
      </c>
      <c r="I56" s="200">
        <f t="shared" si="6"/>
        <v>0</v>
      </c>
      <c r="J56" s="200">
        <f t="shared" si="6"/>
        <v>0</v>
      </c>
      <c r="K56" s="200">
        <f t="shared" si="6"/>
        <v>0</v>
      </c>
      <c r="L56" s="200">
        <f t="shared" si="6"/>
        <v>0</v>
      </c>
      <c r="M56" s="200">
        <f t="shared" si="6"/>
        <v>0</v>
      </c>
      <c r="N56" s="200">
        <f t="shared" si="6"/>
        <v>0</v>
      </c>
      <c r="O56" s="200">
        <f t="shared" si="6"/>
        <v>0</v>
      </c>
      <c r="P56" s="200">
        <f t="shared" si="6"/>
        <v>0</v>
      </c>
      <c r="Q56" s="200">
        <f t="shared" si="6"/>
        <v>0</v>
      </c>
    </row>
    <row r="57" spans="1:17" x14ac:dyDescent="0.25">
      <c r="A57" s="142" t="s">
        <v>289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5.0733402599110917E-2</v>
      </c>
      <c r="C59" s="200">
        <f t="shared" si="9"/>
        <v>5.0262636631062035E-2</v>
      </c>
      <c r="D59" s="200">
        <f t="shared" si="9"/>
        <v>5.0469856122257122E-2</v>
      </c>
      <c r="E59" s="200">
        <f t="shared" si="9"/>
        <v>5.0494599097020754E-2</v>
      </c>
      <c r="F59" s="200">
        <f t="shared" si="9"/>
        <v>5.0479965904666996E-2</v>
      </c>
      <c r="G59" s="200">
        <f t="shared" si="9"/>
        <v>5.0888682687432192E-2</v>
      </c>
      <c r="H59" s="200">
        <f t="shared" si="9"/>
        <v>5.1064108522437E-2</v>
      </c>
      <c r="I59" s="200">
        <f t="shared" si="9"/>
        <v>5.1861791391041474E-2</v>
      </c>
      <c r="J59" s="200">
        <f t="shared" si="9"/>
        <v>5.1043088552166792E-2</v>
      </c>
      <c r="K59" s="200">
        <f t="shared" si="9"/>
        <v>5.3271090243052932E-2</v>
      </c>
      <c r="L59" s="200">
        <f t="shared" si="9"/>
        <v>5.4403181629595704E-2</v>
      </c>
      <c r="M59" s="200">
        <f t="shared" si="9"/>
        <v>5.4357745253861563E-2</v>
      </c>
      <c r="N59" s="200">
        <f t="shared" si="9"/>
        <v>5.4338619842987525E-2</v>
      </c>
      <c r="O59" s="200">
        <f t="shared" si="9"/>
        <v>5.4347387640808258E-2</v>
      </c>
      <c r="P59" s="200">
        <f t="shared" si="9"/>
        <v>5.4359277346085366E-2</v>
      </c>
      <c r="Q59" s="200">
        <f t="shared" si="9"/>
        <v>5.3469434952506327E-2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5.0733402599110917E-2</v>
      </c>
      <c r="C61" s="199">
        <f t="shared" si="11"/>
        <v>5.0262636631062035E-2</v>
      </c>
      <c r="D61" s="199">
        <f t="shared" si="11"/>
        <v>5.0469856122257122E-2</v>
      </c>
      <c r="E61" s="199">
        <f t="shared" si="11"/>
        <v>5.0494599097020754E-2</v>
      </c>
      <c r="F61" s="199">
        <f t="shared" si="11"/>
        <v>5.0479965904666996E-2</v>
      </c>
      <c r="G61" s="199">
        <f t="shared" si="11"/>
        <v>5.0888682687432192E-2</v>
      </c>
      <c r="H61" s="199">
        <f t="shared" si="11"/>
        <v>5.1064108522437E-2</v>
      </c>
      <c r="I61" s="199">
        <f t="shared" si="11"/>
        <v>5.1861791391041474E-2</v>
      </c>
      <c r="J61" s="199">
        <f t="shared" si="11"/>
        <v>5.1043088552166792E-2</v>
      </c>
      <c r="K61" s="199">
        <f t="shared" si="11"/>
        <v>5.3271090243052932E-2</v>
      </c>
      <c r="L61" s="199">
        <f t="shared" si="11"/>
        <v>5.4403181629595704E-2</v>
      </c>
      <c r="M61" s="199">
        <f t="shared" si="11"/>
        <v>5.4357745253861563E-2</v>
      </c>
      <c r="N61" s="199">
        <f t="shared" si="11"/>
        <v>5.4338619842987525E-2</v>
      </c>
      <c r="O61" s="199">
        <f t="shared" si="11"/>
        <v>5.4347387640808258E-2</v>
      </c>
      <c r="P61" s="199">
        <f t="shared" si="11"/>
        <v>5.4359277346085366E-2</v>
      </c>
      <c r="Q61" s="199">
        <f t="shared" si="11"/>
        <v>5.3469434952506327E-2</v>
      </c>
    </row>
    <row r="62" spans="1:17" x14ac:dyDescent="0.25">
      <c r="A62" s="127" t="s">
        <v>281</v>
      </c>
      <c r="B62" s="200">
        <f t="shared" ref="B62:Q62" si="12">IF(B$26=0,0,B$26/B$5)</f>
        <v>0.14157303399270862</v>
      </c>
      <c r="C62" s="200">
        <f t="shared" si="12"/>
        <v>0.14025934788094049</v>
      </c>
      <c r="D62" s="200">
        <f t="shared" si="12"/>
        <v>0.14083759989180461</v>
      </c>
      <c r="E62" s="200">
        <f t="shared" si="12"/>
        <v>0.14090664588178031</v>
      </c>
      <c r="F62" s="200">
        <f t="shared" si="12"/>
        <v>0.14086581153335523</v>
      </c>
      <c r="G62" s="200">
        <f t="shared" si="12"/>
        <v>0.1420063475907736</v>
      </c>
      <c r="H62" s="200">
        <f t="shared" si="12"/>
        <v>0.14249587848028603</v>
      </c>
      <c r="I62" s="200">
        <f t="shared" si="12"/>
        <v>0.15227013375188728</v>
      </c>
      <c r="J62" s="200">
        <f t="shared" si="12"/>
        <v>0.14243722164251968</v>
      </c>
      <c r="K62" s="200">
        <f t="shared" si="12"/>
        <v>0.1528035876739661</v>
      </c>
      <c r="L62" s="200">
        <f t="shared" si="12"/>
        <v>0.15751859589935877</v>
      </c>
      <c r="M62" s="200">
        <f t="shared" si="12"/>
        <v>0.15765438111730468</v>
      </c>
      <c r="N62" s="200">
        <f t="shared" si="12"/>
        <v>0.15747938980729406</v>
      </c>
      <c r="O62" s="200">
        <f t="shared" si="12"/>
        <v>0.15754853277963113</v>
      </c>
      <c r="P62" s="200">
        <f t="shared" si="12"/>
        <v>0.15759825872826141</v>
      </c>
      <c r="Q62" s="200">
        <f t="shared" si="12"/>
        <v>0.14920801176924728</v>
      </c>
    </row>
    <row r="63" spans="1:17" x14ac:dyDescent="0.25">
      <c r="A63" s="142" t="s">
        <v>285</v>
      </c>
      <c r="B63" s="199">
        <f t="shared" ref="B63:Q63" si="13">IF(B$27=0,0,B$27/B$5)</f>
        <v>8.9824963341615396E-2</v>
      </c>
      <c r="C63" s="199">
        <f t="shared" si="13"/>
        <v>8.8991458517257205E-2</v>
      </c>
      <c r="D63" s="199">
        <f t="shared" si="13"/>
        <v>8.9358346647102266E-2</v>
      </c>
      <c r="E63" s="199">
        <f t="shared" si="13"/>
        <v>8.9402154802819253E-2</v>
      </c>
      <c r="F63" s="199">
        <f t="shared" si="13"/>
        <v>8.9376246310594903E-2</v>
      </c>
      <c r="G63" s="199">
        <f t="shared" si="13"/>
        <v>9.0099891249592806E-2</v>
      </c>
      <c r="H63" s="199">
        <f t="shared" si="13"/>
        <v>9.041048778740024E-2</v>
      </c>
      <c r="I63" s="199">
        <f t="shared" si="13"/>
        <v>8.6401151268344925E-2</v>
      </c>
      <c r="J63" s="199">
        <f t="shared" si="13"/>
        <v>9.0373271319309556E-2</v>
      </c>
      <c r="K63" s="199">
        <f t="shared" si="13"/>
        <v>8.5144673163253984E-2</v>
      </c>
      <c r="L63" s="199">
        <f t="shared" si="13"/>
        <v>8.8421826935303649E-2</v>
      </c>
      <c r="M63" s="199">
        <f t="shared" si="13"/>
        <v>8.8615320299402375E-2</v>
      </c>
      <c r="N63" s="199">
        <f t="shared" si="13"/>
        <v>8.8464619923431353E-2</v>
      </c>
      <c r="O63" s="199">
        <f t="shared" si="13"/>
        <v>8.8522627030508561E-2</v>
      </c>
      <c r="P63" s="199">
        <f t="shared" si="13"/>
        <v>8.8557252020077831E-2</v>
      </c>
      <c r="Q63" s="199">
        <f t="shared" si="13"/>
        <v>9.4669188117690761E-2</v>
      </c>
    </row>
    <row r="64" spans="1:17" x14ac:dyDescent="0.25">
      <c r="A64" s="142" t="s">
        <v>284</v>
      </c>
      <c r="B64" s="199">
        <f t="shared" ref="B64:Q64" si="14">IF(B$33=0,0,B$33/B$5)</f>
        <v>5.1748070651093221E-2</v>
      </c>
      <c r="C64" s="199">
        <f t="shared" si="14"/>
        <v>5.1267889363683268E-2</v>
      </c>
      <c r="D64" s="199">
        <f t="shared" si="14"/>
        <v>5.147925324470233E-2</v>
      </c>
      <c r="E64" s="199">
        <f t="shared" si="14"/>
        <v>5.1504491078961059E-2</v>
      </c>
      <c r="F64" s="199">
        <f t="shared" si="14"/>
        <v>5.1489565222760332E-2</v>
      </c>
      <c r="G64" s="199">
        <f t="shared" si="14"/>
        <v>5.1906456341180796E-2</v>
      </c>
      <c r="H64" s="199">
        <f t="shared" si="14"/>
        <v>5.2085390692885779E-2</v>
      </c>
      <c r="I64" s="199">
        <f t="shared" si="14"/>
        <v>6.5868982483542365E-2</v>
      </c>
      <c r="J64" s="199">
        <f t="shared" si="14"/>
        <v>5.2063950323210137E-2</v>
      </c>
      <c r="K64" s="199">
        <f t="shared" si="14"/>
        <v>6.7658914510712112E-2</v>
      </c>
      <c r="L64" s="199">
        <f t="shared" si="14"/>
        <v>6.9096768964055102E-2</v>
      </c>
      <c r="M64" s="199">
        <f t="shared" si="14"/>
        <v>6.9039060817902287E-2</v>
      </c>
      <c r="N64" s="199">
        <f t="shared" si="14"/>
        <v>6.9014769883862709E-2</v>
      </c>
      <c r="O64" s="199">
        <f t="shared" si="14"/>
        <v>6.9025905749122568E-2</v>
      </c>
      <c r="P64" s="199">
        <f t="shared" si="14"/>
        <v>6.9041006708183569E-2</v>
      </c>
      <c r="Q64" s="199">
        <f t="shared" si="14"/>
        <v>5.4538823651556517E-2</v>
      </c>
    </row>
    <row r="65" spans="1:17" x14ac:dyDescent="0.25">
      <c r="A65" s="127" t="s">
        <v>280</v>
      </c>
      <c r="B65" s="200">
        <f t="shared" ref="B65:Q65" si="15">IF(B$34=0,0,B$34/B$5)</f>
        <v>0.5800759934817421</v>
      </c>
      <c r="C65" s="200">
        <f t="shared" si="15"/>
        <v>0.60090995713237505</v>
      </c>
      <c r="D65" s="200">
        <f t="shared" si="15"/>
        <v>0.58208885797057563</v>
      </c>
      <c r="E65" s="200">
        <f t="shared" si="15"/>
        <v>0.58582730591280618</v>
      </c>
      <c r="F65" s="200">
        <f t="shared" si="15"/>
        <v>0.59164179193166422</v>
      </c>
      <c r="G65" s="200">
        <f t="shared" si="15"/>
        <v>0.55225351605792772</v>
      </c>
      <c r="H65" s="200">
        <f t="shared" si="15"/>
        <v>0.52330986273198654</v>
      </c>
      <c r="I65" s="200">
        <f t="shared" si="15"/>
        <v>0.43155837814969439</v>
      </c>
      <c r="J65" s="200">
        <f t="shared" si="15"/>
        <v>0.55269427012076011</v>
      </c>
      <c r="K65" s="200">
        <f t="shared" si="15"/>
        <v>0.28865047392960913</v>
      </c>
      <c r="L65" s="200">
        <f t="shared" si="15"/>
        <v>9.6012780715563698E-2</v>
      </c>
      <c r="M65" s="200">
        <f t="shared" si="15"/>
        <v>9.7330360761286955E-2</v>
      </c>
      <c r="N65" s="200">
        <f t="shared" si="15"/>
        <v>0.10226615372660455</v>
      </c>
      <c r="O65" s="200">
        <f t="shared" si="15"/>
        <v>0.10021665370391454</v>
      </c>
      <c r="P65" s="200">
        <f t="shared" si="15"/>
        <v>9.8262872494710288E-2</v>
      </c>
      <c r="Q65" s="200">
        <f t="shared" si="15"/>
        <v>0.21614804920214906</v>
      </c>
    </row>
    <row r="66" spans="1:17" x14ac:dyDescent="0.25">
      <c r="A66" s="127" t="s">
        <v>279</v>
      </c>
      <c r="B66" s="200">
        <f t="shared" ref="B66:Q66" si="16">IF(B$45=0,0,B$45/B$5)</f>
        <v>0.10138212768397684</v>
      </c>
      <c r="C66" s="200">
        <f t="shared" si="16"/>
        <v>0.10044138148843509</v>
      </c>
      <c r="D66" s="200">
        <f t="shared" si="16"/>
        <v>0.10085547460734048</v>
      </c>
      <c r="E66" s="200">
        <f t="shared" si="16"/>
        <v>0.10090491925915286</v>
      </c>
      <c r="F66" s="200">
        <f t="shared" si="16"/>
        <v>0.10087567729824286</v>
      </c>
      <c r="G66" s="200">
        <f t="shared" si="16"/>
        <v>0.10169242868754574</v>
      </c>
      <c r="H66" s="200">
        <f t="shared" si="16"/>
        <v>0.10204298755985439</v>
      </c>
      <c r="I66" s="200">
        <f t="shared" si="16"/>
        <v>0.10363702190987052</v>
      </c>
      <c r="J66" s="200">
        <f t="shared" si="16"/>
        <v>0.10200098270308008</v>
      </c>
      <c r="K66" s="200">
        <f t="shared" si="16"/>
        <v>0.10645326739784826</v>
      </c>
      <c r="L66" s="200">
        <f t="shared" si="16"/>
        <v>0.10871556063308306</v>
      </c>
      <c r="M66" s="200">
        <f t="shared" si="16"/>
        <v>0.10862476371802936</v>
      </c>
      <c r="N66" s="200">
        <f t="shared" si="16"/>
        <v>0.10858654481789841</v>
      </c>
      <c r="O66" s="200">
        <f t="shared" si="16"/>
        <v>0.10860406577948642</v>
      </c>
      <c r="P66" s="200">
        <f t="shared" si="16"/>
        <v>0.10862782534531037</v>
      </c>
      <c r="Q66" s="200">
        <f t="shared" si="16"/>
        <v>0.10684962576588722</v>
      </c>
    </row>
    <row r="67" spans="1:17" x14ac:dyDescent="0.25">
      <c r="A67" s="72" t="s">
        <v>278</v>
      </c>
      <c r="B67" s="71">
        <f t="shared" ref="B67:Q67" si="17">IF(B$46=0,0,B$46/B$5)</f>
        <v>2.170701953741749E-2</v>
      </c>
      <c r="C67" s="71">
        <f t="shared" si="17"/>
        <v>4.5681954943304287E-3</v>
      </c>
      <c r="D67" s="71">
        <f t="shared" si="17"/>
        <v>2.1762785941950705E-2</v>
      </c>
      <c r="E67" s="71">
        <f t="shared" si="17"/>
        <v>1.7830125265021864E-2</v>
      </c>
      <c r="F67" s="71">
        <f t="shared" si="17"/>
        <v>1.2130498204374859E-2</v>
      </c>
      <c r="G67" s="71">
        <f t="shared" si="17"/>
        <v>4.8310671380025899E-2</v>
      </c>
      <c r="H67" s="71">
        <f t="shared" si="17"/>
        <v>7.5877370985629772E-2</v>
      </c>
      <c r="I67" s="71">
        <f t="shared" si="17"/>
        <v>0.15825198341802277</v>
      </c>
      <c r="J67" s="71">
        <f t="shared" si="17"/>
        <v>4.6657953698024418E-2</v>
      </c>
      <c r="K67" s="71">
        <f t="shared" si="17"/>
        <v>0.29361769660710957</v>
      </c>
      <c r="L67" s="71">
        <f t="shared" si="17"/>
        <v>0.47591025502592527</v>
      </c>
      <c r="M67" s="71">
        <f t="shared" si="17"/>
        <v>0.47468285433481511</v>
      </c>
      <c r="N67" s="71">
        <f t="shared" si="17"/>
        <v>0.47001716733650556</v>
      </c>
      <c r="O67" s="71">
        <f t="shared" si="17"/>
        <v>0.47195392029971855</v>
      </c>
      <c r="P67" s="71">
        <f t="shared" si="17"/>
        <v>0.47379884557627888</v>
      </c>
      <c r="Q67" s="71">
        <f t="shared" si="17"/>
        <v>0.36415927907611922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53">
        <f>IF(B$5=0,0,B$5/TRE_fec!B$5)</f>
        <v>0.43239944789684148</v>
      </c>
      <c r="C71" s="253">
        <f>IF(C$5=0,0,C$5/TRE_fec!C$5)</f>
        <v>0.43644935371788152</v>
      </c>
      <c r="D71" s="253">
        <f>IF(D$5=0,0,D$5/TRE_fec!D$5)</f>
        <v>0.43465737688341699</v>
      </c>
      <c r="E71" s="253">
        <f>IF(E$5=0,0,E$5/TRE_fec!E$5)</f>
        <v>0.43444438942140357</v>
      </c>
      <c r="F71" s="253">
        <f>IF(F$5=0,0,F$5/TRE_fec!F$5)</f>
        <v>0.43457032667598539</v>
      </c>
      <c r="G71" s="253">
        <f>IF(G$5=0,0,G$5/TRE_fec!G$5)</f>
        <v>0.43108003813982532</v>
      </c>
      <c r="H71" s="253">
        <f>IF(H$5=0,0,H$5/TRE_fec!H$5)</f>
        <v>0.43457019835153543</v>
      </c>
      <c r="I71" s="253">
        <f>IF(I$5=0,0,I$5/TRE_fec!I$5)</f>
        <v>0.42788610215791739</v>
      </c>
      <c r="J71" s="253">
        <f>IF(J$5=0,0,J$5/TRE_fec!J$5)</f>
        <v>0.43474915798953484</v>
      </c>
      <c r="K71" s="253">
        <f>IF(K$5=0,0,K$5/TRE_fec!K$5)</f>
        <v>0.41656627765626947</v>
      </c>
      <c r="L71" s="253">
        <f>IF(L$5=0,0,L$5/TRE_fec!L$5)</f>
        <v>0.40789783068804469</v>
      </c>
      <c r="M71" s="253">
        <f>IF(M$5=0,0,M$5/TRE_fec!M$5)</f>
        <v>0.43509527684064225</v>
      </c>
      <c r="N71" s="253">
        <f>IF(N$5=0,0,N$5/TRE_fec!N$5)</f>
        <v>0.43524841609892617</v>
      </c>
      <c r="O71" s="253">
        <f>IF(O$5=0,0,O$5/TRE_fec!O$5)</f>
        <v>0.44512744422090916</v>
      </c>
      <c r="P71" s="253">
        <f>IF(P$5=0,0,P$5/TRE_fec!P$5)</f>
        <v>0.46350182915996069</v>
      </c>
      <c r="Q71" s="253">
        <f>IF(Q$5=0,0,Q$5/TRE_fec!Q$5)</f>
        <v>0.50316465916458131</v>
      </c>
    </row>
    <row r="72" spans="1:17" x14ac:dyDescent="0.25">
      <c r="A72" s="132" t="s">
        <v>83</v>
      </c>
      <c r="B72" s="282">
        <f>IF(B$6=0,0,B$6/TRE_fec!B$6)</f>
        <v>0.35199844380562106</v>
      </c>
      <c r="C72" s="282">
        <f>IF(C$6=0,0,C$6/TRE_fec!C$6)</f>
        <v>0.35199844380562106</v>
      </c>
      <c r="D72" s="282">
        <f>IF(D$6=0,0,D$6/TRE_fec!D$6)</f>
        <v>0.35199844380562101</v>
      </c>
      <c r="E72" s="282">
        <f>IF(E$6=0,0,E$6/TRE_fec!E$6)</f>
        <v>0.35199844380562106</v>
      </c>
      <c r="F72" s="282">
        <f>IF(F$6=0,0,F$6/TRE_fec!F$6)</f>
        <v>0.35199844380562106</v>
      </c>
      <c r="G72" s="282">
        <f>IF(G$6=0,0,G$6/TRE_fec!G$6)</f>
        <v>0.35199844380562101</v>
      </c>
      <c r="H72" s="282">
        <f>IF(H$6=0,0,H$6/TRE_fec!H$6)</f>
        <v>0.35607158413044471</v>
      </c>
      <c r="I72" s="282">
        <f>IF(I$6=0,0,I$6/TRE_fec!I$6)</f>
        <v>0.35607158413044471</v>
      </c>
      <c r="J72" s="282">
        <f>IF(J$6=0,0,J$6/TRE_fec!J$6)</f>
        <v>0.35607158413044471</v>
      </c>
      <c r="K72" s="282">
        <f>IF(K$6=0,0,K$6/TRE_fec!K$6)</f>
        <v>0.35607158413044476</v>
      </c>
      <c r="L72" s="282">
        <f>IF(L$6=0,0,L$6/TRE_fec!L$6)</f>
        <v>0.35607158413044476</v>
      </c>
      <c r="M72" s="282">
        <f>IF(M$6=0,0,M$6/TRE_fec!M$6)</f>
        <v>0.37949619419444047</v>
      </c>
      <c r="N72" s="282">
        <f>IF(N$6=0,0,N$6/TRE_fec!N$6)</f>
        <v>0.37949619419444053</v>
      </c>
      <c r="O72" s="282">
        <f>IF(O$6=0,0,O$6/TRE_fec!O$6)</f>
        <v>0.38817241256286872</v>
      </c>
      <c r="P72" s="282">
        <f>IF(P$6=0,0,P$6/TRE_fec!P$6)</f>
        <v>0.40428418154688583</v>
      </c>
      <c r="Q72" s="282">
        <f>IF(Q$6=0,0,Q$6/TRE_fec!Q$6)</f>
        <v>0.43169532606079292</v>
      </c>
    </row>
    <row r="73" spans="1:17" x14ac:dyDescent="0.25">
      <c r="A73" s="76" t="s">
        <v>82</v>
      </c>
      <c r="B73" s="281">
        <f>IF(B$7=0,0,B$7/TRE_fec!B$7)</f>
        <v>8.919648168649516E-2</v>
      </c>
      <c r="C73" s="281">
        <f>IF(C$7=0,0,C$7/TRE_fec!C$7)</f>
        <v>8.9196481686495174E-2</v>
      </c>
      <c r="D73" s="281">
        <f>IF(D$7=0,0,D$7/TRE_fec!D$7)</f>
        <v>8.9196481686495174E-2</v>
      </c>
      <c r="E73" s="281">
        <f>IF(E$7=0,0,E$7/TRE_fec!E$7)</f>
        <v>8.919648168649516E-2</v>
      </c>
      <c r="F73" s="281">
        <f>IF(F$7=0,0,F$7/TRE_fec!F$7)</f>
        <v>8.919648168649516E-2</v>
      </c>
      <c r="G73" s="281">
        <f>IF(G$7=0,0,G$7/TRE_fec!G$7)</f>
        <v>8.9196481686495174E-2</v>
      </c>
      <c r="H73" s="281">
        <f>IF(H$7=0,0,H$7/TRE_fec!H$7)</f>
        <v>9.0228616324540004E-2</v>
      </c>
      <c r="I73" s="281">
        <f>IF(I$7=0,0,I$7/TRE_fec!I$7)</f>
        <v>9.0228616324540004E-2</v>
      </c>
      <c r="J73" s="281">
        <f>IF(J$7=0,0,J$7/TRE_fec!J$7)</f>
        <v>9.0228616324540004E-2</v>
      </c>
      <c r="K73" s="281">
        <f>IF(K$7=0,0,K$7/TRE_fec!K$7)</f>
        <v>9.0228616324540004E-2</v>
      </c>
      <c r="L73" s="281">
        <f>IF(L$7=0,0,L$7/TRE_fec!L$7)</f>
        <v>9.0228616324540004E-2</v>
      </c>
      <c r="M73" s="281">
        <f>IF(M$7=0,0,M$7/TRE_fec!M$7)</f>
        <v>9.6164417574105432E-2</v>
      </c>
      <c r="N73" s="281">
        <f>IF(N$7=0,0,N$7/TRE_fec!N$7)</f>
        <v>9.6164417574105432E-2</v>
      </c>
      <c r="O73" s="281">
        <f>IF(O$7=0,0,O$7/TRE_fec!O$7)</f>
        <v>9.8362973182592406E-2</v>
      </c>
      <c r="P73" s="281">
        <f>IF(P$7=0,0,P$7/TRE_fec!P$7)</f>
        <v>0.10244569892303211</v>
      </c>
      <c r="Q73" s="281">
        <f>IF(Q$7=0,0,Q$7/TRE_fec!Q$7)</f>
        <v>0.10939168886323405</v>
      </c>
    </row>
    <row r="74" spans="1:17" x14ac:dyDescent="0.25">
      <c r="A74" s="76" t="s">
        <v>81</v>
      </c>
      <c r="B74" s="281">
        <f>IF(B$8=0,0,B$8/TRE_fec!B$8)</f>
        <v>0.48376595264040656</v>
      </c>
      <c r="C74" s="281">
        <f>IF(C$8=0,0,C$8/TRE_fec!C$8)</f>
        <v>0.48376595264040662</v>
      </c>
      <c r="D74" s="281">
        <f>IF(D$8=0,0,D$8/TRE_fec!D$8)</f>
        <v>0.48376595264040639</v>
      </c>
      <c r="E74" s="281">
        <f>IF(E$8=0,0,E$8/TRE_fec!E$8)</f>
        <v>0.4837659526404065</v>
      </c>
      <c r="F74" s="281">
        <f>IF(F$8=0,0,F$8/TRE_fec!F$8)</f>
        <v>0.48376595264040645</v>
      </c>
      <c r="G74" s="281">
        <f>IF(G$8=0,0,G$8/TRE_fec!G$8)</f>
        <v>0.48376595264040645</v>
      </c>
      <c r="H74" s="281">
        <f>IF(H$8=0,0,H$8/TRE_fec!H$8)</f>
        <v>0.48936383707470388</v>
      </c>
      <c r="I74" s="281">
        <f>IF(I$8=0,0,I$8/TRE_fec!I$8)</f>
        <v>0.48936383707470388</v>
      </c>
      <c r="J74" s="281">
        <f>IF(J$8=0,0,J$8/TRE_fec!J$8)</f>
        <v>0.48936383707470382</v>
      </c>
      <c r="K74" s="281">
        <f>IF(K$8=0,0,K$8/TRE_fec!K$8)</f>
        <v>0.48936383707470393</v>
      </c>
      <c r="L74" s="281">
        <f>IF(L$8=0,0,L$8/TRE_fec!L$8)</f>
        <v>0.48936383707470382</v>
      </c>
      <c r="M74" s="281">
        <f>IF(M$8=0,0,M$8/TRE_fec!M$8)</f>
        <v>0.52155724304639817</v>
      </c>
      <c r="N74" s="281">
        <f>IF(N$8=0,0,N$8/TRE_fec!N$8)</f>
        <v>0.52155724304639828</v>
      </c>
      <c r="O74" s="281">
        <f>IF(O$8=0,0,O$8/TRE_fec!O$8)</f>
        <v>0.53348132713876051</v>
      </c>
      <c r="P74" s="281">
        <f>IF(P$8=0,0,P$8/TRE_fec!P$8)</f>
        <v>0.55562439455407919</v>
      </c>
      <c r="Q74" s="281">
        <f>IF(Q$8=0,0,Q$8/TRE_fec!Q$8)</f>
        <v>0.59329665894072747</v>
      </c>
    </row>
    <row r="75" spans="1:17" x14ac:dyDescent="0.25">
      <c r="A75" s="76" t="s">
        <v>80</v>
      </c>
      <c r="B75" s="281">
        <f>IF(B$9=0,0,B$9/TRE_fec!B$9)</f>
        <v>0.34821091286060468</v>
      </c>
      <c r="C75" s="281">
        <f>IF(C$9=0,0,C$9/TRE_fec!C$9)</f>
        <v>0.34821091286060468</v>
      </c>
      <c r="D75" s="281">
        <f>IF(D$9=0,0,D$9/TRE_fec!D$9)</f>
        <v>0.34821091286060463</v>
      </c>
      <c r="E75" s="281">
        <f>IF(E$9=0,0,E$9/TRE_fec!E$9)</f>
        <v>0.34821091286060474</v>
      </c>
      <c r="F75" s="281">
        <f>IF(F$9=0,0,F$9/TRE_fec!F$9)</f>
        <v>0.34821091286060468</v>
      </c>
      <c r="G75" s="281">
        <f>IF(G$9=0,0,G$9/TRE_fec!G$9)</f>
        <v>0.34821091286060468</v>
      </c>
      <c r="H75" s="281">
        <f>IF(H$9=0,0,H$9/TRE_fec!H$9)</f>
        <v>0.35224022587512294</v>
      </c>
      <c r="I75" s="281">
        <f>IF(I$9=0,0,I$9/TRE_fec!I$9)</f>
        <v>0.35224022587512299</v>
      </c>
      <c r="J75" s="281">
        <f>IF(J$9=0,0,J$9/TRE_fec!J$9)</f>
        <v>0.35224022587512299</v>
      </c>
      <c r="K75" s="281">
        <f>IF(K$9=0,0,K$9/TRE_fec!K$9)</f>
        <v>0.35224022587512294</v>
      </c>
      <c r="L75" s="281">
        <f>IF(L$9=0,0,L$9/TRE_fec!L$9)</f>
        <v>0.35224022587512294</v>
      </c>
      <c r="M75" s="281">
        <f>IF(M$9=0,0,M$9/TRE_fec!M$9)</f>
        <v>0.37541278529215255</v>
      </c>
      <c r="N75" s="281">
        <f>IF(N$9=0,0,N$9/TRE_fec!N$9)</f>
        <v>0.37541278529215255</v>
      </c>
      <c r="O75" s="281">
        <f>IF(O$9=0,0,O$9/TRE_fec!O$9)</f>
        <v>0.38399564686842891</v>
      </c>
      <c r="P75" s="281">
        <f>IF(P$9=0,0,P$9/TRE_fec!P$9)</f>
        <v>0.39993405195075882</v>
      </c>
      <c r="Q75" s="281">
        <f>IF(Q$9=0,0,Q$9/TRE_fec!Q$9)</f>
        <v>0.4270502503934212</v>
      </c>
    </row>
    <row r="76" spans="1:17" x14ac:dyDescent="0.25">
      <c r="A76" s="129" t="s">
        <v>79</v>
      </c>
      <c r="B76" s="280">
        <f>IF(B$10=0,0,B$10/TRE_fec!B$10)</f>
        <v>0.59955207754311035</v>
      </c>
      <c r="C76" s="280">
        <f>IF(C$10=0,0,C$10/TRE_fec!C$10)</f>
        <v>0.59955207754311046</v>
      </c>
      <c r="D76" s="280">
        <f>IF(D$10=0,0,D$10/TRE_fec!D$10)</f>
        <v>0.59955207754311046</v>
      </c>
      <c r="E76" s="280">
        <f>IF(E$10=0,0,E$10/TRE_fec!E$10)</f>
        <v>0.59955207754311046</v>
      </c>
      <c r="F76" s="280">
        <f>IF(F$10=0,0,F$10/TRE_fec!F$10)</f>
        <v>0.59955207754311046</v>
      </c>
      <c r="G76" s="280">
        <f>IF(G$10=0,0,G$10/TRE_fec!G$10)</f>
        <v>0.59955207754311057</v>
      </c>
      <c r="H76" s="280">
        <f>IF(H$10=0,0,H$10/TRE_fec!H$10)</f>
        <v>0.60648977794164183</v>
      </c>
      <c r="I76" s="280">
        <f>IF(I$10=0,0,I$10/TRE_fec!I$10)</f>
        <v>0.53701607192761269</v>
      </c>
      <c r="J76" s="280">
        <f>IF(J$10=0,0,J$10/TRE_fec!J$10)</f>
        <v>0.60648977794164172</v>
      </c>
      <c r="K76" s="280">
        <f>IF(K$10=0,0,K$10/TRE_fec!K$10)</f>
        <v>0.53701607192761258</v>
      </c>
      <c r="L76" s="280">
        <f>IF(L$10=0,0,L$10/TRE_fec!L$10)</f>
        <v>0.53701607192761269</v>
      </c>
      <c r="M76" s="280">
        <f>IF(M$10=0,0,M$10/TRE_fec!M$10)</f>
        <v>0.57234433917399485</v>
      </c>
      <c r="N76" s="280">
        <f>IF(N$10=0,0,N$10/TRE_fec!N$10)</f>
        <v>0.57234433917399474</v>
      </c>
      <c r="O76" s="280">
        <f>IF(O$10=0,0,O$10/TRE_fec!O$10)</f>
        <v>0.58542954146211867</v>
      </c>
      <c r="P76" s="280">
        <f>IF(P$10=0,0,P$10/TRE_fec!P$10)</f>
        <v>0.6097288095790383</v>
      </c>
      <c r="Q76" s="280">
        <f>IF(Q$10=0,0,Q$10/TRE_fec!Q$10)</f>
        <v>0.73529822122828858</v>
      </c>
    </row>
    <row r="77" spans="1:17" x14ac:dyDescent="0.25">
      <c r="A77" s="127" t="s">
        <v>283</v>
      </c>
      <c r="B77" s="305">
        <f>IF(B$15=0,0,B$15/TRE_fec!B$15)</f>
        <v>0</v>
      </c>
      <c r="C77" s="305">
        <f>IF(C$15=0,0,C$15/TRE_fec!C$15)</f>
        <v>0</v>
      </c>
      <c r="D77" s="305">
        <f>IF(D$15=0,0,D$15/TRE_fec!D$15)</f>
        <v>0</v>
      </c>
      <c r="E77" s="305">
        <f>IF(E$15=0,0,E$15/TRE_fec!E$15)</f>
        <v>0</v>
      </c>
      <c r="F77" s="305">
        <f>IF(F$15=0,0,F$15/TRE_fec!F$15)</f>
        <v>0</v>
      </c>
      <c r="G77" s="305">
        <f>IF(G$15=0,0,G$15/TRE_fec!G$15)</f>
        <v>0</v>
      </c>
      <c r="H77" s="305">
        <f>IF(H$15=0,0,H$15/TRE_fec!H$15)</f>
        <v>0</v>
      </c>
      <c r="I77" s="305">
        <f>IF(I$15=0,0,I$15/TRE_fec!I$15)</f>
        <v>0</v>
      </c>
      <c r="J77" s="305">
        <f>IF(J$15=0,0,J$15/TRE_fec!J$15)</f>
        <v>0</v>
      </c>
      <c r="K77" s="305">
        <f>IF(K$15=0,0,K$15/TRE_fec!K$15)</f>
        <v>0</v>
      </c>
      <c r="L77" s="305">
        <f>IF(L$15=0,0,L$15/TRE_fec!L$15)</f>
        <v>0</v>
      </c>
      <c r="M77" s="305">
        <f>IF(M$15=0,0,M$15/TRE_fec!M$15)</f>
        <v>0</v>
      </c>
      <c r="N77" s="305">
        <f>IF(N$15=0,0,N$15/TRE_fec!N$15)</f>
        <v>0</v>
      </c>
      <c r="O77" s="305">
        <f>IF(O$15=0,0,O$15/TRE_fec!O$15)</f>
        <v>0</v>
      </c>
      <c r="P77" s="305">
        <f>IF(P$15=0,0,P$15/TRE_fec!P$15)</f>
        <v>0</v>
      </c>
      <c r="Q77" s="305">
        <f>IF(Q$15=0,0,Q$15/TRE_fec!Q$15)</f>
        <v>0</v>
      </c>
    </row>
    <row r="78" spans="1:17" x14ac:dyDescent="0.25">
      <c r="A78" s="127" t="s">
        <v>282</v>
      </c>
      <c r="B78" s="305">
        <f>IF(B$23=0,0,B$23/TRE_fec!B$23)</f>
        <v>0.4019142778003153</v>
      </c>
      <c r="C78" s="305">
        <f>IF(C$23=0,0,C$23/TRE_fec!C$23)</f>
        <v>0.40191427780031524</v>
      </c>
      <c r="D78" s="305">
        <f>IF(D$23=0,0,D$23/TRE_fec!D$23)</f>
        <v>0.40191427780031524</v>
      </c>
      <c r="E78" s="305">
        <f>IF(E$23=0,0,E$23/TRE_fec!E$23)</f>
        <v>0.40191427780031519</v>
      </c>
      <c r="F78" s="305">
        <f>IF(F$23=0,0,F$23/TRE_fec!F$23)</f>
        <v>0.40191427780031524</v>
      </c>
      <c r="G78" s="305">
        <f>IF(G$23=0,0,G$23/TRE_fec!G$23)</f>
        <v>0.40191427780031519</v>
      </c>
      <c r="H78" s="305">
        <f>IF(H$23=0,0,H$23/TRE_fec!H$23)</f>
        <v>0.40656501782726506</v>
      </c>
      <c r="I78" s="305">
        <f>IF(I$23=0,0,I$23/TRE_fec!I$23)</f>
        <v>0.40656501782726501</v>
      </c>
      <c r="J78" s="305">
        <f>IF(J$23=0,0,J$23/TRE_fec!J$23)</f>
        <v>0.40656501782726506</v>
      </c>
      <c r="K78" s="305">
        <f>IF(K$23=0,0,K$23/TRE_fec!K$23)</f>
        <v>0.40656501782726512</v>
      </c>
      <c r="L78" s="305">
        <f>IF(L$23=0,0,L$23/TRE_fec!L$23)</f>
        <v>0.40656501782726495</v>
      </c>
      <c r="M78" s="305">
        <f>IF(M$23=0,0,M$23/TRE_fec!M$23)</f>
        <v>0.43331140094998083</v>
      </c>
      <c r="N78" s="305">
        <f>IF(N$23=0,0,N$23/TRE_fec!N$23)</f>
        <v>0.43331140094998077</v>
      </c>
      <c r="O78" s="305">
        <f>IF(O$23=0,0,O$23/TRE_fec!O$23)</f>
        <v>0.44321796758670801</v>
      </c>
      <c r="P78" s="305">
        <f>IF(P$23=0,0,P$23/TRE_fec!P$23)</f>
        <v>0.46161449776816715</v>
      </c>
      <c r="Q78" s="305">
        <f>IF(Q$23=0,0,Q$23/TRE_fec!Q$23)</f>
        <v>0.49291273372591121</v>
      </c>
    </row>
    <row r="79" spans="1:17" x14ac:dyDescent="0.25">
      <c r="A79" s="127" t="s">
        <v>281</v>
      </c>
      <c r="B79" s="305">
        <f>IF(B$26=0,0,B$26/TRE_fec!B$26)</f>
        <v>0.32986866754989064</v>
      </c>
      <c r="C79" s="305">
        <f>IF(C$26=0,0,C$26/TRE_fec!C$26)</f>
        <v>0.32986866754989058</v>
      </c>
      <c r="D79" s="305">
        <f>IF(D$26=0,0,D$26/TRE_fec!D$26)</f>
        <v>0.32986866754989064</v>
      </c>
      <c r="E79" s="305">
        <f>IF(E$26=0,0,E$26/TRE_fec!E$26)</f>
        <v>0.32986866754989058</v>
      </c>
      <c r="F79" s="305">
        <f>IF(F$26=0,0,F$26/TRE_fec!F$26)</f>
        <v>0.32986866754989058</v>
      </c>
      <c r="G79" s="305">
        <f>IF(G$26=0,0,G$26/TRE_fec!G$26)</f>
        <v>0.32986866754989058</v>
      </c>
      <c r="H79" s="305">
        <f>IF(H$26=0,0,H$26/TRE_fec!H$26)</f>
        <v>0.33368573377656763</v>
      </c>
      <c r="I79" s="305">
        <f>IF(I$26=0,0,I$26/TRE_fec!I$26)</f>
        <v>0.35108987573965178</v>
      </c>
      <c r="J79" s="305">
        <f>IF(J$26=0,0,J$26/TRE_fec!J$26)</f>
        <v>0.33368573377656763</v>
      </c>
      <c r="K79" s="305">
        <f>IF(K$26=0,0,K$26/TRE_fec!K$26)</f>
        <v>0.34299916026237326</v>
      </c>
      <c r="L79" s="305">
        <f>IF(L$26=0,0,L$26/TRE_fec!L$26)</f>
        <v>0.34622515919779079</v>
      </c>
      <c r="M79" s="305">
        <f>IF(M$26=0,0,M$26/TRE_fec!M$26)</f>
        <v>0.36962880563593925</v>
      </c>
      <c r="N79" s="305">
        <f>IF(N$26=0,0,N$26/TRE_fec!N$26)</f>
        <v>0.36934848231396883</v>
      </c>
      <c r="O79" s="305">
        <f>IF(O$26=0,0,O$26/TRE_fec!O$26)</f>
        <v>0.37789759721492205</v>
      </c>
      <c r="P79" s="305">
        <f>IF(P$26=0,0,P$26/TRE_fec!P$26)</f>
        <v>0.39362100261850569</v>
      </c>
      <c r="Q79" s="305">
        <f>IF(Q$26=0,0,Q$26/TRE_fec!Q$26)</f>
        <v>0.40455508966348247</v>
      </c>
    </row>
    <row r="80" spans="1:17" x14ac:dyDescent="0.25">
      <c r="A80" s="127" t="s">
        <v>280</v>
      </c>
      <c r="B80" s="305">
        <f>IF(B$34=0,0,B$34/TRE_fec!B$34)</f>
        <v>0.47835128087045042</v>
      </c>
      <c r="C80" s="305">
        <f>IF(C$34=0,0,C$34/TRE_fec!C$34)</f>
        <v>0.48378360247190033</v>
      </c>
      <c r="D80" s="305">
        <f>IF(D$34=0,0,D$34/TRE_fec!D$34)</f>
        <v>0.48267974607657155</v>
      </c>
      <c r="E80" s="305">
        <f>IF(E$34=0,0,E$34/TRE_fec!E$34)</f>
        <v>0.4817581384626714</v>
      </c>
      <c r="F80" s="305">
        <f>IF(F$34=0,0,F$34/TRE_fec!F$34)</f>
        <v>0.48126357321010194</v>
      </c>
      <c r="G80" s="305">
        <f>IF(G$34=0,0,G$34/TRE_fec!G$34)</f>
        <v>0.47913725382113925</v>
      </c>
      <c r="H80" s="305">
        <f>IF(H$34=0,0,H$34/TRE_fec!H$34)</f>
        <v>0.48533087845908157</v>
      </c>
      <c r="I80" s="305">
        <f>IF(I$34=0,0,I$34/TRE_fec!I$34)</f>
        <v>0.47832309123367495</v>
      </c>
      <c r="J80" s="305">
        <f>IF(J$34=0,0,J$34/TRE_fec!J$34)</f>
        <v>0.48179917718078474</v>
      </c>
      <c r="K80" s="305">
        <f>IF(K$34=0,0,K$34/TRE_fec!K$34)</f>
        <v>0.46904287000862421</v>
      </c>
      <c r="L80" s="305">
        <f>IF(L$34=0,0,L$34/TRE_fec!L$34)</f>
        <v>0.45662179518677537</v>
      </c>
      <c r="M80" s="305">
        <f>IF(M$34=0,0,M$34/TRE_fec!M$34)</f>
        <v>0.48916173974438087</v>
      </c>
      <c r="N80" s="305">
        <f>IF(N$34=0,0,N$34/TRE_fec!N$34)</f>
        <v>0.48947392853622163</v>
      </c>
      <c r="O80" s="305">
        <f>IF(O$34=0,0,O$34/TRE_fec!O$34)</f>
        <v>0.50048577231731006</v>
      </c>
      <c r="P80" s="305">
        <f>IF(P$34=0,0,P$34/TRE_fec!P$34)</f>
        <v>0.52085507889077598</v>
      </c>
      <c r="Q80" s="305">
        <f>IF(Q$34=0,0,Q$34/TRE_fec!Q$34)</f>
        <v>0.57884450296572076</v>
      </c>
    </row>
    <row r="81" spans="1:17" x14ac:dyDescent="0.25">
      <c r="A81" s="127" t="s">
        <v>279</v>
      </c>
      <c r="B81" s="305">
        <f>IF(B$45=0,0,B$45/TRE_fec!B$45)</f>
        <v>0.44619874067696008</v>
      </c>
      <c r="C81" s="305">
        <f>IF(C$45=0,0,C$45/TRE_fec!C$45)</f>
        <v>0.44619874067696019</v>
      </c>
      <c r="D81" s="305">
        <f>IF(D$45=0,0,D$45/TRE_fec!D$45)</f>
        <v>0.44619874067696008</v>
      </c>
      <c r="E81" s="305">
        <f>IF(E$45=0,0,E$45/TRE_fec!E$45)</f>
        <v>0.44619874067696025</v>
      </c>
      <c r="F81" s="305">
        <f>IF(F$45=0,0,F$45/TRE_fec!F$45)</f>
        <v>0.44619874067696014</v>
      </c>
      <c r="G81" s="305">
        <f>IF(G$45=0,0,G$45/TRE_fec!G$45)</f>
        <v>0.44619874067696019</v>
      </c>
      <c r="H81" s="305">
        <f>IF(H$45=0,0,H$45/TRE_fec!H$45)</f>
        <v>0.45136191714980972</v>
      </c>
      <c r="I81" s="305">
        <f>IF(I$45=0,0,I$45/TRE_fec!I$45)</f>
        <v>0.45136191714980978</v>
      </c>
      <c r="J81" s="305">
        <f>IF(J$45=0,0,J$45/TRE_fec!J$45)</f>
        <v>0.45136191714980978</v>
      </c>
      <c r="K81" s="305">
        <f>IF(K$45=0,0,K$45/TRE_fec!K$45)</f>
        <v>0.45136191714980967</v>
      </c>
      <c r="L81" s="305">
        <f>IF(L$45=0,0,L$45/TRE_fec!L$45)</f>
        <v>0.45136191714980972</v>
      </c>
      <c r="M81" s="305">
        <f>IF(M$45=0,0,M$45/TRE_fec!M$45)</f>
        <v>0.48105531976375865</v>
      </c>
      <c r="N81" s="305">
        <f>IF(N$45=0,0,N$45/TRE_fec!N$45)</f>
        <v>0.4810553197637587</v>
      </c>
      <c r="O81" s="305">
        <f>IF(O$45=0,0,O$45/TRE_fec!O$45)</f>
        <v>0.49205343006213487</v>
      </c>
      <c r="P81" s="305">
        <f>IF(P$45=0,0,P$45/TRE_fec!P$45)</f>
        <v>0.51247696078295935</v>
      </c>
      <c r="Q81" s="305">
        <f>IF(Q$45=0,0,Q$45/TRE_fec!Q$45)</f>
        <v>0.5472237569062216</v>
      </c>
    </row>
    <row r="82" spans="1:17" x14ac:dyDescent="0.25">
      <c r="A82" s="72" t="s">
        <v>278</v>
      </c>
      <c r="B82" s="304">
        <f>IF(B$46=0,0,B$46/TRE_fec!B$46)</f>
        <v>0.41614803169950382</v>
      </c>
      <c r="C82" s="304">
        <f>IF(C$46=0,0,C$46/TRE_fec!C$46)</f>
        <v>0.41614803169950382</v>
      </c>
      <c r="D82" s="304">
        <f>IF(D$46=0,0,D$46/TRE_fec!D$46)</f>
        <v>0.41614803169950382</v>
      </c>
      <c r="E82" s="304">
        <f>IF(E$46=0,0,E$46/TRE_fec!E$46)</f>
        <v>0.41614803169950382</v>
      </c>
      <c r="F82" s="304">
        <f>IF(F$46=0,0,F$46/TRE_fec!F$46)</f>
        <v>0.41614803169950382</v>
      </c>
      <c r="G82" s="304">
        <f>IF(G$46=0,0,G$46/TRE_fec!G$46)</f>
        <v>0.41614803169950376</v>
      </c>
      <c r="H82" s="304">
        <f>IF(H$46=0,0,H$46/TRE_fec!H$46)</f>
        <v>0.42096347721876665</v>
      </c>
      <c r="I82" s="304">
        <f>IF(I$46=0,0,I$46/TRE_fec!I$46)</f>
        <v>0.42096347721876659</v>
      </c>
      <c r="J82" s="304">
        <f>IF(J$46=0,0,J$46/TRE_fec!J$46)</f>
        <v>0.42096347721876665</v>
      </c>
      <c r="K82" s="304">
        <f>IF(K$46=0,0,K$46/TRE_fec!K$46)</f>
        <v>0.42096347721876654</v>
      </c>
      <c r="L82" s="304">
        <f>IF(L$46=0,0,L$46/TRE_fec!L$46)</f>
        <v>0.42096347721876659</v>
      </c>
      <c r="M82" s="304">
        <f>IF(M$46=0,0,M$46/TRE_fec!M$46)</f>
        <v>0.44865708082129652</v>
      </c>
      <c r="N82" s="304">
        <f>IF(N$46=0,0,N$46/TRE_fec!N$46)</f>
        <v>0.44865708082129646</v>
      </c>
      <c r="O82" s="304">
        <f>IF(O$46=0,0,O$46/TRE_fec!O$46)</f>
        <v>0.45891448752338487</v>
      </c>
      <c r="P82" s="304">
        <f>IF(P$46=0,0,P$46/TRE_fec!P$46)</f>
        <v>0.4779625289789271</v>
      </c>
      <c r="Q82" s="304">
        <f>IF(Q$46=0,0,Q$46/TRE_fec!Q$46)</f>
        <v>0.51036918882879923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51.578381233483341</v>
      </c>
      <c r="C5" s="96">
        <v>54.092894089572006</v>
      </c>
      <c r="D5" s="96">
        <v>50.607815460407991</v>
      </c>
      <c r="E5" s="96">
        <v>48.278000513376</v>
      </c>
      <c r="F5" s="96">
        <v>47.109303985860002</v>
      </c>
      <c r="G5" s="96">
        <v>45.318657614648878</v>
      </c>
      <c r="H5" s="96">
        <v>43.216319751552007</v>
      </c>
      <c r="I5" s="96">
        <v>17.808388840080006</v>
      </c>
      <c r="J5" s="96">
        <v>36.787103500896009</v>
      </c>
      <c r="K5" s="96">
        <v>15.845413144788001</v>
      </c>
      <c r="L5" s="96">
        <v>12.628734010809401</v>
      </c>
      <c r="M5" s="96">
        <v>13.176245675694263</v>
      </c>
      <c r="N5" s="96">
        <v>13.006284500206805</v>
      </c>
      <c r="O5" s="96">
        <v>13.063055937660456</v>
      </c>
      <c r="P5" s="96">
        <v>13.062456572490969</v>
      </c>
      <c r="Q5" s="96">
        <v>22.521325657160673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0.45953213074654298</v>
      </c>
      <c r="J10" s="158">
        <v>0</v>
      </c>
      <c r="K10" s="158">
        <v>0.5210410242364778</v>
      </c>
      <c r="L10" s="158">
        <v>0.76209822940316096</v>
      </c>
      <c r="M10" s="158">
        <v>0.79836790306459282</v>
      </c>
      <c r="N10" s="158">
        <v>0.77075560962812051</v>
      </c>
      <c r="O10" s="158">
        <v>0.7810838404571202</v>
      </c>
      <c r="P10" s="158">
        <v>0.78712948162754226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0.21517428681402107</v>
      </c>
      <c r="J11" s="91">
        <v>0</v>
      </c>
      <c r="K11" s="91">
        <v>0.24397560755717543</v>
      </c>
      <c r="L11" s="91">
        <v>0.3568497870380678</v>
      </c>
      <c r="M11" s="91">
        <v>0.37383293280939228</v>
      </c>
      <c r="N11" s="91">
        <v>0.36090357455572658</v>
      </c>
      <c r="O11" s="91">
        <v>0.36573973192968473</v>
      </c>
      <c r="P11" s="91">
        <v>0.36857058191848896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0.24435784393252188</v>
      </c>
      <c r="J12" s="91">
        <v>0</v>
      </c>
      <c r="K12" s="91">
        <v>0.2770654166793024</v>
      </c>
      <c r="L12" s="91">
        <v>0.40524844236509316</v>
      </c>
      <c r="M12" s="91">
        <v>0.42453497025520054</v>
      </c>
      <c r="N12" s="91">
        <v>0.40985203507239398</v>
      </c>
      <c r="O12" s="91">
        <v>0.41534410852743547</v>
      </c>
      <c r="P12" s="91">
        <v>0.41855889970905324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283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0</v>
      </c>
      <c r="N15" s="204">
        <v>0</v>
      </c>
      <c r="O15" s="204">
        <v>0</v>
      </c>
      <c r="P15" s="204">
        <v>0</v>
      </c>
      <c r="Q15" s="204">
        <v>0</v>
      </c>
    </row>
    <row r="16" spans="1:17" x14ac:dyDescent="0.25">
      <c r="A16" s="152" t="s">
        <v>289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O23" s="204">
        <v>0</v>
      </c>
      <c r="P23" s="204">
        <v>0</v>
      </c>
      <c r="Q23" s="204">
        <v>0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281</v>
      </c>
      <c r="B26" s="204">
        <v>10.147446471784574</v>
      </c>
      <c r="C26" s="204">
        <v>10.604900842333244</v>
      </c>
      <c r="D26" s="204">
        <v>10.121799594841308</v>
      </c>
      <c r="E26" s="204">
        <v>9.540556394813823</v>
      </c>
      <c r="F26" s="204">
        <v>9.198070254544314</v>
      </c>
      <c r="G26" s="204">
        <v>9.2539738183410467</v>
      </c>
      <c r="H26" s="204">
        <v>9.5722739849573149</v>
      </c>
      <c r="I26" s="204">
        <v>3.8904926711389187</v>
      </c>
      <c r="J26" s="204">
        <v>7.4515162034027327</v>
      </c>
      <c r="K26" s="204">
        <v>4.5581497094441836</v>
      </c>
      <c r="L26" s="204">
        <v>6.506292992848226</v>
      </c>
      <c r="M26" s="204">
        <v>6.76875154459914</v>
      </c>
      <c r="N26" s="204">
        <v>6.548032771249428</v>
      </c>
      <c r="O26" s="204">
        <v>6.6312657702608977</v>
      </c>
      <c r="P26" s="204">
        <v>6.682340267513414</v>
      </c>
      <c r="Q26" s="204">
        <v>8.99920185482212</v>
      </c>
    </row>
    <row r="27" spans="1:17" x14ac:dyDescent="0.25">
      <c r="A27" s="152" t="s">
        <v>285</v>
      </c>
      <c r="B27" s="264">
        <v>10.147446471784574</v>
      </c>
      <c r="C27" s="264">
        <v>10.604900842333244</v>
      </c>
      <c r="D27" s="264">
        <v>10.121799594841308</v>
      </c>
      <c r="E27" s="264">
        <v>9.540556394813823</v>
      </c>
      <c r="F27" s="264">
        <v>9.198070254544314</v>
      </c>
      <c r="G27" s="264">
        <v>9.2539738183410467</v>
      </c>
      <c r="H27" s="264">
        <v>9.5722739849573149</v>
      </c>
      <c r="I27" s="264">
        <v>3.8904926711389187</v>
      </c>
      <c r="J27" s="264">
        <v>7.4515162034027327</v>
      </c>
      <c r="K27" s="264">
        <v>4.5581497094441836</v>
      </c>
      <c r="L27" s="264">
        <v>6.506292992848226</v>
      </c>
      <c r="M27" s="264">
        <v>6.76875154459914</v>
      </c>
      <c r="N27" s="264">
        <v>6.548032771249428</v>
      </c>
      <c r="O27" s="264">
        <v>6.6312657702608977</v>
      </c>
      <c r="P27" s="264">
        <v>6.682340267513414</v>
      </c>
      <c r="Q27" s="264">
        <v>8.99920185482212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10.147446471784574</v>
      </c>
      <c r="C29" s="83">
        <v>10.604900842333244</v>
      </c>
      <c r="D29" s="83">
        <v>10.121799594841308</v>
      </c>
      <c r="E29" s="83">
        <v>9.540556394813823</v>
      </c>
      <c r="F29" s="83">
        <v>9.198070254544314</v>
      </c>
      <c r="G29" s="83">
        <v>9.2539738183410467</v>
      </c>
      <c r="H29" s="83">
        <v>9.5722739849573149</v>
      </c>
      <c r="I29" s="83">
        <v>0</v>
      </c>
      <c r="J29" s="83">
        <v>7.4515162034027327</v>
      </c>
      <c r="K29" s="83">
        <v>2.8879610650199994</v>
      </c>
      <c r="L29" s="83">
        <v>2.9699535966509223</v>
      </c>
      <c r="M29" s="83">
        <v>2.9664694245335337</v>
      </c>
      <c r="N29" s="83">
        <v>2.9664971588549349</v>
      </c>
      <c r="O29" s="83">
        <v>2.9656150744173209</v>
      </c>
      <c r="P29" s="83">
        <v>2.9666329325539547</v>
      </c>
      <c r="Q29" s="83">
        <v>8.99920185482212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1.7370633226323677</v>
      </c>
      <c r="J30" s="83">
        <v>0</v>
      </c>
      <c r="K30" s="83">
        <v>1.2554702514297327</v>
      </c>
      <c r="L30" s="83">
        <v>1.7476395275706382</v>
      </c>
      <c r="M30" s="83">
        <v>1.702696726336729</v>
      </c>
      <c r="N30" s="83">
        <v>1.6520405926354376</v>
      </c>
      <c r="O30" s="83">
        <v>1.6741622990749918</v>
      </c>
      <c r="P30" s="83">
        <v>1.696101139796554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2.1534293485065508</v>
      </c>
      <c r="J32" s="83">
        <v>0</v>
      </c>
      <c r="K32" s="83">
        <v>0.41471839299445207</v>
      </c>
      <c r="L32" s="83">
        <v>1.788699868626666</v>
      </c>
      <c r="M32" s="83">
        <v>2.0995853937288773</v>
      </c>
      <c r="N32" s="83">
        <v>1.9294950197590559</v>
      </c>
      <c r="O32" s="83">
        <v>1.9914883967685846</v>
      </c>
      <c r="P32" s="83">
        <v>2.0196061951629058</v>
      </c>
      <c r="Q32" s="83">
        <v>0</v>
      </c>
    </row>
    <row r="33" spans="1:17" x14ac:dyDescent="0.25">
      <c r="A33" s="152" t="s">
        <v>284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280</v>
      </c>
      <c r="B34" s="204">
        <v>41.430934761698765</v>
      </c>
      <c r="C34" s="204">
        <v>43.487993247238762</v>
      </c>
      <c r="D34" s="204">
        <v>40.486015865566685</v>
      </c>
      <c r="E34" s="204">
        <v>38.737444118562181</v>
      </c>
      <c r="F34" s="204">
        <v>37.91123373131569</v>
      </c>
      <c r="G34" s="204">
        <v>36.064683796307833</v>
      </c>
      <c r="H34" s="204">
        <v>33.644045766594694</v>
      </c>
      <c r="I34" s="204">
        <v>13.458364038194542</v>
      </c>
      <c r="J34" s="204">
        <v>29.335587297493277</v>
      </c>
      <c r="K34" s="204">
        <v>10.766222411107339</v>
      </c>
      <c r="L34" s="204">
        <v>5.3603427885580155</v>
      </c>
      <c r="M34" s="204">
        <v>5.6091262280305294</v>
      </c>
      <c r="N34" s="204">
        <v>5.6874961193292579</v>
      </c>
      <c r="O34" s="204">
        <v>5.650706326942438</v>
      </c>
      <c r="P34" s="204">
        <v>5.5929868233500128</v>
      </c>
      <c r="Q34" s="204">
        <v>13.522123802338555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1.7733321078567545</v>
      </c>
      <c r="C37" s="87">
        <v>1.3090382295947587</v>
      </c>
      <c r="D37" s="87">
        <v>1.7486542837186927</v>
      </c>
      <c r="E37" s="87">
        <v>2.3438993989861778</v>
      </c>
      <c r="F37" s="87">
        <v>2.6892123410116895</v>
      </c>
      <c r="G37" s="87">
        <v>5.6481857429041726</v>
      </c>
      <c r="H37" s="87">
        <v>11.278136511174688</v>
      </c>
      <c r="I37" s="87">
        <v>0</v>
      </c>
      <c r="J37" s="87">
        <v>13.167202223569271</v>
      </c>
      <c r="K37" s="87">
        <v>1.173226316097953E-15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2.9198712162580955</v>
      </c>
    </row>
    <row r="38" spans="1:17" x14ac:dyDescent="0.25">
      <c r="A38" s="88" t="s">
        <v>125</v>
      </c>
      <c r="B38" s="87">
        <v>12.820665024999107</v>
      </c>
      <c r="C38" s="87">
        <v>12.767570232768</v>
      </c>
      <c r="D38" s="87">
        <v>12.715511645303998</v>
      </c>
      <c r="E38" s="87">
        <v>12.722119797348002</v>
      </c>
      <c r="F38" s="87">
        <v>12.720568587948</v>
      </c>
      <c r="G38" s="87">
        <v>12.831094196849618</v>
      </c>
      <c r="H38" s="87">
        <v>0</v>
      </c>
      <c r="I38" s="87">
        <v>4.4061076727776118</v>
      </c>
      <c r="J38" s="87">
        <v>6.4308488095799996</v>
      </c>
      <c r="K38" s="87">
        <v>4.9765431441330925</v>
      </c>
      <c r="L38" s="87">
        <v>1.0851630323494474</v>
      </c>
      <c r="M38" s="87">
        <v>1.1100894362559066</v>
      </c>
      <c r="N38" s="87">
        <v>1.1727555320452816</v>
      </c>
      <c r="O38" s="87">
        <v>1.1467219121592065</v>
      </c>
      <c r="P38" s="87">
        <v>1.1207023915574656</v>
      </c>
      <c r="Q38" s="87">
        <v>3.1861692353093272</v>
      </c>
    </row>
    <row r="39" spans="1:17" x14ac:dyDescent="0.25">
      <c r="A39" s="88" t="s">
        <v>29</v>
      </c>
      <c r="B39" s="87">
        <v>6.1920251619262023</v>
      </c>
      <c r="C39" s="87">
        <v>3.2505317904240001</v>
      </c>
      <c r="D39" s="87">
        <v>3.2399026775280002</v>
      </c>
      <c r="E39" s="87">
        <v>3.2405507941680005</v>
      </c>
      <c r="F39" s="87">
        <v>3.2399026775280002</v>
      </c>
      <c r="G39" s="87">
        <v>3.0987985109915304</v>
      </c>
      <c r="H39" s="87">
        <v>6.1597653582240008</v>
      </c>
      <c r="I39" s="87">
        <v>3.1608648532800014</v>
      </c>
      <c r="J39" s="87">
        <v>3.1934651202720006</v>
      </c>
      <c r="K39" s="87">
        <v>3.2157927385200002</v>
      </c>
      <c r="L39" s="87">
        <v>3.0993338756370536</v>
      </c>
      <c r="M39" s="87">
        <v>3.095837026117048</v>
      </c>
      <c r="N39" s="87">
        <v>3.0956748326657322</v>
      </c>
      <c r="O39" s="87">
        <v>3.0960075365528712</v>
      </c>
      <c r="P39" s="87">
        <v>3.0957574728203823</v>
      </c>
      <c r="Q39" s="87">
        <v>3.0962932102869978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20.644912466916704</v>
      </c>
      <c r="C41" s="87">
        <v>26.160852994452004</v>
      </c>
      <c r="D41" s="87">
        <v>22.781947259015997</v>
      </c>
      <c r="E41" s="87">
        <v>20.430874128060001</v>
      </c>
      <c r="F41" s="87">
        <v>19.261550124828002</v>
      </c>
      <c r="G41" s="87">
        <v>14.486605345562511</v>
      </c>
      <c r="H41" s="87">
        <v>16.206143897196004</v>
      </c>
      <c r="I41" s="87">
        <v>5.8913915121369298</v>
      </c>
      <c r="J41" s="87">
        <v>6.5440711440720012</v>
      </c>
      <c r="K41" s="87">
        <v>2.573886528454246</v>
      </c>
      <c r="L41" s="87">
        <v>1.1758458805715144</v>
      </c>
      <c r="M41" s="87">
        <v>1.4031997656575748</v>
      </c>
      <c r="N41" s="87">
        <v>1.4190657546182441</v>
      </c>
      <c r="O41" s="87">
        <v>1.4079768782303599</v>
      </c>
      <c r="P41" s="87">
        <v>1.3765269589721647</v>
      </c>
      <c r="Q41" s="87">
        <v>4.3197901404841339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278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1</v>
      </c>
      <c r="D50" s="77">
        <f t="shared" si="0"/>
        <v>1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0.99999999999999989</v>
      </c>
      <c r="J50" s="77">
        <f t="shared" si="0"/>
        <v>1</v>
      </c>
      <c r="K50" s="77">
        <f t="shared" si="0"/>
        <v>1</v>
      </c>
      <c r="L50" s="77">
        <f t="shared" si="0"/>
        <v>1</v>
      </c>
      <c r="M50" s="77">
        <f t="shared" si="0"/>
        <v>1</v>
      </c>
      <c r="N50" s="77">
        <f t="shared" si="0"/>
        <v>1.0000000000000002</v>
      </c>
      <c r="O50" s="77">
        <f t="shared" si="0"/>
        <v>1</v>
      </c>
      <c r="P50" s="77">
        <f t="shared" si="0"/>
        <v>0.99999999999999989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0</v>
      </c>
      <c r="C55" s="201">
        <f t="shared" si="5"/>
        <v>0</v>
      </c>
      <c r="D55" s="201">
        <f t="shared" si="5"/>
        <v>0</v>
      </c>
      <c r="E55" s="201">
        <f t="shared" si="5"/>
        <v>0</v>
      </c>
      <c r="F55" s="201">
        <f t="shared" si="5"/>
        <v>0</v>
      </c>
      <c r="G55" s="201">
        <f t="shared" si="5"/>
        <v>0</v>
      </c>
      <c r="H55" s="201">
        <f t="shared" si="5"/>
        <v>0</v>
      </c>
      <c r="I55" s="201">
        <f t="shared" si="5"/>
        <v>2.5804250731110971E-2</v>
      </c>
      <c r="J55" s="201">
        <f t="shared" si="5"/>
        <v>0</v>
      </c>
      <c r="K55" s="201">
        <f t="shared" si="5"/>
        <v>3.2882766733530251E-2</v>
      </c>
      <c r="L55" s="201">
        <f t="shared" si="5"/>
        <v>6.0346367953498181E-2</v>
      </c>
      <c r="M55" s="201">
        <f t="shared" si="5"/>
        <v>6.0591455465748699E-2</v>
      </c>
      <c r="N55" s="201">
        <f t="shared" si="5"/>
        <v>5.9260245277263097E-2</v>
      </c>
      <c r="O55" s="201">
        <f t="shared" si="5"/>
        <v>5.9793347298259317E-2</v>
      </c>
      <c r="P55" s="201">
        <f t="shared" si="5"/>
        <v>6.0258916633277593E-2</v>
      </c>
      <c r="Q55" s="201">
        <f t="shared" si="5"/>
        <v>0</v>
      </c>
    </row>
    <row r="56" spans="1:17" x14ac:dyDescent="0.25">
      <c r="A56" s="127" t="s">
        <v>283</v>
      </c>
      <c r="B56" s="200">
        <f t="shared" ref="B56:Q56" si="6">IF(B$15=0,0,B$15/B$5)</f>
        <v>0</v>
      </c>
      <c r="C56" s="200">
        <f t="shared" si="6"/>
        <v>0</v>
      </c>
      <c r="D56" s="200">
        <f t="shared" si="6"/>
        <v>0</v>
      </c>
      <c r="E56" s="200">
        <f t="shared" si="6"/>
        <v>0</v>
      </c>
      <c r="F56" s="200">
        <f t="shared" si="6"/>
        <v>0</v>
      </c>
      <c r="G56" s="200">
        <f t="shared" si="6"/>
        <v>0</v>
      </c>
      <c r="H56" s="200">
        <f t="shared" si="6"/>
        <v>0</v>
      </c>
      <c r="I56" s="200">
        <f t="shared" si="6"/>
        <v>0</v>
      </c>
      <c r="J56" s="200">
        <f t="shared" si="6"/>
        <v>0</v>
      </c>
      <c r="K56" s="200">
        <f t="shared" si="6"/>
        <v>0</v>
      </c>
      <c r="L56" s="200">
        <f t="shared" si="6"/>
        <v>0</v>
      </c>
      <c r="M56" s="200">
        <f t="shared" si="6"/>
        <v>0</v>
      </c>
      <c r="N56" s="200">
        <f t="shared" si="6"/>
        <v>0</v>
      </c>
      <c r="O56" s="200">
        <f t="shared" si="6"/>
        <v>0</v>
      </c>
      <c r="P56" s="200">
        <f t="shared" si="6"/>
        <v>0</v>
      </c>
      <c r="Q56" s="200">
        <f t="shared" si="6"/>
        <v>0</v>
      </c>
    </row>
    <row r="57" spans="1:17" x14ac:dyDescent="0.25">
      <c r="A57" s="142" t="s">
        <v>289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0</v>
      </c>
      <c r="C59" s="200">
        <f t="shared" si="9"/>
        <v>0</v>
      </c>
      <c r="D59" s="200">
        <f t="shared" si="9"/>
        <v>0</v>
      </c>
      <c r="E59" s="200">
        <f t="shared" si="9"/>
        <v>0</v>
      </c>
      <c r="F59" s="200">
        <f t="shared" si="9"/>
        <v>0</v>
      </c>
      <c r="G59" s="200">
        <f t="shared" si="9"/>
        <v>0</v>
      </c>
      <c r="H59" s="200">
        <f t="shared" si="9"/>
        <v>0</v>
      </c>
      <c r="I59" s="200">
        <f t="shared" si="9"/>
        <v>0</v>
      </c>
      <c r="J59" s="200">
        <f t="shared" si="9"/>
        <v>0</v>
      </c>
      <c r="K59" s="200">
        <f t="shared" si="9"/>
        <v>0</v>
      </c>
      <c r="L59" s="200">
        <f t="shared" si="9"/>
        <v>0</v>
      </c>
      <c r="M59" s="200">
        <f t="shared" si="9"/>
        <v>0</v>
      </c>
      <c r="N59" s="200">
        <f t="shared" si="9"/>
        <v>0</v>
      </c>
      <c r="O59" s="200">
        <f t="shared" si="9"/>
        <v>0</v>
      </c>
      <c r="P59" s="200">
        <f t="shared" si="9"/>
        <v>0</v>
      </c>
      <c r="Q59" s="200">
        <f t="shared" si="9"/>
        <v>0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281</v>
      </c>
      <c r="B62" s="200">
        <f t="shared" ref="B62:Q62" si="12">IF(B$26=0,0,B$26/B$5)</f>
        <v>0.19673836652316487</v>
      </c>
      <c r="C62" s="200">
        <f t="shared" si="12"/>
        <v>0.19604979583404561</v>
      </c>
      <c r="D62" s="200">
        <f t="shared" si="12"/>
        <v>0.20000467324577356</v>
      </c>
      <c r="E62" s="200">
        <f t="shared" si="12"/>
        <v>0.19761705732138798</v>
      </c>
      <c r="F62" s="200">
        <f t="shared" si="12"/>
        <v>0.19524954682635817</v>
      </c>
      <c r="G62" s="200">
        <f t="shared" si="12"/>
        <v>0.2041978801982382</v>
      </c>
      <c r="H62" s="200">
        <f t="shared" si="12"/>
        <v>0.22149674104569145</v>
      </c>
      <c r="I62" s="200">
        <f t="shared" si="12"/>
        <v>0.21846404557288632</v>
      </c>
      <c r="J62" s="200">
        <f t="shared" si="12"/>
        <v>0.20255783941296815</v>
      </c>
      <c r="K62" s="200">
        <f t="shared" si="12"/>
        <v>0.28766367072880561</v>
      </c>
      <c r="L62" s="200">
        <f t="shared" si="12"/>
        <v>0.51519756353085344</v>
      </c>
      <c r="M62" s="200">
        <f t="shared" si="12"/>
        <v>0.51370866263409221</v>
      </c>
      <c r="N62" s="200">
        <f t="shared" si="12"/>
        <v>0.50345144850132351</v>
      </c>
      <c r="O62" s="200">
        <f t="shared" si="12"/>
        <v>0.50763510482590279</v>
      </c>
      <c r="P62" s="200">
        <f t="shared" si="12"/>
        <v>0.51156841980138446</v>
      </c>
      <c r="Q62" s="200">
        <f t="shared" si="12"/>
        <v>0.3995857966718232</v>
      </c>
    </row>
    <row r="63" spans="1:17" x14ac:dyDescent="0.25">
      <c r="A63" s="142" t="s">
        <v>285</v>
      </c>
      <c r="B63" s="199">
        <f t="shared" ref="B63:Q63" si="13">IF(B$27=0,0,B$27/B$5)</f>
        <v>0.19673836652316487</v>
      </c>
      <c r="C63" s="199">
        <f t="shared" si="13"/>
        <v>0.19604979583404561</v>
      </c>
      <c r="D63" s="199">
        <f t="shared" si="13"/>
        <v>0.20000467324577356</v>
      </c>
      <c r="E63" s="199">
        <f t="shared" si="13"/>
        <v>0.19761705732138798</v>
      </c>
      <c r="F63" s="199">
        <f t="shared" si="13"/>
        <v>0.19524954682635817</v>
      </c>
      <c r="G63" s="199">
        <f t="shared" si="13"/>
        <v>0.2041978801982382</v>
      </c>
      <c r="H63" s="199">
        <f t="shared" si="13"/>
        <v>0.22149674104569145</v>
      </c>
      <c r="I63" s="199">
        <f t="shared" si="13"/>
        <v>0.21846404557288632</v>
      </c>
      <c r="J63" s="199">
        <f t="shared" si="13"/>
        <v>0.20255783941296815</v>
      </c>
      <c r="K63" s="199">
        <f t="shared" si="13"/>
        <v>0.28766367072880561</v>
      </c>
      <c r="L63" s="199">
        <f t="shared" si="13"/>
        <v>0.51519756353085344</v>
      </c>
      <c r="M63" s="199">
        <f t="shared" si="13"/>
        <v>0.51370866263409221</v>
      </c>
      <c r="N63" s="199">
        <f t="shared" si="13"/>
        <v>0.50345144850132351</v>
      </c>
      <c r="O63" s="199">
        <f t="shared" si="13"/>
        <v>0.50763510482590279</v>
      </c>
      <c r="P63" s="199">
        <f t="shared" si="13"/>
        <v>0.51156841980138446</v>
      </c>
      <c r="Q63" s="199">
        <f t="shared" si="13"/>
        <v>0.3995857966718232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280</v>
      </c>
      <c r="B65" s="200">
        <f t="shared" ref="B65:Q65" si="15">IF(B$34=0,0,B$34/B$5)</f>
        <v>0.8032616334768351</v>
      </c>
      <c r="C65" s="200">
        <f t="shared" si="15"/>
        <v>0.80395020416595442</v>
      </c>
      <c r="D65" s="200">
        <f t="shared" si="15"/>
        <v>0.79999532675422647</v>
      </c>
      <c r="E65" s="200">
        <f t="shared" si="15"/>
        <v>0.8023829426786121</v>
      </c>
      <c r="F65" s="200">
        <f t="shared" si="15"/>
        <v>0.80475045317364191</v>
      </c>
      <c r="G65" s="200">
        <f t="shared" si="15"/>
        <v>0.79580211980176185</v>
      </c>
      <c r="H65" s="200">
        <f t="shared" si="15"/>
        <v>0.77850325895430861</v>
      </c>
      <c r="I65" s="200">
        <f t="shared" si="15"/>
        <v>0.75573170369600262</v>
      </c>
      <c r="J65" s="200">
        <f t="shared" si="15"/>
        <v>0.79744216058703188</v>
      </c>
      <c r="K65" s="200">
        <f t="shared" si="15"/>
        <v>0.67945356253766409</v>
      </c>
      <c r="L65" s="200">
        <f t="shared" si="15"/>
        <v>0.42445606851564849</v>
      </c>
      <c r="M65" s="200">
        <f t="shared" si="15"/>
        <v>0.42569988190015906</v>
      </c>
      <c r="N65" s="200">
        <f t="shared" si="15"/>
        <v>0.43728830622141357</v>
      </c>
      <c r="O65" s="200">
        <f t="shared" si="15"/>
        <v>0.43257154787583785</v>
      </c>
      <c r="P65" s="200">
        <f t="shared" si="15"/>
        <v>0.4281726635653379</v>
      </c>
      <c r="Q65" s="200">
        <f t="shared" si="15"/>
        <v>0.60041420332817685</v>
      </c>
    </row>
    <row r="66" spans="1:17" x14ac:dyDescent="0.25">
      <c r="A66" s="127" t="s">
        <v>279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278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>IF(B$5=0,0,B$5/TRE_fec!B$5)</f>
        <v>1.7443963024429774</v>
      </c>
      <c r="C71" s="230">
        <f>IF(C$5=0,0,C$5/TRE_fec!C$5)</f>
        <v>1.7505230120320419</v>
      </c>
      <c r="D71" s="230">
        <f>IF(D$5=0,0,D$5/TRE_fec!D$5)</f>
        <v>1.7159083012523177</v>
      </c>
      <c r="E71" s="230">
        <f>IF(E$5=0,0,E$5/TRE_fec!E$5)</f>
        <v>1.7366399629842957</v>
      </c>
      <c r="F71" s="230">
        <f>IF(F$5=0,0,F$5/TRE_fec!F$5)</f>
        <v>1.7576976986117678</v>
      </c>
      <c r="G71" s="230">
        <f>IF(G$5=0,0,G$5/TRE_fec!G$5)</f>
        <v>1.6806720950212952</v>
      </c>
      <c r="H71" s="230">
        <f>IF(H$5=0,0,H$5/TRE_fec!H$5)</f>
        <v>1.5494118671519661</v>
      </c>
      <c r="I71" s="230">
        <f>IF(I$5=0,0,I$5/TRE_fec!I$5)</f>
        <v>1.4019461213576416</v>
      </c>
      <c r="J71" s="230">
        <f>IF(J$5=0,0,J$5/TRE_fec!J$5)</f>
        <v>1.6942799158318265</v>
      </c>
      <c r="K71" s="230">
        <f>IF(K$5=0,0,K$5/TRE_fec!K$5)</f>
        <v>1.1001558816561687</v>
      </c>
      <c r="L71" s="230">
        <f>IF(L$5=0,0,L$5/TRE_fec!L$5)</f>
        <v>0.5994755020699476</v>
      </c>
      <c r="M71" s="230">
        <f>IF(M$5=0,0,M$5/TRE_fec!M$5)</f>
        <v>0.59705067239176779</v>
      </c>
      <c r="N71" s="230">
        <f>IF(N$5=0,0,N$5/TRE_fec!N$5)</f>
        <v>0.61046269818429433</v>
      </c>
      <c r="O71" s="230">
        <f>IF(O$5=0,0,O$5/TRE_fec!O$5)</f>
        <v>0.60501997064269164</v>
      </c>
      <c r="P71" s="230">
        <f>IF(P$5=0,0,P$5/TRE_fec!P$5)</f>
        <v>0.60034549653757097</v>
      </c>
      <c r="Q71" s="230">
        <f>IF(Q$5=0,0,Q$5/TRE_fec!Q$5)</f>
        <v>0.85886355813977855</v>
      </c>
    </row>
    <row r="72" spans="1:17" x14ac:dyDescent="0.25">
      <c r="A72" s="132" t="s">
        <v>83</v>
      </c>
      <c r="B72" s="275">
        <f>IF(B$6=0,0,B$6/TRE_fec!B$6)</f>
        <v>0</v>
      </c>
      <c r="C72" s="275">
        <f>IF(C$6=0,0,C$6/TRE_fec!C$6)</f>
        <v>0</v>
      </c>
      <c r="D72" s="275">
        <f>IF(D$6=0,0,D$6/TRE_fec!D$6)</f>
        <v>0</v>
      </c>
      <c r="E72" s="275">
        <f>IF(E$6=0,0,E$6/TRE_fec!E$6)</f>
        <v>0</v>
      </c>
      <c r="F72" s="275">
        <f>IF(F$6=0,0,F$6/TRE_fec!F$6)</f>
        <v>0</v>
      </c>
      <c r="G72" s="275">
        <f>IF(G$6=0,0,G$6/TRE_fec!G$6)</f>
        <v>0</v>
      </c>
      <c r="H72" s="275">
        <f>IF(H$6=0,0,H$6/TRE_fec!H$6)</f>
        <v>0</v>
      </c>
      <c r="I72" s="275">
        <f>IF(I$6=0,0,I$6/TRE_fec!I$6)</f>
        <v>0</v>
      </c>
      <c r="J72" s="275">
        <f>IF(J$6=0,0,J$6/TRE_fec!J$6)</f>
        <v>0</v>
      </c>
      <c r="K72" s="275">
        <f>IF(K$6=0,0,K$6/TRE_fec!K$6)</f>
        <v>0</v>
      </c>
      <c r="L72" s="275">
        <f>IF(L$6=0,0,L$6/TRE_fec!L$6)</f>
        <v>0</v>
      </c>
      <c r="M72" s="275">
        <f>IF(M$6=0,0,M$6/TRE_fec!M$6)</f>
        <v>0</v>
      </c>
      <c r="N72" s="275">
        <f>IF(N$6=0,0,N$6/TRE_fec!N$6)</f>
        <v>0</v>
      </c>
      <c r="O72" s="275">
        <f>IF(O$6=0,0,O$6/TRE_fec!O$6)</f>
        <v>0</v>
      </c>
      <c r="P72" s="275">
        <f>IF(P$6=0,0,P$6/TRE_fec!P$6)</f>
        <v>0</v>
      </c>
      <c r="Q72" s="275">
        <f>IF(Q$6=0,0,Q$6/TRE_fec!Q$6)</f>
        <v>0</v>
      </c>
    </row>
    <row r="73" spans="1:17" x14ac:dyDescent="0.25">
      <c r="A73" s="76" t="s">
        <v>82</v>
      </c>
      <c r="B73" s="274">
        <f>IF(B$7=0,0,B$7/TRE_fec!B$7)</f>
        <v>0</v>
      </c>
      <c r="C73" s="274">
        <f>IF(C$7=0,0,C$7/TRE_fec!C$7)</f>
        <v>0</v>
      </c>
      <c r="D73" s="274">
        <f>IF(D$7=0,0,D$7/TRE_fec!D$7)</f>
        <v>0</v>
      </c>
      <c r="E73" s="274">
        <f>IF(E$7=0,0,E$7/TRE_fec!E$7)</f>
        <v>0</v>
      </c>
      <c r="F73" s="274">
        <f>IF(F$7=0,0,F$7/TRE_fec!F$7)</f>
        <v>0</v>
      </c>
      <c r="G73" s="274">
        <f>IF(G$7=0,0,G$7/TRE_fec!G$7)</f>
        <v>0</v>
      </c>
      <c r="H73" s="274">
        <f>IF(H$7=0,0,H$7/TRE_fec!H$7)</f>
        <v>0</v>
      </c>
      <c r="I73" s="274">
        <f>IF(I$7=0,0,I$7/TRE_fec!I$7)</f>
        <v>0</v>
      </c>
      <c r="J73" s="274">
        <f>IF(J$7=0,0,J$7/TRE_fec!J$7)</f>
        <v>0</v>
      </c>
      <c r="K73" s="274">
        <f>IF(K$7=0,0,K$7/TRE_fec!K$7)</f>
        <v>0</v>
      </c>
      <c r="L73" s="274">
        <f>IF(L$7=0,0,L$7/TRE_fec!L$7)</f>
        <v>0</v>
      </c>
      <c r="M73" s="274">
        <f>IF(M$7=0,0,M$7/TRE_fec!M$7)</f>
        <v>0</v>
      </c>
      <c r="N73" s="274">
        <f>IF(N$7=0,0,N$7/TRE_fec!N$7)</f>
        <v>0</v>
      </c>
      <c r="O73" s="274">
        <f>IF(O$7=0,0,O$7/TRE_fec!O$7)</f>
        <v>0</v>
      </c>
      <c r="P73" s="274">
        <f>IF(P$7=0,0,P$7/TRE_fec!P$7)</f>
        <v>0</v>
      </c>
      <c r="Q73" s="274">
        <f>IF(Q$7=0,0,Q$7/TRE_fec!Q$7)</f>
        <v>0</v>
      </c>
    </row>
    <row r="74" spans="1:17" x14ac:dyDescent="0.25">
      <c r="A74" s="76" t="s">
        <v>81</v>
      </c>
      <c r="B74" s="274">
        <f>IF(B$8=0,0,B$8/TRE_fec!B$8)</f>
        <v>0</v>
      </c>
      <c r="C74" s="274">
        <f>IF(C$8=0,0,C$8/TRE_fec!C$8)</f>
        <v>0</v>
      </c>
      <c r="D74" s="274">
        <f>IF(D$8=0,0,D$8/TRE_fec!D$8)</f>
        <v>0</v>
      </c>
      <c r="E74" s="274">
        <f>IF(E$8=0,0,E$8/TRE_fec!E$8)</f>
        <v>0</v>
      </c>
      <c r="F74" s="274">
        <f>IF(F$8=0,0,F$8/TRE_fec!F$8)</f>
        <v>0</v>
      </c>
      <c r="G74" s="274">
        <f>IF(G$8=0,0,G$8/TRE_fec!G$8)</f>
        <v>0</v>
      </c>
      <c r="H74" s="274">
        <f>IF(H$8=0,0,H$8/TRE_fec!H$8)</f>
        <v>0</v>
      </c>
      <c r="I74" s="274">
        <f>IF(I$8=0,0,I$8/TRE_fec!I$8)</f>
        <v>0</v>
      </c>
      <c r="J74" s="274">
        <f>IF(J$8=0,0,J$8/TRE_fec!J$8)</f>
        <v>0</v>
      </c>
      <c r="K74" s="274">
        <f>IF(K$8=0,0,K$8/TRE_fec!K$8)</f>
        <v>0</v>
      </c>
      <c r="L74" s="274">
        <f>IF(L$8=0,0,L$8/TRE_fec!L$8)</f>
        <v>0</v>
      </c>
      <c r="M74" s="274">
        <f>IF(M$8=0,0,M$8/TRE_fec!M$8)</f>
        <v>0</v>
      </c>
      <c r="N74" s="274">
        <f>IF(N$8=0,0,N$8/TRE_fec!N$8)</f>
        <v>0</v>
      </c>
      <c r="O74" s="274">
        <f>IF(O$8=0,0,O$8/TRE_fec!O$8)</f>
        <v>0</v>
      </c>
      <c r="P74" s="274">
        <f>IF(P$8=0,0,P$8/TRE_fec!P$8)</f>
        <v>0</v>
      </c>
      <c r="Q74" s="274">
        <f>IF(Q$8=0,0,Q$8/TRE_fec!Q$8)</f>
        <v>0</v>
      </c>
    </row>
    <row r="75" spans="1:17" x14ac:dyDescent="0.25">
      <c r="A75" s="76" t="s">
        <v>80</v>
      </c>
      <c r="B75" s="274">
        <f>IF(B$9=0,0,B$9/TRE_fec!B$9)</f>
        <v>0</v>
      </c>
      <c r="C75" s="274">
        <f>IF(C$9=0,0,C$9/TRE_fec!C$9)</f>
        <v>0</v>
      </c>
      <c r="D75" s="274">
        <f>IF(D$9=0,0,D$9/TRE_fec!D$9)</f>
        <v>0</v>
      </c>
      <c r="E75" s="274">
        <f>IF(E$9=0,0,E$9/TRE_fec!E$9)</f>
        <v>0</v>
      </c>
      <c r="F75" s="274">
        <f>IF(F$9=0,0,F$9/TRE_fec!F$9)</f>
        <v>0</v>
      </c>
      <c r="G75" s="274">
        <f>IF(G$9=0,0,G$9/TRE_fec!G$9)</f>
        <v>0</v>
      </c>
      <c r="H75" s="274">
        <f>IF(H$9=0,0,H$9/TRE_fec!H$9)</f>
        <v>0</v>
      </c>
      <c r="I75" s="274">
        <f>IF(I$9=0,0,I$9/TRE_fec!I$9)</f>
        <v>0</v>
      </c>
      <c r="J75" s="274">
        <f>IF(J$9=0,0,J$9/TRE_fec!J$9)</f>
        <v>0</v>
      </c>
      <c r="K75" s="274">
        <f>IF(K$9=0,0,K$9/TRE_fec!K$9)</f>
        <v>0</v>
      </c>
      <c r="L75" s="274">
        <f>IF(L$9=0,0,L$9/TRE_fec!L$9)</f>
        <v>0</v>
      </c>
      <c r="M75" s="274">
        <f>IF(M$9=0,0,M$9/TRE_fec!M$9)</f>
        <v>0</v>
      </c>
      <c r="N75" s="274">
        <f>IF(N$9=0,0,N$9/TRE_fec!N$9)</f>
        <v>0</v>
      </c>
      <c r="O75" s="274">
        <f>IF(O$9=0,0,O$9/TRE_fec!O$9)</f>
        <v>0</v>
      </c>
      <c r="P75" s="274">
        <f>IF(P$9=0,0,P$9/TRE_fec!P$9)</f>
        <v>0</v>
      </c>
      <c r="Q75" s="274">
        <f>IF(Q$9=0,0,Q$9/TRE_fec!Q$9)</f>
        <v>0</v>
      </c>
    </row>
    <row r="76" spans="1:17" x14ac:dyDescent="0.25">
      <c r="A76" s="129" t="s">
        <v>79</v>
      </c>
      <c r="B76" s="273">
        <f>IF(B$10=0,0,B$10/TRE_fec!B$10)</f>
        <v>0</v>
      </c>
      <c r="C76" s="273">
        <f>IF(C$10=0,0,C$10/TRE_fec!C$10)</f>
        <v>0</v>
      </c>
      <c r="D76" s="273">
        <f>IF(D$10=0,0,D$10/TRE_fec!D$10)</f>
        <v>0</v>
      </c>
      <c r="E76" s="273">
        <f>IF(E$10=0,0,E$10/TRE_fec!E$10)</f>
        <v>0</v>
      </c>
      <c r="F76" s="273">
        <f>IF(F$10=0,0,F$10/TRE_fec!F$10)</f>
        <v>0</v>
      </c>
      <c r="G76" s="273">
        <f>IF(G$10=0,0,G$10/TRE_fec!G$10)</f>
        <v>0</v>
      </c>
      <c r="H76" s="273">
        <f>IF(H$10=0,0,H$10/TRE_fec!H$10)</f>
        <v>0</v>
      </c>
      <c r="I76" s="273">
        <f>IF(I$10=0,0,I$10/TRE_fec!I$10)</f>
        <v>1.3251222000000002</v>
      </c>
      <c r="J76" s="273">
        <f>IF(J$10=0,0,J$10/TRE_fec!J$10)</f>
        <v>0</v>
      </c>
      <c r="K76" s="273">
        <f>IF(K$10=0,0,K$10/TRE_fec!K$10)</f>
        <v>1.3251222</v>
      </c>
      <c r="L76" s="273">
        <f>IF(L$10=0,0,L$10/TRE_fec!L$10)</f>
        <v>1.3251222000000002</v>
      </c>
      <c r="M76" s="273">
        <f>IF(M$10=0,0,M$10/TRE_fec!M$10)</f>
        <v>1.3251221999999998</v>
      </c>
      <c r="N76" s="273">
        <f>IF(N$10=0,0,N$10/TRE_fec!N$10)</f>
        <v>1.3251221999999998</v>
      </c>
      <c r="O76" s="273">
        <f>IF(O$10=0,0,O$10/TRE_fec!O$10)</f>
        <v>1.3251222</v>
      </c>
      <c r="P76" s="273">
        <f>IF(P$10=0,0,P$10/TRE_fec!P$10)</f>
        <v>1.3251222000000005</v>
      </c>
      <c r="Q76" s="273">
        <f>IF(Q$10=0,0,Q$10/TRE_fec!Q$10)</f>
        <v>0</v>
      </c>
    </row>
    <row r="77" spans="1:17" x14ac:dyDescent="0.25">
      <c r="A77" s="127" t="s">
        <v>283</v>
      </c>
      <c r="B77" s="296">
        <f>IF(B$15=0,0,B$15/TRE_fec!B$15)</f>
        <v>0</v>
      </c>
      <c r="C77" s="296">
        <f>IF(C$15=0,0,C$15/TRE_fec!C$15)</f>
        <v>0</v>
      </c>
      <c r="D77" s="296">
        <f>IF(D$15=0,0,D$15/TRE_fec!D$15)</f>
        <v>0</v>
      </c>
      <c r="E77" s="296">
        <f>IF(E$15=0,0,E$15/TRE_fec!E$15)</f>
        <v>0</v>
      </c>
      <c r="F77" s="296">
        <f>IF(F$15=0,0,F$15/TRE_fec!F$15)</f>
        <v>0</v>
      </c>
      <c r="G77" s="296">
        <f>IF(G$15=0,0,G$15/TRE_fec!G$15)</f>
        <v>0</v>
      </c>
      <c r="H77" s="296">
        <f>IF(H$15=0,0,H$15/TRE_fec!H$15)</f>
        <v>0</v>
      </c>
      <c r="I77" s="296">
        <f>IF(I$15=0,0,I$15/TRE_fec!I$15)</f>
        <v>0</v>
      </c>
      <c r="J77" s="296">
        <f>IF(J$15=0,0,J$15/TRE_fec!J$15)</f>
        <v>0</v>
      </c>
      <c r="K77" s="296">
        <f>IF(K$15=0,0,K$15/TRE_fec!K$15)</f>
        <v>0</v>
      </c>
      <c r="L77" s="296">
        <f>IF(L$15=0,0,L$15/TRE_fec!L$15)</f>
        <v>0</v>
      </c>
      <c r="M77" s="296">
        <f>IF(M$15=0,0,M$15/TRE_fec!M$15)</f>
        <v>0</v>
      </c>
      <c r="N77" s="296">
        <f>IF(N$15=0,0,N$15/TRE_fec!N$15)</f>
        <v>0</v>
      </c>
      <c r="O77" s="296">
        <f>IF(O$15=0,0,O$15/TRE_fec!O$15)</f>
        <v>0</v>
      </c>
      <c r="P77" s="296">
        <f>IF(P$15=0,0,P$15/TRE_fec!P$15)</f>
        <v>0</v>
      </c>
      <c r="Q77" s="296">
        <f>IF(Q$15=0,0,Q$15/TRE_fec!Q$15)</f>
        <v>0</v>
      </c>
    </row>
    <row r="78" spans="1:17" x14ac:dyDescent="0.25">
      <c r="A78" s="127" t="s">
        <v>282</v>
      </c>
      <c r="B78" s="296">
        <f>IF(B$23=0,0,B$23/TRE_fec!B$23)</f>
        <v>0</v>
      </c>
      <c r="C78" s="296">
        <f>IF(C$23=0,0,C$23/TRE_fec!C$23)</f>
        <v>0</v>
      </c>
      <c r="D78" s="296">
        <f>IF(D$23=0,0,D$23/TRE_fec!D$23)</f>
        <v>0</v>
      </c>
      <c r="E78" s="296">
        <f>IF(E$23=0,0,E$23/TRE_fec!E$23)</f>
        <v>0</v>
      </c>
      <c r="F78" s="296">
        <f>IF(F$23=0,0,F$23/TRE_fec!F$23)</f>
        <v>0</v>
      </c>
      <c r="G78" s="296">
        <f>IF(G$23=0,0,G$23/TRE_fec!G$23)</f>
        <v>0</v>
      </c>
      <c r="H78" s="296">
        <f>IF(H$23=0,0,H$23/TRE_fec!H$23)</f>
        <v>0</v>
      </c>
      <c r="I78" s="296">
        <f>IF(I$23=0,0,I$23/TRE_fec!I$23)</f>
        <v>0</v>
      </c>
      <c r="J78" s="296">
        <f>IF(J$23=0,0,J$23/TRE_fec!J$23)</f>
        <v>0</v>
      </c>
      <c r="K78" s="296">
        <f>IF(K$23=0,0,K$23/TRE_fec!K$23)</f>
        <v>0</v>
      </c>
      <c r="L78" s="296">
        <f>IF(L$23=0,0,L$23/TRE_fec!L$23)</f>
        <v>0</v>
      </c>
      <c r="M78" s="296">
        <f>IF(M$23=0,0,M$23/TRE_fec!M$23)</f>
        <v>0</v>
      </c>
      <c r="N78" s="296">
        <f>IF(N$23=0,0,N$23/TRE_fec!N$23)</f>
        <v>0</v>
      </c>
      <c r="O78" s="296">
        <f>IF(O$23=0,0,O$23/TRE_fec!O$23)</f>
        <v>0</v>
      </c>
      <c r="P78" s="296">
        <f>IF(P$23=0,0,P$23/TRE_fec!P$23)</f>
        <v>0</v>
      </c>
      <c r="Q78" s="296">
        <f>IF(Q$23=0,0,Q$23/TRE_fec!Q$23)</f>
        <v>0</v>
      </c>
    </row>
    <row r="79" spans="1:17" x14ac:dyDescent="0.25">
      <c r="A79" s="127" t="s">
        <v>281</v>
      </c>
      <c r="B79" s="296">
        <f>IF(B$26=0,0,B$26/TRE_fec!B$26)</f>
        <v>1.8493095599999989</v>
      </c>
      <c r="C79" s="296">
        <f>IF(C$26=0,0,C$26/TRE_fec!C$26)</f>
        <v>1.8493095600000005</v>
      </c>
      <c r="D79" s="296">
        <f>IF(D$26=0,0,D$26/TRE_fec!D$26)</f>
        <v>1.8493095599999994</v>
      </c>
      <c r="E79" s="296">
        <f>IF(E$26=0,0,E$26/TRE_fec!E$26)</f>
        <v>1.849309560000002</v>
      </c>
      <c r="F79" s="296">
        <f>IF(F$26=0,0,F$26/TRE_fec!F$26)</f>
        <v>1.8493095600000005</v>
      </c>
      <c r="G79" s="296">
        <f>IF(G$26=0,0,G$26/TRE_fec!G$26)</f>
        <v>1.8493095600000009</v>
      </c>
      <c r="H79" s="296">
        <f>IF(H$26=0,0,H$26/TRE_fec!H$26)</f>
        <v>1.84930956</v>
      </c>
      <c r="I79" s="296">
        <f>IF(I$26=0,0,I$26/TRE_fec!I$26)</f>
        <v>1.6503904096719535</v>
      </c>
      <c r="J79" s="296">
        <f>IF(J$26=0,0,J$26/TRE_fec!J$26)</f>
        <v>1.8493095600000002</v>
      </c>
      <c r="K79" s="296">
        <f>IF(K$26=0,0,K$26/TRE_fec!K$26)</f>
        <v>1.7053543722170648</v>
      </c>
      <c r="L79" s="296">
        <f>IF(L$26=0,0,L$26/TRE_fec!L$26)</f>
        <v>1.6642579364915144</v>
      </c>
      <c r="M79" s="296">
        <f>IF(M$26=0,0,M$26/TRE_fec!M$26)</f>
        <v>1.6527359623910511</v>
      </c>
      <c r="N79" s="296">
        <f>IF(N$26=0,0,N$26/TRE_fec!N$26)</f>
        <v>1.6561212232842171</v>
      </c>
      <c r="O79" s="296">
        <f>IF(O$26=0,0,O$26/TRE_fec!O$26)</f>
        <v>1.6549952582162077</v>
      </c>
      <c r="P79" s="296">
        <f>IF(P$26=0,0,P$26/TRE_fec!P$26)</f>
        <v>1.6549328625084669</v>
      </c>
      <c r="Q79" s="296">
        <f>IF(Q$26=0,0,Q$26/TRE_fec!Q$26)</f>
        <v>1.8493095599999996</v>
      </c>
    </row>
    <row r="80" spans="1:17" x14ac:dyDescent="0.25">
      <c r="A80" s="127" t="s">
        <v>280</v>
      </c>
      <c r="B80" s="296">
        <f>IF(B$34=0,0,B$34/TRE_fec!B$34)</f>
        <v>2.6722623904845162</v>
      </c>
      <c r="C80" s="296">
        <f>IF(C$34=0,0,C$34/TRE_fec!C$34)</f>
        <v>2.596001046273495</v>
      </c>
      <c r="D80" s="296">
        <f>IF(D$34=0,0,D$34/TRE_fec!D$34)</f>
        <v>2.6188116232847141</v>
      </c>
      <c r="E80" s="296">
        <f>IF(E$34=0,0,E$34/TRE_fec!E$34)</f>
        <v>2.6376473762298756</v>
      </c>
      <c r="F80" s="296">
        <f>IF(F$34=0,0,F$34/TRE_fec!F$34)</f>
        <v>2.6477043744553779</v>
      </c>
      <c r="G80" s="296">
        <f>IF(G$34=0,0,G$34/TRE_fec!G$34)</f>
        <v>2.6918547259325996</v>
      </c>
      <c r="H80" s="296">
        <f>IF(H$34=0,0,H$34/TRE_fec!H$34)</f>
        <v>2.5742242446973336</v>
      </c>
      <c r="I80" s="296">
        <f>IF(I$34=0,0,I$34/TRE_fec!I$34)</f>
        <v>2.744432661458001</v>
      </c>
      <c r="J80" s="296">
        <f>IF(J$34=0,0,J$34/TRE_fec!J$34)</f>
        <v>2.709110365183161</v>
      </c>
      <c r="K80" s="296">
        <f>IF(K$34=0,0,K$34/TRE_fec!K$34)</f>
        <v>2.9158834381684842</v>
      </c>
      <c r="L80" s="296">
        <f>IF(L$34=0,0,L$34/TRE_fec!L$34)</f>
        <v>2.966746104901369</v>
      </c>
      <c r="M80" s="296">
        <f>IF(M$34=0,0,M$34/TRE_fec!M$34)</f>
        <v>2.9358543117151292</v>
      </c>
      <c r="N80" s="296">
        <f>IF(N$34=0,0,N$34/TRE_fec!N$34)</f>
        <v>2.9355361872972834</v>
      </c>
      <c r="O80" s="296">
        <f>IF(O$34=0,0,O$34/TRE_fec!O$34)</f>
        <v>2.9362641862776728</v>
      </c>
      <c r="P80" s="296">
        <f>IF(P$34=0,0,P$34/TRE_fec!P$34)</f>
        <v>2.9396538139400632</v>
      </c>
      <c r="Q80" s="296">
        <f>IF(Q$34=0,0,Q$34/TRE_fec!Q$34)</f>
        <v>2.7445781172866868</v>
      </c>
    </row>
    <row r="81" spans="1:17" x14ac:dyDescent="0.25">
      <c r="A81" s="127" t="s">
        <v>279</v>
      </c>
      <c r="B81" s="296">
        <f>IF(B$45=0,0,B$45/TRE_fec!B$45)</f>
        <v>0</v>
      </c>
      <c r="C81" s="296">
        <f>IF(C$45=0,0,C$45/TRE_fec!C$45)</f>
        <v>0</v>
      </c>
      <c r="D81" s="296">
        <f>IF(D$45=0,0,D$45/TRE_fec!D$45)</f>
        <v>0</v>
      </c>
      <c r="E81" s="296">
        <f>IF(E$45=0,0,E$45/TRE_fec!E$45)</f>
        <v>0</v>
      </c>
      <c r="F81" s="296">
        <f>IF(F$45=0,0,F$45/TRE_fec!F$45)</f>
        <v>0</v>
      </c>
      <c r="G81" s="296">
        <f>IF(G$45=0,0,G$45/TRE_fec!G$45)</f>
        <v>0</v>
      </c>
      <c r="H81" s="296">
        <f>IF(H$45=0,0,H$45/TRE_fec!H$45)</f>
        <v>0</v>
      </c>
      <c r="I81" s="296">
        <f>IF(I$45=0,0,I$45/TRE_fec!I$45)</f>
        <v>0</v>
      </c>
      <c r="J81" s="296">
        <f>IF(J$45=0,0,J$45/TRE_fec!J$45)</f>
        <v>0</v>
      </c>
      <c r="K81" s="296">
        <f>IF(K$45=0,0,K$45/TRE_fec!K$45)</f>
        <v>0</v>
      </c>
      <c r="L81" s="296">
        <f>IF(L$45=0,0,L$45/TRE_fec!L$45)</f>
        <v>0</v>
      </c>
      <c r="M81" s="296">
        <f>IF(M$45=0,0,M$45/TRE_fec!M$45)</f>
        <v>0</v>
      </c>
      <c r="N81" s="296">
        <f>IF(N$45=0,0,N$45/TRE_fec!N$45)</f>
        <v>0</v>
      </c>
      <c r="O81" s="296">
        <f>IF(O$45=0,0,O$45/TRE_fec!O$45)</f>
        <v>0</v>
      </c>
      <c r="P81" s="296">
        <f>IF(P$45=0,0,P$45/TRE_fec!P$45)</f>
        <v>0</v>
      </c>
      <c r="Q81" s="296">
        <f>IF(Q$45=0,0,Q$45/TRE_fec!Q$45)</f>
        <v>0</v>
      </c>
    </row>
    <row r="82" spans="1:17" x14ac:dyDescent="0.25">
      <c r="A82" s="72" t="s">
        <v>278</v>
      </c>
      <c r="B82" s="295">
        <f>IF(B$46=0,0,B$46/TRE_fec!B$46)</f>
        <v>0</v>
      </c>
      <c r="C82" s="295">
        <f>IF(C$46=0,0,C$46/TRE_fec!C$46)</f>
        <v>0</v>
      </c>
      <c r="D82" s="295">
        <f>IF(D$46=0,0,D$46/TRE_fec!D$46)</f>
        <v>0</v>
      </c>
      <c r="E82" s="295">
        <f>IF(E$46=0,0,E$46/TRE_fec!E$46)</f>
        <v>0</v>
      </c>
      <c r="F82" s="295">
        <f>IF(F$46=0,0,F$46/TRE_fec!F$46)</f>
        <v>0</v>
      </c>
      <c r="G82" s="295">
        <f>IF(G$46=0,0,G$46/TRE_fec!G$46)</f>
        <v>0</v>
      </c>
      <c r="H82" s="295">
        <f>IF(H$46=0,0,H$46/TRE_fec!H$46)</f>
        <v>0</v>
      </c>
      <c r="I82" s="295">
        <f>IF(I$46=0,0,I$46/TRE_fec!I$46)</f>
        <v>0</v>
      </c>
      <c r="J82" s="295">
        <f>IF(J$46=0,0,J$46/TRE_fec!J$46)</f>
        <v>0</v>
      </c>
      <c r="K82" s="295">
        <f>IF(K$46=0,0,K$46/TRE_fec!K$46)</f>
        <v>0</v>
      </c>
      <c r="L82" s="295">
        <f>IF(L$46=0,0,L$46/TRE_fec!L$46)</f>
        <v>0</v>
      </c>
      <c r="M82" s="295">
        <f>IF(M$46=0,0,M$46/TRE_fec!M$46)</f>
        <v>0</v>
      </c>
      <c r="N82" s="295">
        <f>IF(N$46=0,0,N$46/TRE_fec!N$46)</f>
        <v>0</v>
      </c>
      <c r="O82" s="295">
        <f>IF(O$46=0,0,O$46/TRE_fec!O$46)</f>
        <v>0</v>
      </c>
      <c r="P82" s="295">
        <f>IF(P$46=0,0,P$46/TRE_fec!P$46)</f>
        <v>0</v>
      </c>
      <c r="Q82" s="295">
        <f>IF(Q$46=0,0,Q$46/TRE_fec!Q$46)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6126.0259044418963</v>
      </c>
      <c r="C3" s="46">
        <v>6960.3370346455522</v>
      </c>
      <c r="D3" s="46">
        <v>6828.0395650304108</v>
      </c>
      <c r="E3" s="46">
        <v>5964.1587533479433</v>
      </c>
      <c r="F3" s="46">
        <v>6398.9387361312101</v>
      </c>
      <c r="G3" s="46">
        <v>6695.3252975542318</v>
      </c>
      <c r="H3" s="46">
        <v>6787.1161076231529</v>
      </c>
      <c r="I3" s="46">
        <v>6173.849525200877</v>
      </c>
      <c r="J3" s="46">
        <v>5514.984692301211</v>
      </c>
      <c r="K3" s="46">
        <v>5297.6597115140639</v>
      </c>
      <c r="L3" s="46">
        <v>4509.0999999999995</v>
      </c>
      <c r="M3" s="46">
        <v>5014.5658551649594</v>
      </c>
      <c r="N3" s="46">
        <v>5083.8094479724487</v>
      </c>
      <c r="O3" s="46">
        <v>4839.8590446358658</v>
      </c>
      <c r="P3" s="46">
        <v>5095.7992702866177</v>
      </c>
      <c r="Q3" s="46">
        <v>5334.7703501629067</v>
      </c>
    </row>
    <row r="5" spans="1:17" x14ac:dyDescent="0.25">
      <c r="A5" s="31" t="s">
        <v>257</v>
      </c>
      <c r="B5" s="46">
        <v>4894.1687002603248</v>
      </c>
      <c r="C5" s="46">
        <v>5245.4446462785199</v>
      </c>
      <c r="D5" s="46">
        <v>5378.5178994122689</v>
      </c>
      <c r="E5" s="46">
        <v>5163.7341282426423</v>
      </c>
      <c r="F5" s="46">
        <v>4879.4668339299878</v>
      </c>
      <c r="G5" s="46">
        <v>5433.646818438443</v>
      </c>
      <c r="H5" s="46">
        <v>6682.5930234492916</v>
      </c>
      <c r="I5" s="46">
        <v>6913.4315886483628</v>
      </c>
      <c r="J5" s="46">
        <v>7039.5557597353509</v>
      </c>
      <c r="K5" s="46">
        <v>6760.3728530249855</v>
      </c>
      <c r="L5" s="46">
        <v>6344.4063671282483</v>
      </c>
      <c r="M5" s="46">
        <v>7110.6220836409793</v>
      </c>
      <c r="N5" s="46">
        <v>6792.5633812881251</v>
      </c>
      <c r="O5" s="46">
        <v>6871.145846854517</v>
      </c>
      <c r="P5" s="46">
        <v>7298.4170844645987</v>
      </c>
      <c r="Q5" s="46">
        <v>9166.3925760819711</v>
      </c>
    </row>
    <row r="6" spans="1:17" x14ac:dyDescent="0.25">
      <c r="A6" s="294" t="s">
        <v>256</v>
      </c>
      <c r="B6" s="293">
        <v>6117.7108753254061</v>
      </c>
      <c r="C6" s="293">
        <v>6126.552971432322</v>
      </c>
      <c r="D6" s="293">
        <v>5984.4478908272886</v>
      </c>
      <c r="E6" s="293">
        <v>6278.2536893180104</v>
      </c>
      <c r="F6" s="293">
        <v>5957.2968613558614</v>
      </c>
      <c r="G6" s="293">
        <v>6009.013554598022</v>
      </c>
      <c r="H6" s="293">
        <v>7111.4603375111446</v>
      </c>
      <c r="I6" s="293">
        <v>7304.3212281366405</v>
      </c>
      <c r="J6" s="293">
        <v>7519.2097593371345</v>
      </c>
      <c r="K6" s="293">
        <v>7314.0633491529225</v>
      </c>
      <c r="L6" s="293">
        <v>7443.3883148367222</v>
      </c>
      <c r="M6" s="293">
        <v>7873.1876653700419</v>
      </c>
      <c r="N6" s="293">
        <v>7661.2831566665773</v>
      </c>
      <c r="O6" s="293">
        <v>7370.1604026090226</v>
      </c>
      <c r="P6" s="293">
        <v>7854.0230009633688</v>
      </c>
      <c r="Q6" s="293">
        <v>9909.0498266088507</v>
      </c>
    </row>
    <row r="7" spans="1:17" x14ac:dyDescent="0.25">
      <c r="A7" s="292" t="s">
        <v>255</v>
      </c>
      <c r="B7" s="291"/>
      <c r="C7" s="291">
        <v>8.8420961069159603</v>
      </c>
      <c r="D7" s="291">
        <v>0</v>
      </c>
      <c r="E7" s="291">
        <v>293.80579849072183</v>
      </c>
      <c r="F7" s="291">
        <v>0</v>
      </c>
      <c r="G7" s="291">
        <v>354.58162055518409</v>
      </c>
      <c r="H7" s="291">
        <v>1126.0167189702836</v>
      </c>
      <c r="I7" s="291">
        <v>192.86089062549581</v>
      </c>
      <c r="J7" s="291">
        <v>214.88853120049407</v>
      </c>
      <c r="K7" s="291">
        <v>0</v>
      </c>
      <c r="L7" s="291">
        <v>129.32496568379975</v>
      </c>
      <c r="M7" s="291">
        <v>877.39322332199902</v>
      </c>
      <c r="N7" s="291">
        <v>0</v>
      </c>
      <c r="O7" s="291">
        <v>0</v>
      </c>
      <c r="P7" s="291">
        <v>875.25750048744555</v>
      </c>
      <c r="Q7" s="291">
        <v>3765.5166364343718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142.10508060503344</v>
      </c>
      <c r="E8" s="289">
        <f t="shared" si="0"/>
        <v>0</v>
      </c>
      <c r="F8" s="289">
        <f t="shared" si="0"/>
        <v>320.95682796214896</v>
      </c>
      <c r="G8" s="289">
        <f t="shared" si="0"/>
        <v>302.86492731302314</v>
      </c>
      <c r="H8" s="289">
        <f t="shared" si="0"/>
        <v>23.569936057160703</v>
      </c>
      <c r="I8" s="289">
        <f t="shared" si="0"/>
        <v>0</v>
      </c>
      <c r="J8" s="289">
        <f t="shared" si="0"/>
        <v>0</v>
      </c>
      <c r="K8" s="289">
        <f t="shared" si="0"/>
        <v>205.14641018421207</v>
      </c>
      <c r="L8" s="289">
        <f t="shared" si="0"/>
        <v>0</v>
      </c>
      <c r="M8" s="289">
        <f t="shared" si="0"/>
        <v>447.59387278867871</v>
      </c>
      <c r="N8" s="289">
        <f t="shared" si="0"/>
        <v>211.90450870346467</v>
      </c>
      <c r="O8" s="289">
        <f t="shared" si="0"/>
        <v>291.12275405755463</v>
      </c>
      <c r="P8" s="289">
        <f t="shared" si="0"/>
        <v>391.39490213309909</v>
      </c>
      <c r="Q8" s="289">
        <f t="shared" si="0"/>
        <v>1710.4898107888894</v>
      </c>
    </row>
    <row r="9" spans="1:17" x14ac:dyDescent="0.25">
      <c r="A9" s="288" t="s">
        <v>253</v>
      </c>
      <c r="B9" s="287">
        <f>B6-B5</f>
        <v>1223.5421750650812</v>
      </c>
      <c r="C9" s="287">
        <f t="shared" ref="C9:Q9" si="1">C6-C5</f>
        <v>881.10832515380207</v>
      </c>
      <c r="D9" s="287">
        <f t="shared" si="1"/>
        <v>605.92999141501969</v>
      </c>
      <c r="E9" s="287">
        <f t="shared" si="1"/>
        <v>1114.5195610753681</v>
      </c>
      <c r="F9" s="287">
        <f t="shared" si="1"/>
        <v>1077.8300274258736</v>
      </c>
      <c r="G9" s="287">
        <f t="shared" si="1"/>
        <v>575.36673615957898</v>
      </c>
      <c r="H9" s="287">
        <f t="shared" si="1"/>
        <v>428.86731406185299</v>
      </c>
      <c r="I9" s="287">
        <f t="shared" si="1"/>
        <v>390.88963948827768</v>
      </c>
      <c r="J9" s="287">
        <f t="shared" si="1"/>
        <v>479.65399960178365</v>
      </c>
      <c r="K9" s="287">
        <f t="shared" si="1"/>
        <v>553.69049612793697</v>
      </c>
      <c r="L9" s="287">
        <f t="shared" si="1"/>
        <v>1098.9819477084739</v>
      </c>
      <c r="M9" s="287">
        <f t="shared" si="1"/>
        <v>762.56558172906261</v>
      </c>
      <c r="N9" s="287">
        <f t="shared" si="1"/>
        <v>868.71977537845214</v>
      </c>
      <c r="O9" s="287">
        <f t="shared" si="1"/>
        <v>499.01455575450564</v>
      </c>
      <c r="P9" s="287">
        <f t="shared" si="1"/>
        <v>555.60591649877006</v>
      </c>
      <c r="Q9" s="287">
        <f t="shared" si="1"/>
        <v>742.65725052687958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191.2240254813259</v>
      </c>
      <c r="C12" s="38">
        <v>207.53681999999998</v>
      </c>
      <c r="D12" s="38">
        <v>214.01151999999999</v>
      </c>
      <c r="E12" s="38">
        <v>205.2167</v>
      </c>
      <c r="F12" s="38">
        <v>193.42086999999998</v>
      </c>
      <c r="G12" s="38">
        <v>213.28664769791447</v>
      </c>
      <c r="H12" s="38">
        <v>251.08113</v>
      </c>
      <c r="I12" s="38">
        <v>254.54185000000001</v>
      </c>
      <c r="J12" s="38">
        <v>257.69511</v>
      </c>
      <c r="K12" s="38">
        <v>249.93585000000002</v>
      </c>
      <c r="L12" s="38">
        <v>233.73274364290319</v>
      </c>
      <c r="M12" s="38">
        <v>250.69694506251483</v>
      </c>
      <c r="N12" s="38">
        <v>239.62921135793195</v>
      </c>
      <c r="O12" s="38">
        <v>242.47305280501882</v>
      </c>
      <c r="P12" s="38">
        <v>245.61960458526454</v>
      </c>
      <c r="Q12" s="38">
        <v>265.42795820195533</v>
      </c>
    </row>
    <row r="13" spans="1:17" x14ac:dyDescent="0.25">
      <c r="A13" s="55" t="s">
        <v>33</v>
      </c>
      <c r="B13" s="54">
        <v>3.7015112597205948</v>
      </c>
      <c r="C13" s="54">
        <v>6.8956799999999996</v>
      </c>
      <c r="D13" s="54">
        <v>4.3968400000000001</v>
      </c>
      <c r="E13" s="54">
        <v>2.7010000000000001</v>
      </c>
      <c r="F13" s="54">
        <v>0</v>
      </c>
      <c r="G13" s="54">
        <v>0.66869269808542409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45.238542597674538</v>
      </c>
      <c r="C14" s="51">
        <v>44.285319999999999</v>
      </c>
      <c r="D14" s="51">
        <v>45.312719999999999</v>
      </c>
      <c r="E14" s="51">
        <v>48.498579999999997</v>
      </c>
      <c r="F14" s="51">
        <v>45.399590000000003</v>
      </c>
      <c r="G14" s="51">
        <v>47.525245385522481</v>
      </c>
      <c r="H14" s="51">
        <v>46.394210000000001</v>
      </c>
      <c r="I14" s="51">
        <v>25.997299999999999</v>
      </c>
      <c r="J14" s="51">
        <v>34.325360000000003</v>
      </c>
      <c r="K14" s="51">
        <v>26.009610000000002</v>
      </c>
      <c r="L14" s="51">
        <v>17.721905645051169</v>
      </c>
      <c r="M14" s="51">
        <v>13.544130245179279</v>
      </c>
      <c r="N14" s="51">
        <v>12.51552060765319</v>
      </c>
      <c r="O14" s="51">
        <v>12.516410048723627</v>
      </c>
      <c r="P14" s="51">
        <v>13.541505295289491</v>
      </c>
      <c r="Q14" s="51">
        <v>11.2970769578397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4.5122488880384788</v>
      </c>
      <c r="C16" s="51">
        <v>4.4928900000000001</v>
      </c>
      <c r="D16" s="51">
        <v>4.4953000000000003</v>
      </c>
      <c r="E16" s="51">
        <v>4.4984999999999999</v>
      </c>
      <c r="F16" s="51">
        <v>4.4995700000000003</v>
      </c>
      <c r="G16" s="51">
        <v>5.6351328832684393</v>
      </c>
      <c r="H16" s="51">
        <v>3.3966799999999999</v>
      </c>
      <c r="I16" s="51">
        <v>2.2955299999999998</v>
      </c>
      <c r="J16" s="51">
        <v>2.2969400000000002</v>
      </c>
      <c r="K16" s="51">
        <v>2.2917900000000002</v>
      </c>
      <c r="L16" s="51">
        <v>2.2488531934341389</v>
      </c>
      <c r="M16" s="51">
        <v>2.2457339129025788</v>
      </c>
      <c r="N16" s="51">
        <v>2.2459787680152585</v>
      </c>
      <c r="O16" s="51">
        <v>2.245087136295477</v>
      </c>
      <c r="P16" s="51">
        <v>2.2460760998091147</v>
      </c>
      <c r="Q16" s="51">
        <v>0</v>
      </c>
    </row>
    <row r="17" spans="1:17" x14ac:dyDescent="0.25">
      <c r="A17" s="53" t="s">
        <v>76</v>
      </c>
      <c r="B17" s="51">
        <v>23.791584410409794</v>
      </c>
      <c r="C17" s="51">
        <v>23.800419999999999</v>
      </c>
      <c r="D17" s="51">
        <v>23.802879999999998</v>
      </c>
      <c r="E17" s="51">
        <v>24.804290000000002</v>
      </c>
      <c r="F17" s="51">
        <v>22.801169999999999</v>
      </c>
      <c r="G17" s="51">
        <v>23.787184020413982</v>
      </c>
      <c r="H17" s="51">
        <v>21.683440000000001</v>
      </c>
      <c r="I17" s="51">
        <v>17.609400000000001</v>
      </c>
      <c r="J17" s="51">
        <v>29.934370000000001</v>
      </c>
      <c r="K17" s="51">
        <v>21.627680000000002</v>
      </c>
      <c r="L17" s="51">
        <v>13.46405529351342</v>
      </c>
      <c r="M17" s="51">
        <v>10.3430630372954</v>
      </c>
      <c r="N17" s="51">
        <v>9.314163371745817</v>
      </c>
      <c r="O17" s="51">
        <v>9.315937000240222</v>
      </c>
      <c r="P17" s="51">
        <v>10.340027547811944</v>
      </c>
      <c r="Q17" s="51">
        <v>10.341602890614086</v>
      </c>
    </row>
    <row r="18" spans="1:17" x14ac:dyDescent="0.25">
      <c r="A18" s="53" t="s">
        <v>29</v>
      </c>
      <c r="B18" s="51">
        <v>9.5538746882446883</v>
      </c>
      <c r="C18" s="51">
        <v>8.5943000000000005</v>
      </c>
      <c r="D18" s="51">
        <v>8.6022200000000009</v>
      </c>
      <c r="E18" s="51">
        <v>8.5999199999999991</v>
      </c>
      <c r="F18" s="51">
        <v>8.5981699999999996</v>
      </c>
      <c r="G18" s="51">
        <v>8.5976388659204765</v>
      </c>
      <c r="H18" s="51">
        <v>8.6036900000000003</v>
      </c>
      <c r="I18" s="51">
        <v>1.8999600000000001</v>
      </c>
      <c r="J18" s="51">
        <v>0.99617999999999995</v>
      </c>
      <c r="K18" s="51">
        <v>0.99502000000000002</v>
      </c>
      <c r="L18" s="51">
        <v>0.95661724909321921</v>
      </c>
      <c r="M18" s="51">
        <v>0.95533329498130071</v>
      </c>
      <c r="N18" s="51">
        <v>0.95537846789211323</v>
      </c>
      <c r="O18" s="51">
        <v>0.95538591218792679</v>
      </c>
      <c r="P18" s="51">
        <v>0.95540164766843361</v>
      </c>
      <c r="Q18" s="51">
        <v>0.95547406722561457</v>
      </c>
    </row>
    <row r="19" spans="1:17" x14ac:dyDescent="0.25">
      <c r="A19" s="53" t="s">
        <v>28</v>
      </c>
      <c r="B19" s="51">
        <v>7.3808346109815766</v>
      </c>
      <c r="C19" s="51">
        <v>7.39771</v>
      </c>
      <c r="D19" s="51">
        <v>8.4123199999999994</v>
      </c>
      <c r="E19" s="51">
        <v>10.59587</v>
      </c>
      <c r="F19" s="51">
        <v>9.5006799999999991</v>
      </c>
      <c r="G19" s="51">
        <v>9.5052896159195761</v>
      </c>
      <c r="H19" s="51">
        <v>12.7104</v>
      </c>
      <c r="I19" s="51">
        <v>4.1924099999999997</v>
      </c>
      <c r="J19" s="51">
        <v>1.0978699999999999</v>
      </c>
      <c r="K19" s="51">
        <v>1.0951200000000001</v>
      </c>
      <c r="L19" s="51">
        <v>1.052379909010392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52.259766876684054</v>
      </c>
      <c r="C20" s="51">
        <v>46.38579</v>
      </c>
      <c r="D20" s="51">
        <v>42.417279999999998</v>
      </c>
      <c r="E20" s="51">
        <v>39.792920000000002</v>
      </c>
      <c r="F20" s="51">
        <v>40.002969999999998</v>
      </c>
      <c r="G20" s="51">
        <v>44.63521950099318</v>
      </c>
      <c r="H20" s="51">
        <v>39.098689999999998</v>
      </c>
      <c r="I20" s="51">
        <v>106.54046</v>
      </c>
      <c r="J20" s="51">
        <v>107.76045999999999</v>
      </c>
      <c r="K20" s="51">
        <v>97.362549999999999</v>
      </c>
      <c r="L20" s="51">
        <v>99.502419030734075</v>
      </c>
      <c r="M20" s="51">
        <v>115.4914051289949</v>
      </c>
      <c r="N20" s="51">
        <v>109.99109444760107</v>
      </c>
      <c r="O20" s="51">
        <v>111.0397304735264</v>
      </c>
      <c r="P20" s="51">
        <v>111.69204172613502</v>
      </c>
      <c r="Q20" s="51">
        <v>128.07184222969605</v>
      </c>
    </row>
    <row r="21" spans="1:17" x14ac:dyDescent="0.25">
      <c r="A21" s="53" t="s">
        <v>66</v>
      </c>
      <c r="B21" s="51">
        <v>52.259766876684054</v>
      </c>
      <c r="C21" s="51">
        <v>46.38579</v>
      </c>
      <c r="D21" s="51">
        <v>42.417279999999998</v>
      </c>
      <c r="E21" s="51">
        <v>39.792920000000002</v>
      </c>
      <c r="F21" s="51">
        <v>40.002969999999998</v>
      </c>
      <c r="G21" s="51">
        <v>44.63521950099318</v>
      </c>
      <c r="H21" s="51">
        <v>39.098689999999998</v>
      </c>
      <c r="I21" s="51">
        <v>106.54046</v>
      </c>
      <c r="J21" s="51">
        <v>107.76045999999999</v>
      </c>
      <c r="K21" s="51">
        <v>97.362549999999999</v>
      </c>
      <c r="L21" s="51">
        <v>99.502419030734075</v>
      </c>
      <c r="M21" s="51">
        <v>115.4914051289949</v>
      </c>
      <c r="N21" s="51">
        <v>109.99109444760107</v>
      </c>
      <c r="O21" s="51">
        <v>111.0397304735264</v>
      </c>
      <c r="P21" s="51">
        <v>111.69204172613502</v>
      </c>
      <c r="Q21" s="51">
        <v>128.07184222969605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90.024204747246699</v>
      </c>
      <c r="C30" s="62">
        <v>109.97002999999999</v>
      </c>
      <c r="D30" s="62">
        <v>121.88468</v>
      </c>
      <c r="E30" s="62">
        <v>114.2242</v>
      </c>
      <c r="F30" s="62">
        <v>108.01831</v>
      </c>
      <c r="G30" s="62">
        <v>120.45749011331343</v>
      </c>
      <c r="H30" s="62">
        <v>165.58823000000001</v>
      </c>
      <c r="I30" s="62">
        <v>122.00409000000001</v>
      </c>
      <c r="J30" s="62">
        <v>115.60929</v>
      </c>
      <c r="K30" s="62">
        <v>126.56368999999999</v>
      </c>
      <c r="L30" s="62">
        <v>116.50841896711795</v>
      </c>
      <c r="M30" s="62">
        <v>121.66140968834065</v>
      </c>
      <c r="N30" s="62">
        <v>117.12259630267769</v>
      </c>
      <c r="O30" s="62">
        <v>118.91691228276881</v>
      </c>
      <c r="P30" s="62">
        <v>120.38605756384004</v>
      </c>
      <c r="Q30" s="62">
        <v>126.05903901441962</v>
      </c>
    </row>
    <row r="32" spans="1:17" x14ac:dyDescent="0.25">
      <c r="A32" s="31" t="s">
        <v>63</v>
      </c>
      <c r="B32" s="70">
        <v>276.31904919391809</v>
      </c>
      <c r="C32" s="70">
        <v>272.09095440879605</v>
      </c>
      <c r="D32" s="70">
        <v>255.966505279128</v>
      </c>
      <c r="E32" s="70">
        <v>252.76664147241604</v>
      </c>
      <c r="F32" s="70">
        <v>233.04789864910802</v>
      </c>
      <c r="G32" s="70">
        <v>252.6477959598196</v>
      </c>
      <c r="H32" s="70">
        <v>234.22270870011604</v>
      </c>
      <c r="I32" s="70">
        <v>329.71533458169603</v>
      </c>
      <c r="J32" s="70">
        <v>358.57751139669602</v>
      </c>
      <c r="K32" s="70">
        <v>308.35848017462405</v>
      </c>
      <c r="L32" s="70">
        <v>287.69106896709604</v>
      </c>
      <c r="M32" s="70">
        <v>312.38290090335107</v>
      </c>
      <c r="N32" s="70">
        <v>296.27251537294234</v>
      </c>
      <c r="O32" s="70">
        <v>298.73871730416874</v>
      </c>
      <c r="P32" s="70">
        <v>303.45068405592889</v>
      </c>
      <c r="Q32" s="70">
        <v>335.99475349579302</v>
      </c>
    </row>
    <row r="34" spans="1:17" x14ac:dyDescent="0.25">
      <c r="A34" s="184" t="s">
        <v>252</v>
      </c>
      <c r="B34" s="190">
        <f t="shared" ref="B34:Q34" si="2">IF(B$12=0,"",B$12/B$3*1000)</f>
        <v>31.215020710681621</v>
      </c>
      <c r="C34" s="190">
        <f t="shared" si="2"/>
        <v>29.817064743700097</v>
      </c>
      <c r="D34" s="190">
        <f t="shared" si="2"/>
        <v>31.343040408853696</v>
      </c>
      <c r="E34" s="190">
        <f t="shared" si="2"/>
        <v>34.408322864444692</v>
      </c>
      <c r="F34" s="190">
        <f t="shared" si="2"/>
        <v>30.227023257444401</v>
      </c>
      <c r="G34" s="190">
        <f t="shared" si="2"/>
        <v>31.85605451849024</v>
      </c>
      <c r="H34" s="190">
        <f t="shared" si="2"/>
        <v>36.993787349238175</v>
      </c>
      <c r="I34" s="190">
        <f t="shared" si="2"/>
        <v>41.229033678419306</v>
      </c>
      <c r="J34" s="190">
        <f t="shared" si="2"/>
        <v>46.726350910771579</v>
      </c>
      <c r="K34" s="190">
        <f t="shared" si="2"/>
        <v>47.178539885599534</v>
      </c>
      <c r="L34" s="190">
        <f t="shared" si="2"/>
        <v>51.835786219623252</v>
      </c>
      <c r="M34" s="190">
        <f t="shared" si="2"/>
        <v>49.993748672040901</v>
      </c>
      <c r="N34" s="190">
        <f t="shared" si="2"/>
        <v>47.135757901685743</v>
      </c>
      <c r="O34" s="190">
        <f t="shared" si="2"/>
        <v>50.099197222232668</v>
      </c>
      <c r="P34" s="190">
        <f t="shared" si="2"/>
        <v>48.200408131745242</v>
      </c>
      <c r="Q34" s="190">
        <f t="shared" si="2"/>
        <v>49.754336321871854</v>
      </c>
    </row>
    <row r="35" spans="1:17" x14ac:dyDescent="0.25">
      <c r="A35" s="286" t="s">
        <v>251</v>
      </c>
      <c r="B35" s="285">
        <f t="shared" ref="B35:Q35" si="3">IF(B$12=0,"",B$12/B$5*1000)</f>
        <v>39.071809165702547</v>
      </c>
      <c r="C35" s="285">
        <f t="shared" si="3"/>
        <v>39.565153003233178</v>
      </c>
      <c r="D35" s="285">
        <f t="shared" si="3"/>
        <v>39.790054435513888</v>
      </c>
      <c r="E35" s="285">
        <f t="shared" si="3"/>
        <v>39.741918329524985</v>
      </c>
      <c r="F35" s="285">
        <f t="shared" si="3"/>
        <v>39.639755035329593</v>
      </c>
      <c r="G35" s="285">
        <f t="shared" si="3"/>
        <v>39.252946469422945</v>
      </c>
      <c r="H35" s="285">
        <f t="shared" si="3"/>
        <v>37.572410757164704</v>
      </c>
      <c r="I35" s="285">
        <f t="shared" si="3"/>
        <v>36.818452129901701</v>
      </c>
      <c r="J35" s="285">
        <f t="shared" si="3"/>
        <v>36.606729003264256</v>
      </c>
      <c r="K35" s="285">
        <f t="shared" si="3"/>
        <v>36.970719727117434</v>
      </c>
      <c r="L35" s="285">
        <f t="shared" si="3"/>
        <v>36.840758633293646</v>
      </c>
      <c r="M35" s="285">
        <f t="shared" si="3"/>
        <v>35.256682483418665</v>
      </c>
      <c r="N35" s="285">
        <f t="shared" si="3"/>
        <v>35.278170832833553</v>
      </c>
      <c r="O35" s="285">
        <f t="shared" si="3"/>
        <v>35.288590609093021</v>
      </c>
      <c r="P35" s="285">
        <f t="shared" si="3"/>
        <v>33.653818594183953</v>
      </c>
      <c r="Q35" s="285">
        <f t="shared" si="3"/>
        <v>28.956643084929741</v>
      </c>
    </row>
    <row r="36" spans="1:17" x14ac:dyDescent="0.25">
      <c r="A36" s="286" t="s">
        <v>250</v>
      </c>
      <c r="B36" s="285">
        <f>IF(MAE_ued!B$5=0,"",MAE_ued!B$5/B$5*1000)</f>
        <v>19.246501885753514</v>
      </c>
      <c r="C36" s="285">
        <f>IF(MAE_ued!C$5=0,"",MAE_ued!C$5/C$5*1000)</f>
        <v>19.246501885753517</v>
      </c>
      <c r="D36" s="285">
        <f>IF(MAE_ued!D$5=0,"",MAE_ued!D$5/D$5*1000)</f>
        <v>19.246501885753514</v>
      </c>
      <c r="E36" s="285">
        <f>IF(MAE_ued!E$5=0,"",MAE_ued!E$5/E$5*1000)</f>
        <v>19.246501885753517</v>
      </c>
      <c r="F36" s="285">
        <f>IF(MAE_ued!F$5=0,"",MAE_ued!F$5/F$5*1000)</f>
        <v>19.246501885753517</v>
      </c>
      <c r="G36" s="285">
        <f>IF(MAE_ued!G$5=0,"",MAE_ued!G$5/G$5*1000)</f>
        <v>19.246501885753517</v>
      </c>
      <c r="H36" s="285">
        <f>IF(MAE_ued!H$5=0,"",MAE_ued!H$5/H$5*1000)</f>
        <v>19.246501885753517</v>
      </c>
      <c r="I36" s="285">
        <f>IF(MAE_ued!I$5=0,"",MAE_ued!I$5/I$5*1000)</f>
        <v>19.246501885753517</v>
      </c>
      <c r="J36" s="285">
        <f>IF(MAE_ued!J$5=0,"",MAE_ued!J$5/J$5*1000)</f>
        <v>19.246501885753517</v>
      </c>
      <c r="K36" s="285">
        <f>IF(MAE_ued!K$5=0,"",MAE_ued!K$5/K$5*1000)</f>
        <v>19.246501885753517</v>
      </c>
      <c r="L36" s="285">
        <f>IF(MAE_ued!L$5=0,"",MAE_ued!L$5/L$5*1000)</f>
        <v>19.246501885753514</v>
      </c>
      <c r="M36" s="285">
        <f>IF(MAE_ued!M$5=0,"",MAE_ued!M$5/M$5*1000)</f>
        <v>19.246501885753517</v>
      </c>
      <c r="N36" s="285">
        <f>IF(MAE_ued!N$5=0,"",MAE_ued!N$5/N$5*1000)</f>
        <v>19.246501885753514</v>
      </c>
      <c r="O36" s="285">
        <f>IF(MAE_ued!O$5=0,"",MAE_ued!O$5/O$5*1000)</f>
        <v>19.246501885753517</v>
      </c>
      <c r="P36" s="285">
        <f>IF(MAE_ued!P$5=0,"",MAE_ued!P$5/P$5*1000)</f>
        <v>19.246501885753514</v>
      </c>
      <c r="Q36" s="285">
        <f>IF(MAE_ued!Q$5=0,"",MAE_ued!Q$5/Q$5*1000)</f>
        <v>19.246501885753514</v>
      </c>
    </row>
    <row r="37" spans="1:17" x14ac:dyDescent="0.25">
      <c r="A37" s="284" t="s">
        <v>60</v>
      </c>
      <c r="B37" s="283">
        <f t="shared" ref="B37:Q37" si="4">IF(B$12=0,"",B$32/B$12)</f>
        <v>1.4450017381362061</v>
      </c>
      <c r="C37" s="283">
        <f t="shared" si="4"/>
        <v>1.3110490678656255</v>
      </c>
      <c r="D37" s="283">
        <f t="shared" si="4"/>
        <v>1.1960407798567481</v>
      </c>
      <c r="E37" s="283">
        <f t="shared" si="4"/>
        <v>1.2317060038116587</v>
      </c>
      <c r="F37" s="283">
        <f t="shared" si="4"/>
        <v>1.2048746272783699</v>
      </c>
      <c r="G37" s="283">
        <f t="shared" si="4"/>
        <v>1.1845457682735665</v>
      </c>
      <c r="H37" s="283">
        <f t="shared" si="4"/>
        <v>0.93285667744173384</v>
      </c>
      <c r="I37" s="283">
        <f t="shared" si="4"/>
        <v>1.2953285857775294</v>
      </c>
      <c r="J37" s="283">
        <f t="shared" si="4"/>
        <v>1.3914796885229836</v>
      </c>
      <c r="K37" s="283">
        <f t="shared" si="4"/>
        <v>1.2337505010770724</v>
      </c>
      <c r="L37" s="283">
        <f t="shared" si="4"/>
        <v>1.2308547980193583</v>
      </c>
      <c r="M37" s="283">
        <f t="shared" si="4"/>
        <v>1.2460578680982888</v>
      </c>
      <c r="N37" s="283">
        <f t="shared" si="4"/>
        <v>1.2363789610374454</v>
      </c>
      <c r="O37" s="283">
        <f t="shared" si="4"/>
        <v>1.232049144629672</v>
      </c>
      <c r="P37" s="283">
        <f t="shared" si="4"/>
        <v>1.2354497702588265</v>
      </c>
      <c r="Q37" s="283">
        <f t="shared" si="4"/>
        <v>1.2658604457942813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191.2240254813259</v>
      </c>
      <c r="C5" s="96">
        <v>207.53681999999998</v>
      </c>
      <c r="D5" s="96">
        <v>214.01151999999996</v>
      </c>
      <c r="E5" s="96">
        <v>205.2167</v>
      </c>
      <c r="F5" s="96">
        <v>193.42086999999998</v>
      </c>
      <c r="G5" s="96">
        <v>213.28664769791447</v>
      </c>
      <c r="H5" s="96">
        <v>251.08113</v>
      </c>
      <c r="I5" s="96">
        <v>254.54184999999993</v>
      </c>
      <c r="J5" s="96">
        <v>257.69511</v>
      </c>
      <c r="K5" s="96">
        <v>249.93584999999999</v>
      </c>
      <c r="L5" s="96">
        <v>233.73274364290322</v>
      </c>
      <c r="M5" s="96">
        <v>250.69694506251483</v>
      </c>
      <c r="N5" s="96">
        <v>239.62921135793189</v>
      </c>
      <c r="O5" s="96">
        <v>242.4730528050188</v>
      </c>
      <c r="P5" s="96">
        <v>245.61960458526454</v>
      </c>
      <c r="Q5" s="96">
        <v>265.42795820195533</v>
      </c>
    </row>
    <row r="6" spans="1:17" x14ac:dyDescent="0.25">
      <c r="A6" s="132" t="s">
        <v>83</v>
      </c>
      <c r="B6" s="160">
        <v>4.3297771955458133</v>
      </c>
      <c r="C6" s="160">
        <v>4.6991385533814549</v>
      </c>
      <c r="D6" s="160">
        <v>4.8457415146852805</v>
      </c>
      <c r="E6" s="160">
        <v>4.6466053916009509</v>
      </c>
      <c r="F6" s="160">
        <v>4.379519100493023</v>
      </c>
      <c r="G6" s="160">
        <v>4.8293286421115926</v>
      </c>
      <c r="H6" s="160">
        <v>5.6850876775002197</v>
      </c>
      <c r="I6" s="160">
        <v>5.7634467984237183</v>
      </c>
      <c r="J6" s="160">
        <v>5.8348442768800011</v>
      </c>
      <c r="K6" s="160">
        <v>5.6591557517705269</v>
      </c>
      <c r="L6" s="160">
        <v>5.2922780007903691</v>
      </c>
      <c r="M6" s="160">
        <v>5.6763887957723167</v>
      </c>
      <c r="N6" s="160">
        <v>5.4257883762912593</v>
      </c>
      <c r="O6" s="160">
        <v>5.4901798658771073</v>
      </c>
      <c r="P6" s="160">
        <v>5.5614254539166836</v>
      </c>
      <c r="Q6" s="160">
        <v>6.0099347746203771</v>
      </c>
    </row>
    <row r="7" spans="1:17" x14ac:dyDescent="0.25">
      <c r="A7" s="76" t="s">
        <v>82</v>
      </c>
      <c r="B7" s="159">
        <v>5.8884969859423064</v>
      </c>
      <c r="C7" s="159">
        <v>6.3908284325987781</v>
      </c>
      <c r="D7" s="159">
        <v>6.590208459971981</v>
      </c>
      <c r="E7" s="159">
        <v>6.319383332577293</v>
      </c>
      <c r="F7" s="159">
        <v>5.9561459766705109</v>
      </c>
      <c r="G7" s="159">
        <v>6.5678869532717652</v>
      </c>
      <c r="H7" s="159">
        <v>7.731719241400298</v>
      </c>
      <c r="I7" s="159">
        <v>7.8382876458562558</v>
      </c>
      <c r="J7" s="159">
        <v>7.9353882165568015</v>
      </c>
      <c r="K7" s="159">
        <v>7.6964518224079157</v>
      </c>
      <c r="L7" s="159">
        <v>7.197498081074901</v>
      </c>
      <c r="M7" s="159">
        <v>7.7198887622503509</v>
      </c>
      <c r="N7" s="159">
        <v>7.3790721917561122</v>
      </c>
      <c r="O7" s="159">
        <v>7.4666446175928654</v>
      </c>
      <c r="P7" s="159">
        <v>7.5635386173266896</v>
      </c>
      <c r="Q7" s="159">
        <v>8.1735112934837133</v>
      </c>
    </row>
    <row r="8" spans="1:17" x14ac:dyDescent="0.25">
      <c r="A8" s="76" t="s">
        <v>81</v>
      </c>
      <c r="B8" s="159">
        <v>7.2740256885169661</v>
      </c>
      <c r="C8" s="159">
        <v>7.8945527696808426</v>
      </c>
      <c r="D8" s="159">
        <v>8.1408457446712692</v>
      </c>
      <c r="E8" s="159">
        <v>7.8062970578895969</v>
      </c>
      <c r="F8" s="159">
        <v>7.3575920888282775</v>
      </c>
      <c r="G8" s="159">
        <v>8.1132721187474743</v>
      </c>
      <c r="H8" s="159">
        <v>9.5509472982003683</v>
      </c>
      <c r="I8" s="159">
        <v>9.682590621351844</v>
      </c>
      <c r="J8" s="159">
        <v>9.8025383851584014</v>
      </c>
      <c r="K8" s="159">
        <v>9.5073816629744829</v>
      </c>
      <c r="L8" s="159">
        <v>8.8910270413278187</v>
      </c>
      <c r="M8" s="159">
        <v>9.5363331768974913</v>
      </c>
      <c r="N8" s="159">
        <v>9.1153244721693145</v>
      </c>
      <c r="O8" s="159">
        <v>9.2235021746735395</v>
      </c>
      <c r="P8" s="159">
        <v>9.343194762580028</v>
      </c>
      <c r="Q8" s="159">
        <v>10.096690421362233</v>
      </c>
    </row>
    <row r="9" spans="1:17" x14ac:dyDescent="0.25">
      <c r="A9" s="76" t="s">
        <v>80</v>
      </c>
      <c r="B9" s="159">
        <v>4.502968283367645</v>
      </c>
      <c r="C9" s="159">
        <v>4.8871040955167118</v>
      </c>
      <c r="D9" s="159">
        <v>5.0395711752726902</v>
      </c>
      <c r="E9" s="159">
        <v>4.8324696072649882</v>
      </c>
      <c r="F9" s="159">
        <v>4.5546998645127434</v>
      </c>
      <c r="G9" s="159">
        <v>5.0225017877960552</v>
      </c>
      <c r="H9" s="159">
        <v>5.9124911846002277</v>
      </c>
      <c r="I9" s="159">
        <v>5.9939846703606658</v>
      </c>
      <c r="J9" s="159">
        <v>6.0682380479552007</v>
      </c>
      <c r="K9" s="159">
        <v>5.8855219818413467</v>
      </c>
      <c r="L9" s="159">
        <v>5.5039691208219823</v>
      </c>
      <c r="M9" s="159">
        <v>5.9034443476032088</v>
      </c>
      <c r="N9" s="159">
        <v>5.6428199113429089</v>
      </c>
      <c r="O9" s="159">
        <v>5.7097870605121903</v>
      </c>
      <c r="P9" s="159">
        <v>5.7838824720733504</v>
      </c>
      <c r="Q9" s="159">
        <v>6.2503321656051911</v>
      </c>
    </row>
    <row r="10" spans="1:17" x14ac:dyDescent="0.25">
      <c r="A10" s="129" t="s">
        <v>79</v>
      </c>
      <c r="B10" s="158">
        <v>4.6761593711894776</v>
      </c>
      <c r="C10" s="158">
        <v>5.0750696376519695</v>
      </c>
      <c r="D10" s="158">
        <v>5.2334008358601007</v>
      </c>
      <c r="E10" s="158">
        <v>5.0183338229290264</v>
      </c>
      <c r="F10" s="158">
        <v>4.7298806285324648</v>
      </c>
      <c r="G10" s="158">
        <v>5.2156749334805186</v>
      </c>
      <c r="H10" s="158">
        <v>6.1398946917002366</v>
      </c>
      <c r="I10" s="158">
        <v>6.2245225422976151</v>
      </c>
      <c r="J10" s="158">
        <v>6.3016318190303995</v>
      </c>
      <c r="K10" s="158">
        <v>6.1118882119121682</v>
      </c>
      <c r="L10" s="158">
        <v>5.7156602408535973</v>
      </c>
      <c r="M10" s="158">
        <v>6.1304998994341009</v>
      </c>
      <c r="N10" s="158">
        <v>5.8598514463945577</v>
      </c>
      <c r="O10" s="158">
        <v>5.929394255147276</v>
      </c>
      <c r="P10" s="158">
        <v>6.0063394902300171</v>
      </c>
      <c r="Q10" s="158">
        <v>6.4907295565900061</v>
      </c>
    </row>
    <row r="11" spans="1:17" x14ac:dyDescent="0.25">
      <c r="A11" s="92" t="s">
        <v>125</v>
      </c>
      <c r="B11" s="91">
        <v>0.93523187423789556</v>
      </c>
      <c r="C11" s="91">
        <v>1.0150139275303942</v>
      </c>
      <c r="D11" s="91">
        <v>1.0466801671720203</v>
      </c>
      <c r="E11" s="91">
        <v>1.0036667645858053</v>
      </c>
      <c r="F11" s="91">
        <v>0.94597612570649281</v>
      </c>
      <c r="G11" s="91">
        <v>1.0431349866961037</v>
      </c>
      <c r="H11" s="91">
        <v>1.2279789383400472</v>
      </c>
      <c r="I11" s="91">
        <v>1.2449045084595229</v>
      </c>
      <c r="J11" s="91">
        <v>1.2603263638060802</v>
      </c>
      <c r="K11" s="91">
        <v>1.2223776423824335</v>
      </c>
      <c r="L11" s="91">
        <v>1.1431320481707195</v>
      </c>
      <c r="M11" s="91">
        <v>1.2260999798868202</v>
      </c>
      <c r="N11" s="91">
        <v>1.1719702892789117</v>
      </c>
      <c r="O11" s="91">
        <v>1.1858788510294551</v>
      </c>
      <c r="P11" s="91">
        <v>1.2012678980460034</v>
      </c>
      <c r="Q11" s="91">
        <v>1.2981459113180014</v>
      </c>
    </row>
    <row r="12" spans="1:17" x14ac:dyDescent="0.25">
      <c r="A12" s="92" t="s">
        <v>26</v>
      </c>
      <c r="B12" s="91">
        <v>1.4028478113568432</v>
      </c>
      <c r="C12" s="91">
        <v>1.522520891295591</v>
      </c>
      <c r="D12" s="91">
        <v>1.5700202507580305</v>
      </c>
      <c r="E12" s="91">
        <v>1.5055001468787079</v>
      </c>
      <c r="F12" s="91">
        <v>1.418964188559739</v>
      </c>
      <c r="G12" s="91">
        <v>1.5647024800441556</v>
      </c>
      <c r="H12" s="91">
        <v>1.8419684075100706</v>
      </c>
      <c r="I12" s="91">
        <v>1.8673567626892842</v>
      </c>
      <c r="J12" s="91">
        <v>1.89048954570912</v>
      </c>
      <c r="K12" s="91">
        <v>1.8335664635736502</v>
      </c>
      <c r="L12" s="91">
        <v>1.7146980722560792</v>
      </c>
      <c r="M12" s="91">
        <v>1.8391499698302303</v>
      </c>
      <c r="N12" s="91">
        <v>1.7579554339183676</v>
      </c>
      <c r="O12" s="91">
        <v>1.7788182765441825</v>
      </c>
      <c r="P12" s="91">
        <v>1.8019018470690051</v>
      </c>
      <c r="Q12" s="91">
        <v>1.9472188669770016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2.3380796855947388</v>
      </c>
      <c r="C14" s="157">
        <v>2.5375348188259848</v>
      </c>
      <c r="D14" s="157">
        <v>2.6167004179300504</v>
      </c>
      <c r="E14" s="157">
        <v>2.5091669114645132</v>
      </c>
      <c r="F14" s="157">
        <v>2.3649403142662324</v>
      </c>
      <c r="G14" s="157">
        <v>2.6078374667402593</v>
      </c>
      <c r="H14" s="157">
        <v>3.0699473458501183</v>
      </c>
      <c r="I14" s="157">
        <v>3.1122612711488076</v>
      </c>
      <c r="J14" s="157">
        <v>3.1508159095151997</v>
      </c>
      <c r="K14" s="157">
        <v>3.0559441059560841</v>
      </c>
      <c r="L14" s="157">
        <v>2.8578301204267986</v>
      </c>
      <c r="M14" s="157">
        <v>3.0652499497170504</v>
      </c>
      <c r="N14" s="157">
        <v>2.9299257231972788</v>
      </c>
      <c r="O14" s="157">
        <v>2.964697127573638</v>
      </c>
      <c r="P14" s="157">
        <v>3.0031697451150086</v>
      </c>
      <c r="Q14" s="157">
        <v>3.245364778295003</v>
      </c>
    </row>
    <row r="15" spans="1:17" x14ac:dyDescent="0.25">
      <c r="A15" s="156" t="s">
        <v>295</v>
      </c>
      <c r="B15" s="204">
        <v>32.139179288430405</v>
      </c>
      <c r="C15" s="204">
        <v>34.880884084212937</v>
      </c>
      <c r="D15" s="204">
        <v>35.969092240144278</v>
      </c>
      <c r="E15" s="204">
        <v>34.490939606980113</v>
      </c>
      <c r="F15" s="204">
        <v>32.508404754094329</v>
      </c>
      <c r="G15" s="204">
        <v>35.847262355958421</v>
      </c>
      <c r="H15" s="204">
        <v>42.199412091132558</v>
      </c>
      <c r="I15" s="204">
        <v>42.781058148771478</v>
      </c>
      <c r="J15" s="204">
        <v>43.311029151253756</v>
      </c>
      <c r="K15" s="204">
        <v>42.006923939276099</v>
      </c>
      <c r="L15" s="204">
        <v>39.283654523053627</v>
      </c>
      <c r="M15" s="204">
        <v>42.134841812608869</v>
      </c>
      <c r="N15" s="204">
        <v>40.274678703120671</v>
      </c>
      <c r="O15" s="204">
        <v>40.752645474846844</v>
      </c>
      <c r="P15" s="204">
        <v>41.281489021315977</v>
      </c>
      <c r="Q15" s="204">
        <v>44.610695310604271</v>
      </c>
    </row>
    <row r="16" spans="1:17" x14ac:dyDescent="0.25">
      <c r="A16" s="152" t="s">
        <v>301</v>
      </c>
      <c r="B16" s="264">
        <v>19.283507573058241</v>
      </c>
      <c r="C16" s="264">
        <v>20.928530450527759</v>
      </c>
      <c r="D16" s="264">
        <v>21.581455344086564</v>
      </c>
      <c r="E16" s="264">
        <v>20.694563764188068</v>
      </c>
      <c r="F16" s="264">
        <v>19.505042852456597</v>
      </c>
      <c r="G16" s="264">
        <v>21.508357413575055</v>
      </c>
      <c r="H16" s="264">
        <v>25.319647254679538</v>
      </c>
      <c r="I16" s="264">
        <v>25.66863488926289</v>
      </c>
      <c r="J16" s="264">
        <v>25.986617490752252</v>
      </c>
      <c r="K16" s="264">
        <v>25.20415436356566</v>
      </c>
      <c r="L16" s="264">
        <v>23.570192713832178</v>
      </c>
      <c r="M16" s="264">
        <v>25.280905087565323</v>
      </c>
      <c r="N16" s="264">
        <v>24.164807221872397</v>
      </c>
      <c r="O16" s="264">
        <v>24.451587284908108</v>
      </c>
      <c r="P16" s="264">
        <v>24.768893412789584</v>
      </c>
      <c r="Q16" s="264">
        <v>26.766417186362563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2.2682665665503313E-2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1.7726939382891993</v>
      </c>
      <c r="C18" s="83">
        <v>1.7650885547367074</v>
      </c>
      <c r="D18" s="83">
        <v>1.7660353536605449</v>
      </c>
      <c r="E18" s="83">
        <v>1.7672925140573392</v>
      </c>
      <c r="F18" s="83">
        <v>1.7677128770650179</v>
      </c>
      <c r="G18" s="83">
        <v>2.2138330911011805</v>
      </c>
      <c r="H18" s="83">
        <v>1.8515475481446289</v>
      </c>
      <c r="I18" s="83">
        <v>0.90182793926731852</v>
      </c>
      <c r="J18" s="83">
        <v>0.90238187556715688</v>
      </c>
      <c r="K18" s="83">
        <v>0.90035863305356745</v>
      </c>
      <c r="L18" s="83">
        <v>0.88349036655998336</v>
      </c>
      <c r="M18" s="83">
        <v>0.8822649178253702</v>
      </c>
      <c r="N18" s="83">
        <v>0.88236111224743652</v>
      </c>
      <c r="O18" s="83">
        <v>0.88201082347036264</v>
      </c>
      <c r="P18" s="83">
        <v>0.88239935027136951</v>
      </c>
      <c r="Q18" s="83">
        <v>0</v>
      </c>
    </row>
    <row r="19" spans="1:17" x14ac:dyDescent="0.25">
      <c r="A19" s="154" t="s">
        <v>125</v>
      </c>
      <c r="B19" s="83">
        <v>6.4872743006910545</v>
      </c>
      <c r="C19" s="83">
        <v>7.9638164674362502</v>
      </c>
      <c r="D19" s="83">
        <v>8.9192946486322189</v>
      </c>
      <c r="E19" s="83">
        <v>9.1016985654386584</v>
      </c>
      <c r="F19" s="83">
        <v>7.9885041403988684</v>
      </c>
      <c r="G19" s="83">
        <v>8.3291866041068001</v>
      </c>
      <c r="H19" s="83">
        <v>11.150375889069448</v>
      </c>
      <c r="I19" s="83">
        <v>3.7832802362714562</v>
      </c>
      <c r="J19" s="83">
        <v>6.068262099834441</v>
      </c>
      <c r="K19" s="83">
        <v>4.9027811648758748</v>
      </c>
      <c r="L19" s="83">
        <v>2.8444871849191076</v>
      </c>
      <c r="M19" s="83">
        <v>1.9529708730292108</v>
      </c>
      <c r="N19" s="83">
        <v>1.7484463906050283</v>
      </c>
      <c r="O19" s="83">
        <v>1.7517258548836014</v>
      </c>
      <c r="P19" s="83">
        <v>1.9876328079440495</v>
      </c>
      <c r="Q19" s="83">
        <v>1.9025712932592087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0.38860123139212205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11.023539334077988</v>
      </c>
      <c r="C21" s="83">
        <v>11.199625428354803</v>
      </c>
      <c r="D21" s="83">
        <v>10.873442676128297</v>
      </c>
      <c r="E21" s="83">
        <v>9.8255726846920712</v>
      </c>
      <c r="F21" s="83">
        <v>9.7488258349927133</v>
      </c>
      <c r="G21" s="83">
        <v>10.965337718367072</v>
      </c>
      <c r="H21" s="83">
        <v>11.929122586073337</v>
      </c>
      <c r="I21" s="83">
        <v>20.983526713724114</v>
      </c>
      <c r="J21" s="83">
        <v>19.015973515350655</v>
      </c>
      <c r="K21" s="83">
        <v>19.401014565636217</v>
      </c>
      <c r="L21" s="83">
        <v>19.842215162353085</v>
      </c>
      <c r="M21" s="83">
        <v>22.445669296710744</v>
      </c>
      <c r="N21" s="83">
        <v>21.533999719019931</v>
      </c>
      <c r="O21" s="83">
        <v>21.817850606554142</v>
      </c>
      <c r="P21" s="83">
        <v>21.898861254574165</v>
      </c>
      <c r="Q21" s="83">
        <v>24.863845893103356</v>
      </c>
    </row>
    <row r="22" spans="1:17" x14ac:dyDescent="0.25">
      <c r="A22" s="152" t="s">
        <v>300</v>
      </c>
      <c r="B22" s="264">
        <v>12.855671715372166</v>
      </c>
      <c r="C22" s="264">
        <v>13.952353633685176</v>
      </c>
      <c r="D22" s="264">
        <v>14.387636896057712</v>
      </c>
      <c r="E22" s="264">
        <v>13.796375842792045</v>
      </c>
      <c r="F22" s="264">
        <v>13.003361901637735</v>
      </c>
      <c r="G22" s="264">
        <v>14.338904942383369</v>
      </c>
      <c r="H22" s="264">
        <v>16.879764836453024</v>
      </c>
      <c r="I22" s="264">
        <v>17.112423259508592</v>
      </c>
      <c r="J22" s="264">
        <v>17.324411660501504</v>
      </c>
      <c r="K22" s="264">
        <v>16.802769575710439</v>
      </c>
      <c r="L22" s="264">
        <v>15.713461809221451</v>
      </c>
      <c r="M22" s="264">
        <v>16.85393672504355</v>
      </c>
      <c r="N22" s="264">
        <v>16.10987148124827</v>
      </c>
      <c r="O22" s="264">
        <v>16.30105818993874</v>
      </c>
      <c r="P22" s="264">
        <v>16.512595608526393</v>
      </c>
      <c r="Q22" s="264">
        <v>17.844278124241708</v>
      </c>
    </row>
    <row r="23" spans="1:17" x14ac:dyDescent="0.25">
      <c r="A23" s="156" t="s">
        <v>294</v>
      </c>
      <c r="B23" s="204">
        <v>15.610458511523346</v>
      </c>
      <c r="C23" s="204">
        <v>16.942143698046287</v>
      </c>
      <c r="D23" s="204">
        <v>17.470701945212937</v>
      </c>
      <c r="E23" s="204">
        <v>16.752742094818913</v>
      </c>
      <c r="F23" s="204">
        <v>15.789796594845821</v>
      </c>
      <c r="G23" s="204">
        <v>17.411527430036948</v>
      </c>
      <c r="H23" s="204">
        <v>20.496857301407246</v>
      </c>
      <c r="I23" s="204">
        <v>20.779371100831863</v>
      </c>
      <c r="J23" s="204">
        <v>21.036785587751829</v>
      </c>
      <c r="K23" s="204">
        <v>20.40336305621982</v>
      </c>
      <c r="L23" s="204">
        <v>19.080632196911765</v>
      </c>
      <c r="M23" s="204">
        <v>20.465494594695738</v>
      </c>
      <c r="N23" s="204">
        <v>19.561986798658616</v>
      </c>
      <c r="O23" s="204">
        <v>19.79414208778276</v>
      </c>
      <c r="P23" s="204">
        <v>20.051008953210623</v>
      </c>
      <c r="Q23" s="204">
        <v>21.668052008007791</v>
      </c>
    </row>
    <row r="24" spans="1:17" x14ac:dyDescent="0.25">
      <c r="A24" s="152" t="s">
        <v>299</v>
      </c>
      <c r="B24" s="151">
        <v>11.707843883642509</v>
      </c>
      <c r="C24" s="151">
        <v>12.706607773534715</v>
      </c>
      <c r="D24" s="151">
        <v>13.103026458909703</v>
      </c>
      <c r="E24" s="151">
        <v>12.564556571114187</v>
      </c>
      <c r="F24" s="151">
        <v>11.842347446134367</v>
      </c>
      <c r="G24" s="151">
        <v>13.058645572527713</v>
      </c>
      <c r="H24" s="151">
        <v>15.372642976055435</v>
      </c>
      <c r="I24" s="151">
        <v>15.584528325623896</v>
      </c>
      <c r="J24" s="151">
        <v>15.777589190813872</v>
      </c>
      <c r="K24" s="151">
        <v>15.302522292164866</v>
      </c>
      <c r="L24" s="151">
        <v>14.310474147683822</v>
      </c>
      <c r="M24" s="151">
        <v>15.349120946021804</v>
      </c>
      <c r="N24" s="151">
        <v>14.671490098993962</v>
      </c>
      <c r="O24" s="151">
        <v>14.84560656583707</v>
      </c>
      <c r="P24" s="151">
        <v>15.038256714907966</v>
      </c>
      <c r="Q24" s="151">
        <v>16.251039006005843</v>
      </c>
    </row>
    <row r="25" spans="1:17" x14ac:dyDescent="0.25">
      <c r="A25" s="152" t="s">
        <v>298</v>
      </c>
      <c r="B25" s="151">
        <v>3.9026146278808365</v>
      </c>
      <c r="C25" s="151">
        <v>4.2355359245115718</v>
      </c>
      <c r="D25" s="151">
        <v>4.3676754863032343</v>
      </c>
      <c r="E25" s="151">
        <v>4.1881855237047283</v>
      </c>
      <c r="F25" s="151">
        <v>3.9474491487114554</v>
      </c>
      <c r="G25" s="151">
        <v>4.352881857509237</v>
      </c>
      <c r="H25" s="151">
        <v>5.1242143253518115</v>
      </c>
      <c r="I25" s="151">
        <v>5.1948427752079658</v>
      </c>
      <c r="J25" s="151">
        <v>5.2591963969379574</v>
      </c>
      <c r="K25" s="151">
        <v>5.1008407640549551</v>
      </c>
      <c r="L25" s="151">
        <v>4.7701580492279412</v>
      </c>
      <c r="M25" s="151">
        <v>5.1163736486739344</v>
      </c>
      <c r="N25" s="151">
        <v>4.8904966996646539</v>
      </c>
      <c r="O25" s="151">
        <v>4.9485355219456899</v>
      </c>
      <c r="P25" s="151">
        <v>5.0127522383026557</v>
      </c>
      <c r="Q25" s="151">
        <v>5.4170130020019478</v>
      </c>
    </row>
    <row r="26" spans="1:17" x14ac:dyDescent="0.25">
      <c r="A26" s="156" t="s">
        <v>293</v>
      </c>
      <c r="B26" s="204">
        <v>45.913113269186297</v>
      </c>
      <c r="C26" s="204">
        <v>49.829834406018477</v>
      </c>
      <c r="D26" s="204">
        <v>51.384417485920416</v>
      </c>
      <c r="E26" s="204">
        <v>49.27277086711446</v>
      </c>
      <c r="F26" s="204">
        <v>46.440578220134761</v>
      </c>
      <c r="G26" s="204">
        <v>51.210374794226311</v>
      </c>
      <c r="H26" s="204">
        <v>60.284874415903666</v>
      </c>
      <c r="I26" s="204">
        <v>61.115797355387826</v>
      </c>
      <c r="J26" s="204">
        <v>61.87289878750537</v>
      </c>
      <c r="K26" s="204">
        <v>60.009891341822993</v>
      </c>
      <c r="L26" s="204">
        <v>56.119506461505182</v>
      </c>
      <c r="M26" s="204">
        <v>60.192631160869809</v>
      </c>
      <c r="N26" s="204">
        <v>57.535255290172387</v>
      </c>
      <c r="O26" s="204">
        <v>58.218064964066926</v>
      </c>
      <c r="P26" s="204">
        <v>58.973555744737112</v>
      </c>
      <c r="Q26" s="204">
        <v>63.729564729434671</v>
      </c>
    </row>
    <row r="27" spans="1:17" x14ac:dyDescent="0.25">
      <c r="A27" s="152" t="s">
        <v>297</v>
      </c>
      <c r="B27" s="264">
        <v>29.801099602835649</v>
      </c>
      <c r="C27" s="264">
        <v>32.343349265386983</v>
      </c>
      <c r="D27" s="264">
        <v>33.35239182221423</v>
      </c>
      <c r="E27" s="264">
        <v>31.98177269551563</v>
      </c>
      <c r="F27" s="264">
        <v>30.143464439828126</v>
      </c>
      <c r="G27" s="264">
        <v>33.239424889218206</v>
      </c>
      <c r="H27" s="264">
        <v>21.129464745282455</v>
      </c>
      <c r="I27" s="264">
        <v>39.668796877622682</v>
      </c>
      <c r="J27" s="264">
        <v>40.160213241738546</v>
      </c>
      <c r="K27" s="264">
        <v>38.950979833319991</v>
      </c>
      <c r="L27" s="264">
        <v>36.425824402626823</v>
      </c>
      <c r="M27" s="264">
        <v>39.069591862891805</v>
      </c>
      <c r="N27" s="264">
        <v>37.344752979923399</v>
      </c>
      <c r="O27" s="264">
        <v>37.787948347273222</v>
      </c>
      <c r="P27" s="264">
        <v>38.278319276200961</v>
      </c>
      <c r="Q27" s="264">
        <v>41.365330532309308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3.5054223210921831E-2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2.7395549497492793</v>
      </c>
      <c r="C29" s="83">
        <v>2.7278014452632924</v>
      </c>
      <c r="D29" s="83">
        <v>2.7292646463394554</v>
      </c>
      <c r="E29" s="83">
        <v>2.7312074859426607</v>
      </c>
      <c r="F29" s="83">
        <v>2.7318571229349824</v>
      </c>
      <c r="G29" s="83">
        <v>3.4212997921672588</v>
      </c>
      <c r="H29" s="83">
        <v>1.5451324518553711</v>
      </c>
      <c r="I29" s="83">
        <v>1.3937020607326742</v>
      </c>
      <c r="J29" s="83">
        <v>1.3945581244328362</v>
      </c>
      <c r="K29" s="83">
        <v>1.3914313669464327</v>
      </c>
      <c r="L29" s="83">
        <v>1.3653628268741484</v>
      </c>
      <c r="M29" s="83">
        <v>1.3634689950772088</v>
      </c>
      <c r="N29" s="83">
        <v>1.3636176557678219</v>
      </c>
      <c r="O29" s="83">
        <v>1.3630763128251142</v>
      </c>
      <c r="P29" s="83">
        <v>1.3636767495377451</v>
      </c>
      <c r="Q29" s="83">
        <v>0</v>
      </c>
    </row>
    <row r="30" spans="1:17" x14ac:dyDescent="0.25">
      <c r="A30" s="154" t="s">
        <v>125</v>
      </c>
      <c r="B30" s="83">
        <v>10.025557168651009</v>
      </c>
      <c r="C30" s="83">
        <v>12.307433534361493</v>
      </c>
      <c r="D30" s="83">
        <v>13.784047700030177</v>
      </c>
      <c r="E30" s="83">
        <v>14.065938184533673</v>
      </c>
      <c r="F30" s="83">
        <v>12.345586334008226</v>
      </c>
      <c r="G30" s="83">
        <v>12.872083497215423</v>
      </c>
      <c r="H30" s="83">
        <v>9.3050851725905055</v>
      </c>
      <c r="I30" s="83">
        <v>5.8467532796827468</v>
      </c>
      <c r="J30" s="83">
        <v>9.3780077389000986</v>
      </c>
      <c r="K30" s="83">
        <v>7.5768513208409347</v>
      </c>
      <c r="L30" s="83">
        <v>4.3959246312220648</v>
      </c>
      <c r="M30" s="83">
        <v>3.0181583556870586</v>
      </c>
      <c r="N30" s="83">
        <v>2.7020823280842241</v>
      </c>
      <c r="O30" s="83">
        <v>2.7071504745943669</v>
      </c>
      <c r="P30" s="83">
        <v>3.071725569582695</v>
      </c>
      <c r="Q30" s="83">
        <v>2.9402698859168979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0.32429109047542753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17.03598748443536</v>
      </c>
      <c r="C32" s="83">
        <v>17.308114285762198</v>
      </c>
      <c r="D32" s="83">
        <v>16.804025252633672</v>
      </c>
      <c r="E32" s="83">
        <v>15.184627025039296</v>
      </c>
      <c r="F32" s="83">
        <v>15.066020982884917</v>
      </c>
      <c r="G32" s="83">
        <v>16.946041599835524</v>
      </c>
      <c r="H32" s="83">
        <v>9.9549560303611528</v>
      </c>
      <c r="I32" s="83">
        <v>32.42834153720726</v>
      </c>
      <c r="J32" s="83">
        <v>29.387647378405614</v>
      </c>
      <c r="K32" s="83">
        <v>29.982697145532626</v>
      </c>
      <c r="L32" s="83">
        <v>30.66453694453061</v>
      </c>
      <c r="M32" s="83">
        <v>34.687964512127536</v>
      </c>
      <c r="N32" s="83">
        <v>33.27905299607135</v>
      </c>
      <c r="O32" s="83">
        <v>33.717721559853743</v>
      </c>
      <c r="P32" s="83">
        <v>33.842916957080519</v>
      </c>
      <c r="Q32" s="83">
        <v>38.42506064639241</v>
      </c>
    </row>
    <row r="33" spans="1:17" x14ac:dyDescent="0.25">
      <c r="A33" s="152" t="s">
        <v>296</v>
      </c>
      <c r="B33" s="264">
        <v>16.112013666350649</v>
      </c>
      <c r="C33" s="264">
        <v>17.486485140631494</v>
      </c>
      <c r="D33" s="264">
        <v>18.032025663706186</v>
      </c>
      <c r="E33" s="264">
        <v>17.290998171598829</v>
      </c>
      <c r="F33" s="264">
        <v>16.297113780306635</v>
      </c>
      <c r="G33" s="264">
        <v>17.970949905008109</v>
      </c>
      <c r="H33" s="264">
        <v>39.155409670621211</v>
      </c>
      <c r="I33" s="264">
        <v>21.44700047776514</v>
      </c>
      <c r="J33" s="264">
        <v>21.712685545766824</v>
      </c>
      <c r="K33" s="264">
        <v>21.058911508503005</v>
      </c>
      <c r="L33" s="264">
        <v>19.693682058878359</v>
      </c>
      <c r="M33" s="264">
        <v>21.123039297978007</v>
      </c>
      <c r="N33" s="264">
        <v>20.190502310248988</v>
      </c>
      <c r="O33" s="264">
        <v>20.430116616793701</v>
      </c>
      <c r="P33" s="264">
        <v>20.695236468536148</v>
      </c>
      <c r="Q33" s="264">
        <v>22.364234197125359</v>
      </c>
    </row>
    <row r="34" spans="1:17" x14ac:dyDescent="0.25">
      <c r="A34" s="156" t="s">
        <v>292</v>
      </c>
      <c r="B34" s="204">
        <v>38.069289988948043</v>
      </c>
      <c r="C34" s="204">
        <v>29.050767691724559</v>
      </c>
      <c r="D34" s="204">
        <v>21.473265956859453</v>
      </c>
      <c r="E34" s="204">
        <v>23.242440057717602</v>
      </c>
      <c r="F34" s="204">
        <v>21.546764947314671</v>
      </c>
      <c r="G34" s="204">
        <v>22.41489224253985</v>
      </c>
      <c r="H34" s="204">
        <v>20.601197678132451</v>
      </c>
      <c r="I34" s="204">
        <v>48.503538636341716</v>
      </c>
      <c r="J34" s="204">
        <v>57.010584167180127</v>
      </c>
      <c r="K34" s="204">
        <v>40.8585594049934</v>
      </c>
      <c r="L34" s="204">
        <v>40.060003291215622</v>
      </c>
      <c r="M34" s="204">
        <v>46.27066752797819</v>
      </c>
      <c r="N34" s="204">
        <v>43.395639031267223</v>
      </c>
      <c r="O34" s="204">
        <v>43.506301196657972</v>
      </c>
      <c r="P34" s="204">
        <v>44.144907872410982</v>
      </c>
      <c r="Q34" s="204">
        <v>51.740767684563025</v>
      </c>
    </row>
    <row r="35" spans="1:17" x14ac:dyDescent="0.25">
      <c r="A35" s="88" t="s">
        <v>33</v>
      </c>
      <c r="B35" s="87">
        <v>3.7015112597205948</v>
      </c>
      <c r="C35" s="87">
        <v>6.8956799999999996</v>
      </c>
      <c r="D35" s="87">
        <v>4.3391031111235758</v>
      </c>
      <c r="E35" s="87">
        <v>2.7010000000000001</v>
      </c>
      <c r="F35" s="87">
        <v>0</v>
      </c>
      <c r="G35" s="87">
        <v>0.66869269808542409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7.1054273576010019E-15</v>
      </c>
      <c r="J37" s="87">
        <v>7.1054273576010019E-15</v>
      </c>
      <c r="K37" s="87">
        <v>0</v>
      </c>
      <c r="L37" s="87">
        <v>7.1054273576010019E-15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6.3435210668298332</v>
      </c>
      <c r="C38" s="87">
        <v>2.5141560706718638</v>
      </c>
      <c r="D38" s="87">
        <v>5.2857484165580448E-2</v>
      </c>
      <c r="E38" s="87">
        <v>0.63298648544186553</v>
      </c>
      <c r="F38" s="87">
        <v>1.5211033998864112</v>
      </c>
      <c r="G38" s="87">
        <v>1.5427789323956556</v>
      </c>
      <c r="H38" s="87">
        <v>0</v>
      </c>
      <c r="I38" s="87">
        <v>6.7344619755862754</v>
      </c>
      <c r="J38" s="87">
        <v>13.227773797459381</v>
      </c>
      <c r="K38" s="87">
        <v>7.9256698719007579</v>
      </c>
      <c r="L38" s="87">
        <v>5.080511429201529</v>
      </c>
      <c r="M38" s="87">
        <v>4.14583382869231</v>
      </c>
      <c r="N38" s="87">
        <v>3.6916643637776527</v>
      </c>
      <c r="O38" s="87">
        <v>3.6711818197327974</v>
      </c>
      <c r="P38" s="87">
        <v>4.0794012722391964</v>
      </c>
      <c r="Q38" s="87">
        <v>4.2006158001199783</v>
      </c>
    </row>
    <row r="39" spans="1:17" x14ac:dyDescent="0.25">
      <c r="A39" s="88" t="s">
        <v>29</v>
      </c>
      <c r="B39" s="87">
        <v>9.5538746882446883</v>
      </c>
      <c r="C39" s="87">
        <v>8.5943000000000005</v>
      </c>
      <c r="D39" s="87">
        <v>8.6022200000000026</v>
      </c>
      <c r="E39" s="87">
        <v>8.5999199999999991</v>
      </c>
      <c r="F39" s="87">
        <v>8.5981699999999996</v>
      </c>
      <c r="G39" s="87">
        <v>8.5976388659204765</v>
      </c>
      <c r="H39" s="87">
        <v>7.8907976781324507</v>
      </c>
      <c r="I39" s="87">
        <v>1.8999600000000001</v>
      </c>
      <c r="J39" s="87">
        <v>0.99617999999999995</v>
      </c>
      <c r="K39" s="87">
        <v>0.99502000000000002</v>
      </c>
      <c r="L39" s="87">
        <v>0.95661724909321921</v>
      </c>
      <c r="M39" s="87">
        <v>0.95533329498130071</v>
      </c>
      <c r="N39" s="87">
        <v>0.95537846789211323</v>
      </c>
      <c r="O39" s="87">
        <v>0.95538591218792679</v>
      </c>
      <c r="P39" s="87">
        <v>0.95540164766843361</v>
      </c>
      <c r="Q39" s="87">
        <v>0.95547406722561457</v>
      </c>
    </row>
    <row r="40" spans="1:17" x14ac:dyDescent="0.25">
      <c r="A40" s="88" t="s">
        <v>28</v>
      </c>
      <c r="B40" s="87">
        <v>7.3808346109815766</v>
      </c>
      <c r="C40" s="87">
        <v>7.39771</v>
      </c>
      <c r="D40" s="87">
        <v>8.4123200000000011</v>
      </c>
      <c r="E40" s="87">
        <v>10.59587</v>
      </c>
      <c r="F40" s="87">
        <v>9.5006799999999991</v>
      </c>
      <c r="G40" s="87">
        <v>9.5052896159195761</v>
      </c>
      <c r="H40" s="87">
        <v>12.7104</v>
      </c>
      <c r="I40" s="87">
        <v>4.1924099999999997</v>
      </c>
      <c r="J40" s="87">
        <v>1.0978699999999999</v>
      </c>
      <c r="K40" s="87">
        <v>1.0951200000000001</v>
      </c>
      <c r="L40" s="87">
        <v>1.052379909010392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11.08954836317135</v>
      </c>
      <c r="C41" s="87">
        <v>3.6489216210526965</v>
      </c>
      <c r="D41" s="87">
        <v>6.6765361570295251E-2</v>
      </c>
      <c r="E41" s="87">
        <v>0.71266357227573696</v>
      </c>
      <c r="F41" s="87">
        <v>1.9268115474282606</v>
      </c>
      <c r="G41" s="87">
        <v>2.1004921302187194</v>
      </c>
      <c r="H41" s="87">
        <v>0</v>
      </c>
      <c r="I41" s="87">
        <v>35.676706660755436</v>
      </c>
      <c r="J41" s="87">
        <v>41.68876036972074</v>
      </c>
      <c r="K41" s="87">
        <v>30.842749533092643</v>
      </c>
      <c r="L41" s="87">
        <v>32.970494703910475</v>
      </c>
      <c r="M41" s="87">
        <v>41.169500404304578</v>
      </c>
      <c r="N41" s="87">
        <v>38.748596199597458</v>
      </c>
      <c r="O41" s="87">
        <v>38.879733464737249</v>
      </c>
      <c r="P41" s="87">
        <v>39.110104952503356</v>
      </c>
      <c r="Q41" s="87">
        <v>46.584677817217433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22.038294369209428</v>
      </c>
      <c r="C45" s="204">
        <v>23.918320514888872</v>
      </c>
      <c r="D45" s="204">
        <v>24.664520393241791</v>
      </c>
      <c r="E45" s="204">
        <v>23.650930016214936</v>
      </c>
      <c r="F45" s="204">
        <v>22.291477545664687</v>
      </c>
      <c r="G45" s="204">
        <v>24.580979901228631</v>
      </c>
      <c r="H45" s="204">
        <v>28.936739719633753</v>
      </c>
      <c r="I45" s="204">
        <v>29.335582730586154</v>
      </c>
      <c r="J45" s="204">
        <v>29.698991418002578</v>
      </c>
      <c r="K45" s="204">
        <v>28.804747844075038</v>
      </c>
      <c r="L45" s="204">
        <v>26.937363101522486</v>
      </c>
      <c r="M45" s="204">
        <v>28.892462957217511</v>
      </c>
      <c r="N45" s="204">
        <v>27.616922539282747</v>
      </c>
      <c r="O45" s="204">
        <v>27.944671182752128</v>
      </c>
      <c r="P45" s="204">
        <v>28.307306757473814</v>
      </c>
      <c r="Q45" s="204">
        <v>30.590191070128643</v>
      </c>
    </row>
    <row r="46" spans="1:17" x14ac:dyDescent="0.25">
      <c r="A46" s="72" t="s">
        <v>290</v>
      </c>
      <c r="B46" s="306">
        <v>10.782262529466175</v>
      </c>
      <c r="C46" s="306">
        <v>23.968176116279064</v>
      </c>
      <c r="D46" s="306">
        <v>33.19975424815982</v>
      </c>
      <c r="E46" s="306">
        <v>29.183788144892095</v>
      </c>
      <c r="F46" s="306">
        <v>27.866010278908682</v>
      </c>
      <c r="G46" s="306">
        <v>32.072946538516888</v>
      </c>
      <c r="H46" s="306">
        <v>43.541908700388973</v>
      </c>
      <c r="I46" s="306">
        <v>16.523669749790855</v>
      </c>
      <c r="J46" s="306">
        <v>8.8221801427255393</v>
      </c>
      <c r="K46" s="306">
        <v>22.991964982706207</v>
      </c>
      <c r="L46" s="306">
        <v>19.651151583825843</v>
      </c>
      <c r="M46" s="306">
        <v>17.77429202718724</v>
      </c>
      <c r="N46" s="306">
        <v>17.821872597476151</v>
      </c>
      <c r="O46" s="306">
        <v>18.437719925109182</v>
      </c>
      <c r="P46" s="306">
        <v>18.602955439989277</v>
      </c>
      <c r="Q46" s="306">
        <v>16.06748918755541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1.0000000000000002</v>
      </c>
      <c r="C50" s="77">
        <f t="shared" si="0"/>
        <v>0.99999999999999978</v>
      </c>
      <c r="D50" s="77">
        <f t="shared" si="0"/>
        <v>1.0000000000000004</v>
      </c>
      <c r="E50" s="77">
        <f t="shared" si="0"/>
        <v>0.99999999999999978</v>
      </c>
      <c r="F50" s="77">
        <f t="shared" si="0"/>
        <v>1</v>
      </c>
      <c r="G50" s="77">
        <f t="shared" si="0"/>
        <v>1</v>
      </c>
      <c r="H50" s="77">
        <f t="shared" si="0"/>
        <v>0.99999999999999989</v>
      </c>
      <c r="I50" s="77">
        <f t="shared" si="0"/>
        <v>1.0000000000000002</v>
      </c>
      <c r="J50" s="77">
        <f t="shared" si="0"/>
        <v>0.99999999999999989</v>
      </c>
      <c r="K50" s="77">
        <f t="shared" si="0"/>
        <v>1.0000000000000002</v>
      </c>
      <c r="L50" s="77">
        <f t="shared" si="0"/>
        <v>0.99999999999999978</v>
      </c>
      <c r="M50" s="77">
        <f t="shared" si="0"/>
        <v>1</v>
      </c>
      <c r="N50" s="77">
        <f t="shared" si="0"/>
        <v>1.0000000000000002</v>
      </c>
      <c r="O50" s="77">
        <f t="shared" si="0"/>
        <v>1</v>
      </c>
      <c r="P50" s="77">
        <f t="shared" si="0"/>
        <v>0.99999999999999989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2.2642433055404122E-2</v>
      </c>
      <c r="C51" s="203">
        <f t="shared" si="1"/>
        <v>2.2642433055404122E-2</v>
      </c>
      <c r="D51" s="203">
        <f t="shared" si="1"/>
        <v>2.2642433055404126E-2</v>
      </c>
      <c r="E51" s="203">
        <f t="shared" si="1"/>
        <v>2.2642433055404122E-2</v>
      </c>
      <c r="F51" s="203">
        <f t="shared" si="1"/>
        <v>2.2642433055404122E-2</v>
      </c>
      <c r="G51" s="203">
        <f t="shared" si="1"/>
        <v>2.2642433055404126E-2</v>
      </c>
      <c r="H51" s="203">
        <f t="shared" si="1"/>
        <v>2.2642433055404122E-2</v>
      </c>
      <c r="I51" s="203">
        <f t="shared" si="1"/>
        <v>2.2642433055404133E-2</v>
      </c>
      <c r="J51" s="203">
        <f t="shared" si="1"/>
        <v>2.2642433055404122E-2</v>
      </c>
      <c r="K51" s="203">
        <f t="shared" si="1"/>
        <v>2.2642433055404126E-2</v>
      </c>
      <c r="L51" s="203">
        <f t="shared" si="1"/>
        <v>2.2642433055404122E-2</v>
      </c>
      <c r="M51" s="203">
        <f t="shared" si="1"/>
        <v>2.2642433055404122E-2</v>
      </c>
      <c r="N51" s="203">
        <f t="shared" si="1"/>
        <v>2.2642433055404129E-2</v>
      </c>
      <c r="O51" s="203">
        <f t="shared" si="1"/>
        <v>2.2642433055404126E-2</v>
      </c>
      <c r="P51" s="203">
        <f t="shared" si="1"/>
        <v>2.2642433055404122E-2</v>
      </c>
      <c r="Q51" s="203">
        <f t="shared" si="1"/>
        <v>2.2642433055404122E-2</v>
      </c>
    </row>
    <row r="52" spans="1:17" x14ac:dyDescent="0.25">
      <c r="A52" s="76" t="s">
        <v>82</v>
      </c>
      <c r="B52" s="202">
        <f t="shared" ref="B52:Q52" si="2">IF(B$7=0,0,B$7/B$5)</f>
        <v>3.0793708955349604E-2</v>
      </c>
      <c r="C52" s="202">
        <f t="shared" si="2"/>
        <v>3.0793708955349604E-2</v>
      </c>
      <c r="D52" s="202">
        <f t="shared" si="2"/>
        <v>3.0793708955349611E-2</v>
      </c>
      <c r="E52" s="202">
        <f t="shared" si="2"/>
        <v>3.0793708955349604E-2</v>
      </c>
      <c r="F52" s="202">
        <f t="shared" si="2"/>
        <v>3.0793708955349604E-2</v>
      </c>
      <c r="G52" s="202">
        <f t="shared" si="2"/>
        <v>3.0793708955349604E-2</v>
      </c>
      <c r="H52" s="202">
        <f t="shared" si="2"/>
        <v>3.0793708955349604E-2</v>
      </c>
      <c r="I52" s="202">
        <f t="shared" si="2"/>
        <v>3.0793708955349615E-2</v>
      </c>
      <c r="J52" s="202">
        <f t="shared" si="2"/>
        <v>3.0793708955349604E-2</v>
      </c>
      <c r="K52" s="202">
        <f t="shared" si="2"/>
        <v>3.0793708955349608E-2</v>
      </c>
      <c r="L52" s="202">
        <f t="shared" si="2"/>
        <v>3.0793708955349601E-2</v>
      </c>
      <c r="M52" s="202">
        <f t="shared" si="2"/>
        <v>3.0793708955349604E-2</v>
      </c>
      <c r="N52" s="202">
        <f t="shared" si="2"/>
        <v>3.0793708955349611E-2</v>
      </c>
      <c r="O52" s="202">
        <f t="shared" si="2"/>
        <v>3.0793708955349608E-2</v>
      </c>
      <c r="P52" s="202">
        <f t="shared" si="2"/>
        <v>3.0793708955349604E-2</v>
      </c>
      <c r="Q52" s="202">
        <f t="shared" si="2"/>
        <v>3.0793708955349608E-2</v>
      </c>
    </row>
    <row r="53" spans="1:17" x14ac:dyDescent="0.25">
      <c r="A53" s="76" t="s">
        <v>81</v>
      </c>
      <c r="B53" s="202">
        <f t="shared" ref="B53:Q53" si="3">IF(B$8=0,0,B$8/B$5)</f>
        <v>3.8039287533078919E-2</v>
      </c>
      <c r="C53" s="202">
        <f t="shared" si="3"/>
        <v>3.8039287533078919E-2</v>
      </c>
      <c r="D53" s="202">
        <f t="shared" si="3"/>
        <v>3.8039287533078926E-2</v>
      </c>
      <c r="E53" s="202">
        <f t="shared" si="3"/>
        <v>3.8039287533078919E-2</v>
      </c>
      <c r="F53" s="202">
        <f t="shared" si="3"/>
        <v>3.8039287533078919E-2</v>
      </c>
      <c r="G53" s="202">
        <f t="shared" si="3"/>
        <v>3.8039287533078919E-2</v>
      </c>
      <c r="H53" s="202">
        <f t="shared" si="3"/>
        <v>3.8039287533078919E-2</v>
      </c>
      <c r="I53" s="202">
        <f t="shared" si="3"/>
        <v>3.8039287533078926E-2</v>
      </c>
      <c r="J53" s="202">
        <f t="shared" si="3"/>
        <v>3.8039287533078919E-2</v>
      </c>
      <c r="K53" s="202">
        <f t="shared" si="3"/>
        <v>3.8039287533078919E-2</v>
      </c>
      <c r="L53" s="202">
        <f t="shared" si="3"/>
        <v>3.8039287533078919E-2</v>
      </c>
      <c r="M53" s="202">
        <f t="shared" si="3"/>
        <v>3.8039287533078919E-2</v>
      </c>
      <c r="N53" s="202">
        <f t="shared" si="3"/>
        <v>3.8039287533078926E-2</v>
      </c>
      <c r="O53" s="202">
        <f t="shared" si="3"/>
        <v>3.8039287533078926E-2</v>
      </c>
      <c r="P53" s="202">
        <f t="shared" si="3"/>
        <v>3.8039287533078919E-2</v>
      </c>
      <c r="Q53" s="202">
        <f t="shared" si="3"/>
        <v>3.8039287533078919E-2</v>
      </c>
    </row>
    <row r="54" spans="1:17" x14ac:dyDescent="0.25">
      <c r="A54" s="76" t="s">
        <v>80</v>
      </c>
      <c r="B54" s="202">
        <f t="shared" ref="B54:Q54" si="4">IF(B$9=0,0,B$9/B$5)</f>
        <v>2.3548130377620279E-2</v>
      </c>
      <c r="C54" s="202">
        <f t="shared" si="4"/>
        <v>2.3548130377620283E-2</v>
      </c>
      <c r="D54" s="202">
        <f t="shared" si="4"/>
        <v>2.3548130377620286E-2</v>
      </c>
      <c r="E54" s="202">
        <f t="shared" si="4"/>
        <v>2.3548130377620283E-2</v>
      </c>
      <c r="F54" s="202">
        <f t="shared" si="4"/>
        <v>2.3548130377620283E-2</v>
      </c>
      <c r="G54" s="202">
        <f t="shared" si="4"/>
        <v>2.3548130377620283E-2</v>
      </c>
      <c r="H54" s="202">
        <f t="shared" si="4"/>
        <v>2.3548130377620283E-2</v>
      </c>
      <c r="I54" s="202">
        <f t="shared" si="4"/>
        <v>2.3548130377620293E-2</v>
      </c>
      <c r="J54" s="202">
        <f t="shared" si="4"/>
        <v>2.3548130377620283E-2</v>
      </c>
      <c r="K54" s="202">
        <f t="shared" si="4"/>
        <v>2.3548130377620286E-2</v>
      </c>
      <c r="L54" s="202">
        <f t="shared" si="4"/>
        <v>2.3548130377620279E-2</v>
      </c>
      <c r="M54" s="202">
        <f t="shared" si="4"/>
        <v>2.3548130377620283E-2</v>
      </c>
      <c r="N54" s="202">
        <f t="shared" si="4"/>
        <v>2.354813037762029E-2</v>
      </c>
      <c r="O54" s="202">
        <f t="shared" si="4"/>
        <v>2.3548130377620283E-2</v>
      </c>
      <c r="P54" s="202">
        <f t="shared" si="4"/>
        <v>2.3548130377620283E-2</v>
      </c>
      <c r="Q54" s="202">
        <f t="shared" si="4"/>
        <v>2.3548130377620283E-2</v>
      </c>
    </row>
    <row r="55" spans="1:17" x14ac:dyDescent="0.25">
      <c r="A55" s="129" t="s">
        <v>79</v>
      </c>
      <c r="B55" s="201">
        <f t="shared" ref="B55:Q55" si="5">IF(B$10=0,0,B$10/B$5)</f>
        <v>2.4453827699836447E-2</v>
      </c>
      <c r="C55" s="201">
        <f t="shared" si="5"/>
        <v>2.4453827699836443E-2</v>
      </c>
      <c r="D55" s="201">
        <f t="shared" si="5"/>
        <v>2.4453827699836447E-2</v>
      </c>
      <c r="E55" s="201">
        <f t="shared" si="5"/>
        <v>2.4453827699836447E-2</v>
      </c>
      <c r="F55" s="201">
        <f t="shared" si="5"/>
        <v>2.445382769983645E-2</v>
      </c>
      <c r="G55" s="201">
        <f t="shared" si="5"/>
        <v>2.4453827699836447E-2</v>
      </c>
      <c r="H55" s="201">
        <f t="shared" si="5"/>
        <v>2.445382769983645E-2</v>
      </c>
      <c r="I55" s="201">
        <f t="shared" si="5"/>
        <v>2.4453827699836461E-2</v>
      </c>
      <c r="J55" s="201">
        <f t="shared" si="5"/>
        <v>2.4453827699836443E-2</v>
      </c>
      <c r="K55" s="201">
        <f t="shared" si="5"/>
        <v>2.4453827699836454E-2</v>
      </c>
      <c r="L55" s="201">
        <f t="shared" si="5"/>
        <v>2.4453827699836443E-2</v>
      </c>
      <c r="M55" s="201">
        <f t="shared" si="5"/>
        <v>2.4453827699836447E-2</v>
      </c>
      <c r="N55" s="201">
        <f t="shared" si="5"/>
        <v>2.4453827699836447E-2</v>
      </c>
      <c r="O55" s="201">
        <f t="shared" si="5"/>
        <v>2.4453827699836454E-2</v>
      </c>
      <c r="P55" s="201">
        <f t="shared" si="5"/>
        <v>2.4453827699836447E-2</v>
      </c>
      <c r="Q55" s="201">
        <f t="shared" si="5"/>
        <v>2.4453827699836447E-2</v>
      </c>
    </row>
    <row r="56" spans="1:17" x14ac:dyDescent="0.25">
      <c r="A56" s="127" t="s">
        <v>295</v>
      </c>
      <c r="B56" s="200">
        <f t="shared" ref="B56:Q56" si="6">IF(B$15=0,0,B$15/B$5)</f>
        <v>0.1680708227302169</v>
      </c>
      <c r="C56" s="200">
        <f t="shared" si="6"/>
        <v>0.16807082273021692</v>
      </c>
      <c r="D56" s="200">
        <f t="shared" si="6"/>
        <v>0.16807082273021698</v>
      </c>
      <c r="E56" s="200">
        <f t="shared" si="6"/>
        <v>0.16807082273021695</v>
      </c>
      <c r="F56" s="200">
        <f t="shared" si="6"/>
        <v>0.16807082273021692</v>
      </c>
      <c r="G56" s="200">
        <f t="shared" si="6"/>
        <v>0.16807082273021695</v>
      </c>
      <c r="H56" s="200">
        <f t="shared" si="6"/>
        <v>0.16807082273021695</v>
      </c>
      <c r="I56" s="200">
        <f t="shared" si="6"/>
        <v>0.16807082273021701</v>
      </c>
      <c r="J56" s="200">
        <f t="shared" si="6"/>
        <v>0.16807082273021695</v>
      </c>
      <c r="K56" s="200">
        <f t="shared" si="6"/>
        <v>0.16807082273021698</v>
      </c>
      <c r="L56" s="200">
        <f t="shared" si="6"/>
        <v>0.16807082273021695</v>
      </c>
      <c r="M56" s="200">
        <f t="shared" si="6"/>
        <v>0.16807082273021695</v>
      </c>
      <c r="N56" s="200">
        <f t="shared" si="6"/>
        <v>0.16807082273021698</v>
      </c>
      <c r="O56" s="200">
        <f t="shared" si="6"/>
        <v>0.16807082273021692</v>
      </c>
      <c r="P56" s="200">
        <f t="shared" si="6"/>
        <v>0.16807082273021695</v>
      </c>
      <c r="Q56" s="200">
        <f t="shared" si="6"/>
        <v>0.16807082273021695</v>
      </c>
    </row>
    <row r="57" spans="1:17" x14ac:dyDescent="0.25">
      <c r="A57" s="142" t="s">
        <v>301</v>
      </c>
      <c r="B57" s="199">
        <f t="shared" ref="B57:Q57" si="7">IF(B$16=0,0,B$16/B$5)</f>
        <v>0.10084249363813014</v>
      </c>
      <c r="C57" s="199">
        <f t="shared" si="7"/>
        <v>0.10084249363813015</v>
      </c>
      <c r="D57" s="199">
        <f t="shared" si="7"/>
        <v>0.10084249363813017</v>
      </c>
      <c r="E57" s="199">
        <f t="shared" si="7"/>
        <v>0.10084249363813017</v>
      </c>
      <c r="F57" s="199">
        <f t="shared" si="7"/>
        <v>0.10084249363813015</v>
      </c>
      <c r="G57" s="199">
        <f t="shared" si="7"/>
        <v>0.10084249363813019</v>
      </c>
      <c r="H57" s="199">
        <f t="shared" si="7"/>
        <v>0.10084249363813018</v>
      </c>
      <c r="I57" s="199">
        <f t="shared" si="7"/>
        <v>0.10084249363813022</v>
      </c>
      <c r="J57" s="199">
        <f t="shared" si="7"/>
        <v>0.10084249363813017</v>
      </c>
      <c r="K57" s="199">
        <f t="shared" si="7"/>
        <v>0.10084249363813019</v>
      </c>
      <c r="L57" s="199">
        <f t="shared" si="7"/>
        <v>0.10084249363813017</v>
      </c>
      <c r="M57" s="199">
        <f t="shared" si="7"/>
        <v>0.10084249363813018</v>
      </c>
      <c r="N57" s="199">
        <f t="shared" si="7"/>
        <v>0.10084249363813018</v>
      </c>
      <c r="O57" s="199">
        <f t="shared" si="7"/>
        <v>0.10084249363813017</v>
      </c>
      <c r="P57" s="199">
        <f t="shared" si="7"/>
        <v>0.10084249363813015</v>
      </c>
      <c r="Q57" s="199">
        <f t="shared" si="7"/>
        <v>0.10084249363813018</v>
      </c>
    </row>
    <row r="58" spans="1:17" x14ac:dyDescent="0.25">
      <c r="A58" s="142" t="s">
        <v>300</v>
      </c>
      <c r="B58" s="199">
        <f t="shared" ref="B58:Q58" si="8">IF(B$22=0,0,B$22/B$5)</f>
        <v>6.7228329092086786E-2</v>
      </c>
      <c r="C58" s="199">
        <f t="shared" si="8"/>
        <v>6.7228329092086786E-2</v>
      </c>
      <c r="D58" s="199">
        <f t="shared" si="8"/>
        <v>6.72283290920868E-2</v>
      </c>
      <c r="E58" s="199">
        <f t="shared" si="8"/>
        <v>6.7228329092086786E-2</v>
      </c>
      <c r="F58" s="199">
        <f t="shared" si="8"/>
        <v>6.7228329092086786E-2</v>
      </c>
      <c r="G58" s="199">
        <f t="shared" si="8"/>
        <v>6.7228329092086786E-2</v>
      </c>
      <c r="H58" s="199">
        <f t="shared" si="8"/>
        <v>6.7228329092086786E-2</v>
      </c>
      <c r="I58" s="199">
        <f t="shared" si="8"/>
        <v>6.7228329092086814E-2</v>
      </c>
      <c r="J58" s="199">
        <f t="shared" si="8"/>
        <v>6.7228329092086786E-2</v>
      </c>
      <c r="K58" s="199">
        <f t="shared" si="8"/>
        <v>6.7228329092086786E-2</v>
      </c>
      <c r="L58" s="199">
        <f t="shared" si="8"/>
        <v>6.7228329092086772E-2</v>
      </c>
      <c r="M58" s="199">
        <f t="shared" si="8"/>
        <v>6.7228329092086786E-2</v>
      </c>
      <c r="N58" s="199">
        <f t="shared" si="8"/>
        <v>6.72283290920868E-2</v>
      </c>
      <c r="O58" s="199">
        <f t="shared" si="8"/>
        <v>6.7228329092086786E-2</v>
      </c>
      <c r="P58" s="199">
        <f t="shared" si="8"/>
        <v>6.7228329092086786E-2</v>
      </c>
      <c r="Q58" s="199">
        <f t="shared" si="8"/>
        <v>6.7228329092086786E-2</v>
      </c>
    </row>
    <row r="59" spans="1:17" x14ac:dyDescent="0.25">
      <c r="A59" s="127" t="s">
        <v>294</v>
      </c>
      <c r="B59" s="200">
        <f t="shared" ref="B59:Q59" si="9">IF(B$23=0,0,B$23/B$5)</f>
        <v>8.1634399611819675E-2</v>
      </c>
      <c r="C59" s="200">
        <f t="shared" si="9"/>
        <v>8.1634399611819675E-2</v>
      </c>
      <c r="D59" s="200">
        <f t="shared" si="9"/>
        <v>8.1634399611819689E-2</v>
      </c>
      <c r="E59" s="200">
        <f t="shared" si="9"/>
        <v>8.1634399611819661E-2</v>
      </c>
      <c r="F59" s="200">
        <f t="shared" si="9"/>
        <v>8.1634399611819675E-2</v>
      </c>
      <c r="G59" s="200">
        <f t="shared" si="9"/>
        <v>8.1634399611819675E-2</v>
      </c>
      <c r="H59" s="200">
        <f t="shared" si="9"/>
        <v>8.1634399611819675E-2</v>
      </c>
      <c r="I59" s="200">
        <f t="shared" si="9"/>
        <v>8.1634399611819702E-2</v>
      </c>
      <c r="J59" s="200">
        <f t="shared" si="9"/>
        <v>8.1634399611819675E-2</v>
      </c>
      <c r="K59" s="200">
        <f t="shared" si="9"/>
        <v>8.1634399611819675E-2</v>
      </c>
      <c r="L59" s="200">
        <f t="shared" si="9"/>
        <v>8.1634399611819675E-2</v>
      </c>
      <c r="M59" s="200">
        <f t="shared" si="9"/>
        <v>8.1634399611819675E-2</v>
      </c>
      <c r="N59" s="200">
        <f t="shared" si="9"/>
        <v>8.1634399611819702E-2</v>
      </c>
      <c r="O59" s="200">
        <f t="shared" si="9"/>
        <v>8.1634399611819689E-2</v>
      </c>
      <c r="P59" s="200">
        <f t="shared" si="9"/>
        <v>8.1634399611819675E-2</v>
      </c>
      <c r="Q59" s="200">
        <f t="shared" si="9"/>
        <v>8.1634399611819675E-2</v>
      </c>
    </row>
    <row r="60" spans="1:17" x14ac:dyDescent="0.25">
      <c r="A60" s="142" t="s">
        <v>299</v>
      </c>
      <c r="B60" s="199">
        <f t="shared" ref="B60:Q60" si="10">IF(B$24=0,0,B$24/B$5)</f>
        <v>6.1225799708864749E-2</v>
      </c>
      <c r="C60" s="199">
        <f t="shared" si="10"/>
        <v>6.1225799708864756E-2</v>
      </c>
      <c r="D60" s="199">
        <f t="shared" si="10"/>
        <v>6.1225799708864763E-2</v>
      </c>
      <c r="E60" s="199">
        <f t="shared" si="10"/>
        <v>6.1225799708864756E-2</v>
      </c>
      <c r="F60" s="199">
        <f t="shared" si="10"/>
        <v>6.1225799708864756E-2</v>
      </c>
      <c r="G60" s="199">
        <f t="shared" si="10"/>
        <v>6.1225799708864763E-2</v>
      </c>
      <c r="H60" s="199">
        <f t="shared" si="10"/>
        <v>6.1225799708864756E-2</v>
      </c>
      <c r="I60" s="199">
        <f t="shared" si="10"/>
        <v>6.1225799708864777E-2</v>
      </c>
      <c r="J60" s="199">
        <f t="shared" si="10"/>
        <v>6.1225799708864756E-2</v>
      </c>
      <c r="K60" s="199">
        <f t="shared" si="10"/>
        <v>6.1225799708864763E-2</v>
      </c>
      <c r="L60" s="199">
        <f t="shared" si="10"/>
        <v>6.1225799708864742E-2</v>
      </c>
      <c r="M60" s="199">
        <f t="shared" si="10"/>
        <v>6.1225799708864756E-2</v>
      </c>
      <c r="N60" s="199">
        <f t="shared" si="10"/>
        <v>6.1225799708864777E-2</v>
      </c>
      <c r="O60" s="199">
        <f t="shared" si="10"/>
        <v>6.1225799708864763E-2</v>
      </c>
      <c r="P60" s="199">
        <f t="shared" si="10"/>
        <v>6.1225799708864756E-2</v>
      </c>
      <c r="Q60" s="199">
        <f t="shared" si="10"/>
        <v>6.1225799708864756E-2</v>
      </c>
    </row>
    <row r="61" spans="1:17" x14ac:dyDescent="0.25">
      <c r="A61" s="142" t="s">
        <v>298</v>
      </c>
      <c r="B61" s="199">
        <f t="shared" ref="B61:Q61" si="11">IF(B$25=0,0,B$25/B$5)</f>
        <v>2.0408599902954919E-2</v>
      </c>
      <c r="C61" s="199">
        <f t="shared" si="11"/>
        <v>2.0408599902954919E-2</v>
      </c>
      <c r="D61" s="199">
        <f t="shared" si="11"/>
        <v>2.0408599902954922E-2</v>
      </c>
      <c r="E61" s="199">
        <f t="shared" si="11"/>
        <v>2.0408599902954915E-2</v>
      </c>
      <c r="F61" s="199">
        <f t="shared" si="11"/>
        <v>2.0408599902954919E-2</v>
      </c>
      <c r="G61" s="199">
        <f t="shared" si="11"/>
        <v>2.0408599902954919E-2</v>
      </c>
      <c r="H61" s="199">
        <f t="shared" si="11"/>
        <v>2.0408599902954919E-2</v>
      </c>
      <c r="I61" s="199">
        <f t="shared" si="11"/>
        <v>2.0408599902954926E-2</v>
      </c>
      <c r="J61" s="199">
        <f t="shared" si="11"/>
        <v>2.0408599902954919E-2</v>
      </c>
      <c r="K61" s="199">
        <f t="shared" si="11"/>
        <v>2.0408599902954919E-2</v>
      </c>
      <c r="L61" s="199">
        <f t="shared" si="11"/>
        <v>2.0408599902954919E-2</v>
      </c>
      <c r="M61" s="199">
        <f t="shared" si="11"/>
        <v>2.0408599902954919E-2</v>
      </c>
      <c r="N61" s="199">
        <f t="shared" si="11"/>
        <v>2.0408599902954926E-2</v>
      </c>
      <c r="O61" s="199">
        <f t="shared" si="11"/>
        <v>2.0408599902954922E-2</v>
      </c>
      <c r="P61" s="199">
        <f t="shared" si="11"/>
        <v>2.0408599902954919E-2</v>
      </c>
      <c r="Q61" s="199">
        <f t="shared" si="11"/>
        <v>2.0408599902954919E-2</v>
      </c>
    </row>
    <row r="62" spans="1:17" x14ac:dyDescent="0.25">
      <c r="A62" s="127" t="s">
        <v>293</v>
      </c>
      <c r="B62" s="200">
        <f t="shared" ref="B62:Q62" si="12">IF(B$26=0,0,B$26/B$5)</f>
        <v>0.24010117532888131</v>
      </c>
      <c r="C62" s="200">
        <f t="shared" si="12"/>
        <v>0.24010117532888131</v>
      </c>
      <c r="D62" s="200">
        <f t="shared" si="12"/>
        <v>0.24010117532888148</v>
      </c>
      <c r="E62" s="200">
        <f t="shared" si="12"/>
        <v>0.24010117532888142</v>
      </c>
      <c r="F62" s="200">
        <f t="shared" si="12"/>
        <v>0.24010117532888134</v>
      </c>
      <c r="G62" s="200">
        <f t="shared" si="12"/>
        <v>0.24010117532888134</v>
      </c>
      <c r="H62" s="200">
        <f t="shared" si="12"/>
        <v>0.24010117532888139</v>
      </c>
      <c r="I62" s="200">
        <f t="shared" si="12"/>
        <v>0.24010117532888145</v>
      </c>
      <c r="J62" s="200">
        <f t="shared" si="12"/>
        <v>0.24010117532888137</v>
      </c>
      <c r="K62" s="200">
        <f t="shared" si="12"/>
        <v>0.24010117532888137</v>
      </c>
      <c r="L62" s="200">
        <f t="shared" si="12"/>
        <v>0.24010117532888134</v>
      </c>
      <c r="M62" s="200">
        <f t="shared" si="12"/>
        <v>0.24010117532888134</v>
      </c>
      <c r="N62" s="200">
        <f t="shared" si="12"/>
        <v>0.24010117532888142</v>
      </c>
      <c r="O62" s="200">
        <f t="shared" si="12"/>
        <v>0.24010117532888137</v>
      </c>
      <c r="P62" s="200">
        <f t="shared" si="12"/>
        <v>0.24010117532888137</v>
      </c>
      <c r="Q62" s="200">
        <f t="shared" si="12"/>
        <v>0.24010117532888137</v>
      </c>
    </row>
    <row r="63" spans="1:17" x14ac:dyDescent="0.25">
      <c r="A63" s="142" t="s">
        <v>297</v>
      </c>
      <c r="B63" s="199">
        <f t="shared" ref="B63:Q63" si="13">IF(B$27=0,0,B$27/B$5)</f>
        <v>0.15584390888029859</v>
      </c>
      <c r="C63" s="199">
        <f t="shared" si="13"/>
        <v>0.15584390888029886</v>
      </c>
      <c r="D63" s="199">
        <f t="shared" si="13"/>
        <v>0.15584390888029875</v>
      </c>
      <c r="E63" s="199">
        <f t="shared" si="13"/>
        <v>0.15584390888029886</v>
      </c>
      <c r="F63" s="199">
        <f t="shared" si="13"/>
        <v>0.15584390888029884</v>
      </c>
      <c r="G63" s="199">
        <f t="shared" si="13"/>
        <v>0.15584390888029895</v>
      </c>
      <c r="H63" s="199">
        <f t="shared" si="13"/>
        <v>8.4153933612145418E-2</v>
      </c>
      <c r="I63" s="199">
        <f t="shared" si="13"/>
        <v>0.15584390888029884</v>
      </c>
      <c r="J63" s="199">
        <f t="shared" si="13"/>
        <v>0.15584390888029867</v>
      </c>
      <c r="K63" s="199">
        <f t="shared" si="13"/>
        <v>0.15584390888029864</v>
      </c>
      <c r="L63" s="199">
        <f t="shared" si="13"/>
        <v>0.1558439088802987</v>
      </c>
      <c r="M63" s="199">
        <f t="shared" si="13"/>
        <v>0.15584390888029867</v>
      </c>
      <c r="N63" s="199">
        <f t="shared" si="13"/>
        <v>0.15584390888029878</v>
      </c>
      <c r="O63" s="199">
        <f t="shared" si="13"/>
        <v>0.15584390888029878</v>
      </c>
      <c r="P63" s="199">
        <f t="shared" si="13"/>
        <v>0.1558439088802987</v>
      </c>
      <c r="Q63" s="199">
        <f t="shared" si="13"/>
        <v>0.15584390888029889</v>
      </c>
    </row>
    <row r="64" spans="1:17" x14ac:dyDescent="0.25">
      <c r="A64" s="142" t="s">
        <v>296</v>
      </c>
      <c r="B64" s="199">
        <f t="shared" ref="B64:Q64" si="14">IF(B$33=0,0,B$33/B$5)</f>
        <v>8.4257266448582724E-2</v>
      </c>
      <c r="C64" s="199">
        <f t="shared" si="14"/>
        <v>8.425726644858246E-2</v>
      </c>
      <c r="D64" s="199">
        <f t="shared" si="14"/>
        <v>8.4257266448582724E-2</v>
      </c>
      <c r="E64" s="199">
        <f t="shared" si="14"/>
        <v>8.4257266448582543E-2</v>
      </c>
      <c r="F64" s="199">
        <f t="shared" si="14"/>
        <v>8.4257266448582502E-2</v>
      </c>
      <c r="G64" s="199">
        <f t="shared" si="14"/>
        <v>8.4257266448582419E-2</v>
      </c>
      <c r="H64" s="199">
        <f t="shared" si="14"/>
        <v>0.15594724171673599</v>
      </c>
      <c r="I64" s="199">
        <f t="shared" si="14"/>
        <v>8.4257266448582613E-2</v>
      </c>
      <c r="J64" s="199">
        <f t="shared" si="14"/>
        <v>8.4257266448582682E-2</v>
      </c>
      <c r="K64" s="199">
        <f t="shared" si="14"/>
        <v>8.4257266448582738E-2</v>
      </c>
      <c r="L64" s="199">
        <f t="shared" si="14"/>
        <v>8.4257266448582654E-2</v>
      </c>
      <c r="M64" s="199">
        <f t="shared" si="14"/>
        <v>8.4257266448582682E-2</v>
      </c>
      <c r="N64" s="199">
        <f t="shared" si="14"/>
        <v>8.4257266448582613E-2</v>
      </c>
      <c r="O64" s="199">
        <f t="shared" si="14"/>
        <v>8.4257266448582571E-2</v>
      </c>
      <c r="P64" s="199">
        <f t="shared" si="14"/>
        <v>8.4257266448582654E-2</v>
      </c>
      <c r="Q64" s="199">
        <f t="shared" si="14"/>
        <v>8.425726644858246E-2</v>
      </c>
    </row>
    <row r="65" spans="1:17" x14ac:dyDescent="0.25">
      <c r="A65" s="127" t="s">
        <v>292</v>
      </c>
      <c r="B65" s="200">
        <f t="shared" ref="B65:Q65" si="15">IF(B$34=0,0,B$34/B$5)</f>
        <v>0.19908214929125484</v>
      </c>
      <c r="C65" s="200">
        <f t="shared" si="15"/>
        <v>0.13997886106053162</v>
      </c>
      <c r="D65" s="200">
        <f t="shared" si="15"/>
        <v>0.10033696296750501</v>
      </c>
      <c r="E65" s="200">
        <f t="shared" si="15"/>
        <v>0.11325803434962944</v>
      </c>
      <c r="F65" s="200">
        <f t="shared" si="15"/>
        <v>0.11139834572822815</v>
      </c>
      <c r="G65" s="200">
        <f t="shared" si="15"/>
        <v>0.10509280578260513</v>
      </c>
      <c r="H65" s="200">
        <f t="shared" si="15"/>
        <v>8.2049964002202991E-2</v>
      </c>
      <c r="I65" s="200">
        <f t="shared" si="15"/>
        <v>0.19055231442822362</v>
      </c>
      <c r="J65" s="200">
        <f t="shared" si="15"/>
        <v>0.2212326969152815</v>
      </c>
      <c r="K65" s="200">
        <f t="shared" si="15"/>
        <v>0.16347618560920094</v>
      </c>
      <c r="L65" s="200">
        <f t="shared" si="15"/>
        <v>0.17139234609088094</v>
      </c>
      <c r="M65" s="200">
        <f t="shared" si="15"/>
        <v>0.18456813471117467</v>
      </c>
      <c r="N65" s="200">
        <f t="shared" si="15"/>
        <v>0.18109494575119878</v>
      </c>
      <c r="O65" s="200">
        <f t="shared" si="15"/>
        <v>0.1794273660242276</v>
      </c>
      <c r="P65" s="200">
        <f t="shared" si="15"/>
        <v>0.17972876369926119</v>
      </c>
      <c r="Q65" s="200">
        <f t="shared" si="15"/>
        <v>0.1949333748978892</v>
      </c>
    </row>
    <row r="66" spans="1:17" x14ac:dyDescent="0.25">
      <c r="A66" s="127" t="s">
        <v>291</v>
      </c>
      <c r="B66" s="200">
        <f t="shared" ref="B66:Q66" si="16">IF(B$45=0,0,B$45/B$5)</f>
        <v>0.11524856415786305</v>
      </c>
      <c r="C66" s="200">
        <f t="shared" si="16"/>
        <v>0.11524856415786305</v>
      </c>
      <c r="D66" s="200">
        <f t="shared" si="16"/>
        <v>0.11524856415786307</v>
      </c>
      <c r="E66" s="200">
        <f t="shared" si="16"/>
        <v>0.11524856415786305</v>
      </c>
      <c r="F66" s="200">
        <f t="shared" si="16"/>
        <v>0.11524856415786305</v>
      </c>
      <c r="G66" s="200">
        <f t="shared" si="16"/>
        <v>0.11524856415786305</v>
      </c>
      <c r="H66" s="200">
        <f t="shared" si="16"/>
        <v>0.11524856415786305</v>
      </c>
      <c r="I66" s="200">
        <f t="shared" si="16"/>
        <v>0.11524856415786308</v>
      </c>
      <c r="J66" s="200">
        <f t="shared" si="16"/>
        <v>0.11524856415786305</v>
      </c>
      <c r="K66" s="200">
        <f t="shared" si="16"/>
        <v>0.11524856415786307</v>
      </c>
      <c r="L66" s="200">
        <f t="shared" si="16"/>
        <v>0.11524856415786304</v>
      </c>
      <c r="M66" s="200">
        <f t="shared" si="16"/>
        <v>0.11524856415786305</v>
      </c>
      <c r="N66" s="200">
        <f t="shared" si="16"/>
        <v>0.11524856415786308</v>
      </c>
      <c r="O66" s="200">
        <f t="shared" si="16"/>
        <v>0.11524856415786307</v>
      </c>
      <c r="P66" s="200">
        <f t="shared" si="16"/>
        <v>0.11524856415786305</v>
      </c>
      <c r="Q66" s="200">
        <f t="shared" si="16"/>
        <v>0.11524856415786305</v>
      </c>
    </row>
    <row r="67" spans="1:17" x14ac:dyDescent="0.25">
      <c r="A67" s="72" t="s">
        <v>290</v>
      </c>
      <c r="B67" s="71">
        <f t="shared" ref="B67:Q67" si="17">IF(B$46=0,0,B$46/B$5)</f>
        <v>5.6385501258674864E-2</v>
      </c>
      <c r="C67" s="71">
        <f t="shared" si="17"/>
        <v>0.11548878948939792</v>
      </c>
      <c r="D67" s="71">
        <f t="shared" si="17"/>
        <v>0.15513068758242465</v>
      </c>
      <c r="E67" s="71">
        <f t="shared" si="17"/>
        <v>0.14220961620029995</v>
      </c>
      <c r="F67" s="71">
        <f t="shared" si="17"/>
        <v>0.14406930482170144</v>
      </c>
      <c r="G67" s="71">
        <f t="shared" si="17"/>
        <v>0.15037484476732435</v>
      </c>
      <c r="H67" s="71">
        <f t="shared" si="17"/>
        <v>0.17341768654772652</v>
      </c>
      <c r="I67" s="71">
        <f t="shared" si="17"/>
        <v>6.4915336121705955E-2</v>
      </c>
      <c r="J67" s="71">
        <f t="shared" si="17"/>
        <v>3.423495363464809E-2</v>
      </c>
      <c r="K67" s="71">
        <f t="shared" si="17"/>
        <v>9.1991464940728629E-2</v>
      </c>
      <c r="L67" s="71">
        <f t="shared" si="17"/>
        <v>8.4075304459048594E-2</v>
      </c>
      <c r="M67" s="71">
        <f t="shared" si="17"/>
        <v>7.0899515838754909E-2</v>
      </c>
      <c r="N67" s="71">
        <f t="shared" si="17"/>
        <v>7.4372704798730857E-2</v>
      </c>
      <c r="O67" s="71">
        <f t="shared" si="17"/>
        <v>7.604028452570194E-2</v>
      </c>
      <c r="P67" s="71">
        <f t="shared" si="17"/>
        <v>7.5738886850668444E-2</v>
      </c>
      <c r="Q67" s="71">
        <f t="shared" si="17"/>
        <v>6.0534275652040351E-2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 t="shared" ref="B71:Q71" si="18">SUM(B$72:B$82)</f>
        <v>39.071809165702554</v>
      </c>
      <c r="C71" s="253">
        <f t="shared" si="18"/>
        <v>39.565153003233171</v>
      </c>
      <c r="D71" s="253">
        <f t="shared" si="18"/>
        <v>39.790054435513888</v>
      </c>
      <c r="E71" s="253">
        <f t="shared" si="18"/>
        <v>39.741918329524978</v>
      </c>
      <c r="F71" s="253">
        <f t="shared" si="18"/>
        <v>39.639755035329593</v>
      </c>
      <c r="G71" s="253">
        <f t="shared" si="18"/>
        <v>39.252946469422938</v>
      </c>
      <c r="H71" s="253">
        <f t="shared" si="18"/>
        <v>37.572410757164704</v>
      </c>
      <c r="I71" s="253">
        <f t="shared" si="18"/>
        <v>36.818452129901701</v>
      </c>
      <c r="J71" s="253">
        <f t="shared" si="18"/>
        <v>36.606729003264256</v>
      </c>
      <c r="K71" s="253">
        <f t="shared" si="18"/>
        <v>36.970719727117434</v>
      </c>
      <c r="L71" s="253">
        <f t="shared" si="18"/>
        <v>36.840758633293646</v>
      </c>
      <c r="M71" s="253">
        <f t="shared" si="18"/>
        <v>35.256682483418665</v>
      </c>
      <c r="N71" s="253">
        <f t="shared" si="18"/>
        <v>35.278170832833545</v>
      </c>
      <c r="O71" s="253">
        <f t="shared" si="18"/>
        <v>35.288590609093013</v>
      </c>
      <c r="P71" s="253">
        <f t="shared" si="18"/>
        <v>33.653818594183953</v>
      </c>
      <c r="Q71" s="253">
        <f t="shared" si="18"/>
        <v>28.956643084929741</v>
      </c>
    </row>
    <row r="72" spans="1:17" x14ac:dyDescent="0.25">
      <c r="A72" s="132" t="s">
        <v>83</v>
      </c>
      <c r="B72" s="282">
        <f>IF(B$6=0,0,B$6/MAE!B$5*1000)</f>
        <v>0.88468082338794507</v>
      </c>
      <c r="C72" s="282">
        <f>IF(C$6=0,0,C$6/MAE!C$5*1000)</f>
        <v>0.89585132820252855</v>
      </c>
      <c r="D72" s="282">
        <f>IF(D$6=0,0,D$6/MAE!D$5*1000)</f>
        <v>0.9009436438270092</v>
      </c>
      <c r="E72" s="282">
        <f>IF(E$6=0,0,E$6/MAE!E$5*1000)</f>
        <v>0.8998537252696075</v>
      </c>
      <c r="F72" s="282">
        <f>IF(F$6=0,0,F$6/MAE!F$5*1000)</f>
        <v>0.89754049972006877</v>
      </c>
      <c r="G72" s="282">
        <f>IF(G$6=0,0,G$6/MAE!G$5*1000)</f>
        <v>0.88878221266127055</v>
      </c>
      <c r="H72" s="282">
        <f>IF(H$6=0,0,H$6/MAE!H$5*1000)</f>
        <v>0.85073079529924767</v>
      </c>
      <c r="I72" s="282">
        <f>IF(I$6=0,0,I$6/MAE!I$5*1000)</f>
        <v>0.83365933755490063</v>
      </c>
      <c r="J72" s="282">
        <f>IF(J$6=0,0,J$6/MAE!J$5*1000)</f>
        <v>0.82886541083373133</v>
      </c>
      <c r="K72" s="282">
        <f>IF(K$6=0,0,K$6/MAE!K$5*1000)</f>
        <v>0.83710704643136513</v>
      </c>
      <c r="L72" s="282">
        <f>IF(L$6=0,0,L$6/MAE!L$5*1000)</f>
        <v>0.83416441106465289</v>
      </c>
      <c r="M72" s="282">
        <f>IF(M$6=0,0,M$6/MAE!M$5*1000)</f>
        <v>0.79829707288644625</v>
      </c>
      <c r="N72" s="282">
        <f>IF(N$6=0,0,N$6/MAE!N$5*1000)</f>
        <v>0.79878362139954384</v>
      </c>
      <c r="O72" s="282">
        <f>IF(O$6=0,0,O$6/MAE!O$5*1000)</f>
        <v>0.7990195504859513</v>
      </c>
      <c r="P72" s="282">
        <f>IF(P$6=0,0,P$6/MAE!P$5*1000)</f>
        <v>0.76200433457752459</v>
      </c>
      <c r="Q72" s="282">
        <f>IF(Q$6=0,0,Q$6/MAE!Q$5*1000)</f>
        <v>0.65564885255975236</v>
      </c>
    </row>
    <row r="73" spans="1:17" x14ac:dyDescent="0.25">
      <c r="A73" s="76" t="s">
        <v>82</v>
      </c>
      <c r="B73" s="281">
        <f>IF(B$7=0,0,B$7/MAE!B$5*1000)</f>
        <v>1.2031659198076055</v>
      </c>
      <c r="C73" s="281">
        <f>IF(C$7=0,0,C$7/MAE!C$5*1000)</f>
        <v>1.2183578063554388</v>
      </c>
      <c r="D73" s="281">
        <f>IF(D$7=0,0,D$7/MAE!D$5*1000)</f>
        <v>1.2252833556047322</v>
      </c>
      <c r="E73" s="281">
        <f>IF(E$7=0,0,E$7/MAE!E$5*1000)</f>
        <v>1.2238010663666661</v>
      </c>
      <c r="F73" s="281">
        <f>IF(F$7=0,0,F$7/MAE!F$5*1000)</f>
        <v>1.2206550796192934</v>
      </c>
      <c r="G73" s="281">
        <f>IF(G$7=0,0,G$7/MAE!G$5*1000)</f>
        <v>1.2087438092193279</v>
      </c>
      <c r="H73" s="281">
        <f>IF(H$7=0,0,H$7/MAE!H$5*1000)</f>
        <v>1.1569938816069767</v>
      </c>
      <c r="I73" s="281">
        <f>IF(I$7=0,0,I$7/MAE!I$5*1000)</f>
        <v>1.1337766990746647</v>
      </c>
      <c r="J73" s="281">
        <f>IF(J$7=0,0,J$7/MAE!J$5*1000)</f>
        <v>1.1272569587338745</v>
      </c>
      <c r="K73" s="281">
        <f>IF(K$7=0,0,K$7/MAE!K$5*1000)</f>
        <v>1.1384655831466564</v>
      </c>
      <c r="L73" s="281">
        <f>IF(L$7=0,0,L$7/MAE!L$5*1000)</f>
        <v>1.1344635990479277</v>
      </c>
      <c r="M73" s="281">
        <f>IF(M$7=0,0,M$7/MAE!M$5*1000)</f>
        <v>1.0856840191255668</v>
      </c>
      <c r="N73" s="281">
        <f>IF(N$7=0,0,N$7/MAE!N$5*1000)</f>
        <v>1.0863457251033795</v>
      </c>
      <c r="O73" s="281">
        <f>IF(O$7=0,0,O$7/MAE!O$5*1000)</f>
        <v>1.0866665886608937</v>
      </c>
      <c r="P73" s="281">
        <f>IF(P$7=0,0,P$7/MAE!P$5*1000)</f>
        <v>1.0363258950254335</v>
      </c>
      <c r="Q73" s="281">
        <f>IF(Q$7=0,0,Q$7/MAE!Q$5*1000)</f>
        <v>0.89168243948126336</v>
      </c>
    </row>
    <row r="74" spans="1:17" x14ac:dyDescent="0.25">
      <c r="A74" s="76" t="s">
        <v>81</v>
      </c>
      <c r="B74" s="281">
        <f>IF(B$8=0,0,B$8/MAE!B$5*1000)</f>
        <v>1.4862637832917478</v>
      </c>
      <c r="C74" s="281">
        <f>IF(C$8=0,0,C$8/MAE!C$5*1000)</f>
        <v>1.5050302313802477</v>
      </c>
      <c r="D74" s="281">
        <f>IF(D$8=0,0,D$8/MAE!D$5*1000)</f>
        <v>1.5135853216293751</v>
      </c>
      <c r="E74" s="281">
        <f>IF(E$8=0,0,E$8/MAE!E$5*1000)</f>
        <v>1.5117542584529406</v>
      </c>
      <c r="F74" s="281">
        <f>IF(F$8=0,0,F$8/MAE!F$5*1000)</f>
        <v>1.5078680395297153</v>
      </c>
      <c r="G74" s="281">
        <f>IF(G$8=0,0,G$8/MAE!G$5*1000)</f>
        <v>1.4931541172709344</v>
      </c>
      <c r="H74" s="281">
        <f>IF(H$8=0,0,H$8/MAE!H$5*1000)</f>
        <v>1.4292277361027359</v>
      </c>
      <c r="I74" s="281">
        <f>IF(I$8=0,0,I$8/MAE!I$5*1000)</f>
        <v>1.4005476870922324</v>
      </c>
      <c r="J74" s="281">
        <f>IF(J$8=0,0,J$8/MAE!J$5*1000)</f>
        <v>1.3924938902006685</v>
      </c>
      <c r="K74" s="281">
        <f>IF(K$8=0,0,K$8/MAE!K$5*1000)</f>
        <v>1.4063398380046932</v>
      </c>
      <c r="L74" s="281">
        <f>IF(L$8=0,0,L$8/MAE!L$5*1000)</f>
        <v>1.4013962105886166</v>
      </c>
      <c r="M74" s="281">
        <f>IF(M$8=0,0,M$8/MAE!M$5*1000)</f>
        <v>1.3411390824492293</v>
      </c>
      <c r="N74" s="281">
        <f>IF(N$8=0,0,N$8/MAE!N$5*1000)</f>
        <v>1.3419564839512335</v>
      </c>
      <c r="O74" s="281">
        <f>IF(O$8=0,0,O$8/MAE!O$5*1000)</f>
        <v>1.3423528448163979</v>
      </c>
      <c r="P74" s="281">
        <f>IF(P$8=0,0,P$8/MAE!P$5*1000)</f>
        <v>1.2801672820902412</v>
      </c>
      <c r="Q74" s="281">
        <f>IF(Q$8=0,0,Q$8/MAE!Q$5*1000)</f>
        <v>1.101490072300384</v>
      </c>
    </row>
    <row r="75" spans="1:17" x14ac:dyDescent="0.25">
      <c r="A75" s="76" t="s">
        <v>80</v>
      </c>
      <c r="B75" s="281">
        <f>IF(B$9=0,0,B$9/MAE!B$5*1000)</f>
        <v>0.92006805632346278</v>
      </c>
      <c r="C75" s="281">
        <f>IF(C$9=0,0,C$9/MAE!C$5*1000)</f>
        <v>0.9316853813306295</v>
      </c>
      <c r="D75" s="281">
        <f>IF(D$9=0,0,D$9/MAE!D$5*1000)</f>
        <v>0.93698138958008925</v>
      </c>
      <c r="E75" s="281">
        <f>IF(E$9=0,0,E$9/MAE!E$5*1000)</f>
        <v>0.93584787428039162</v>
      </c>
      <c r="F75" s="281">
        <f>IF(F$9=0,0,F$9/MAE!F$5*1000)</f>
        <v>0.93344211970887148</v>
      </c>
      <c r="G75" s="281">
        <f>IF(G$9=0,0,G$9/MAE!G$5*1000)</f>
        <v>0.92433350116772117</v>
      </c>
      <c r="H75" s="281">
        <f>IF(H$9=0,0,H$9/MAE!H$5*1000)</f>
        <v>0.88476002711121737</v>
      </c>
      <c r="I75" s="281">
        <f>IF(I$9=0,0,I$9/MAE!I$5*1000)</f>
        <v>0.86700571105709645</v>
      </c>
      <c r="J75" s="281">
        <f>IF(J$9=0,0,J$9/MAE!J$5*1000)</f>
        <v>0.86202002726708049</v>
      </c>
      <c r="K75" s="281">
        <f>IF(K$9=0,0,K$9/MAE!K$5*1000)</f>
        <v>0.87059132828861963</v>
      </c>
      <c r="L75" s="281">
        <f>IF(L$9=0,0,L$9/MAE!L$5*1000)</f>
        <v>0.86753098750723878</v>
      </c>
      <c r="M75" s="281">
        <f>IF(M$9=0,0,M$9/MAE!M$5*1000)</f>
        <v>0.83022895580190392</v>
      </c>
      <c r="N75" s="281">
        <f>IF(N$9=0,0,N$9/MAE!N$5*1000)</f>
        <v>0.83073496625552556</v>
      </c>
      <c r="O75" s="281">
        <f>IF(O$9=0,0,O$9/MAE!O$5*1000)</f>
        <v>0.83098033250538916</v>
      </c>
      <c r="P75" s="281">
        <f>IF(P$9=0,0,P$9/MAE!P$5*1000)</f>
        <v>0.79248450796062553</v>
      </c>
      <c r="Q75" s="281">
        <f>IF(Q$9=0,0,Q$9/MAE!Q$5*1000)</f>
        <v>0.68187480666214229</v>
      </c>
    </row>
    <row r="76" spans="1:17" x14ac:dyDescent="0.25">
      <c r="A76" s="129" t="s">
        <v>79</v>
      </c>
      <c r="B76" s="280">
        <f>IF(B$10=0,0,B$10/MAE!B$5*1000)</f>
        <v>0.95545528925898049</v>
      </c>
      <c r="C76" s="280">
        <f>IF(C$10=0,0,C$10/MAE!C$5*1000)</f>
        <v>0.96751943445873057</v>
      </c>
      <c r="D76" s="280">
        <f>IF(D$10=0,0,D$10/MAE!D$5*1000)</f>
        <v>0.97301913533316942</v>
      </c>
      <c r="E76" s="280">
        <f>IF(E$10=0,0,E$10/MAE!E$5*1000)</f>
        <v>0.97184202329117597</v>
      </c>
      <c r="F76" s="280">
        <f>IF(F$10=0,0,F$10/MAE!F$5*1000)</f>
        <v>0.96934373969767418</v>
      </c>
      <c r="G76" s="280">
        <f>IF(G$10=0,0,G$10/MAE!G$5*1000)</f>
        <v>0.95988478967417201</v>
      </c>
      <c r="H76" s="280">
        <f>IF(H$10=0,0,H$10/MAE!H$5*1000)</f>
        <v>0.9187892589231873</v>
      </c>
      <c r="I76" s="280">
        <f>IF(I$10=0,0,I$10/MAE!I$5*1000)</f>
        <v>0.90035208455929261</v>
      </c>
      <c r="J76" s="280">
        <f>IF(J$10=0,0,J$10/MAE!J$5*1000)</f>
        <v>0.89517464370042954</v>
      </c>
      <c r="K76" s="280">
        <f>IF(K$10=0,0,K$10/MAE!K$5*1000)</f>
        <v>0.90407561014587423</v>
      </c>
      <c r="L76" s="280">
        <f>IF(L$10=0,0,L$10/MAE!L$5*1000)</f>
        <v>0.9008975639498249</v>
      </c>
      <c r="M76" s="280">
        <f>IF(M$10=0,0,M$10/MAE!M$5*1000)</f>
        <v>0.86216083871736171</v>
      </c>
      <c r="N76" s="280">
        <f>IF(N$10=0,0,N$10/MAE!N$5*1000)</f>
        <v>0.86268631111150695</v>
      </c>
      <c r="O76" s="280">
        <f>IF(O$10=0,0,O$10/MAE!O$5*1000)</f>
        <v>0.86294111452482747</v>
      </c>
      <c r="P76" s="280">
        <f>IF(P$10=0,0,P$10/MAE!P$5*1000)</f>
        <v>0.82296468134372636</v>
      </c>
      <c r="Q76" s="280">
        <f>IF(Q$10=0,0,Q$10/MAE!Q$5*1000)</f>
        <v>0.70810076076453243</v>
      </c>
    </row>
    <row r="77" spans="1:17" x14ac:dyDescent="0.25">
      <c r="A77" s="127" t="s">
        <v>295</v>
      </c>
      <c r="B77" s="305">
        <f>IF(B$15=0,0,B$15/MAE!B$5*1000)</f>
        <v>6.566831112037657</v>
      </c>
      <c r="C77" s="305">
        <f>IF(C$15=0,0,C$15/MAE!C$5*1000)</f>
        <v>6.6497478167003132</v>
      </c>
      <c r="D77" s="305">
        <f>IF(D$15=0,0,D$15/MAE!D$5*1000)</f>
        <v>6.6875471854569373</v>
      </c>
      <c r="E77" s="305">
        <f>IF(E$15=0,0,E$15/MAE!E$5*1000)</f>
        <v>6.6794569105203543</v>
      </c>
      <c r="F77" s="305">
        <f>IF(F$15=0,0,F$15/MAE!F$5*1000)</f>
        <v>6.6622862416121036</v>
      </c>
      <c r="G77" s="305">
        <f>IF(G$15=0,0,G$15/MAE!G$5*1000)</f>
        <v>6.5972750077010787</v>
      </c>
      <c r="H77" s="305">
        <f>IF(H$15=0,0,H$15/MAE!H$5*1000)</f>
        <v>6.3148259879143263</v>
      </c>
      <c r="I77" s="305">
        <f>IF(I$15=0,0,I$15/MAE!I$5*1000)</f>
        <v>6.1881075411256878</v>
      </c>
      <c r="J77" s="305">
        <f>IF(J$15=0,0,J$15/MAE!J$5*1000)</f>
        <v>6.1525230610407178</v>
      </c>
      <c r="K77" s="305">
        <f>IF(K$15=0,0,K$15/MAE!K$5*1000)</f>
        <v>6.2136992814648897</v>
      </c>
      <c r="L77" s="305">
        <f>IF(L$15=0,0,L$15/MAE!L$5*1000)</f>
        <v>6.1918566135030062</v>
      </c>
      <c r="M77" s="305">
        <f>IF(M$15=0,0,M$15/MAE!M$5*1000)</f>
        <v>5.9256196317262031</v>
      </c>
      <c r="N77" s="305">
        <f>IF(N$15=0,0,N$15/MAE!N$5*1000)</f>
        <v>5.929231196291477</v>
      </c>
      <c r="O77" s="305">
        <f>IF(O$15=0,0,O$15/MAE!O$5*1000)</f>
        <v>5.9309824566600708</v>
      </c>
      <c r="P77" s="305">
        <f>IF(P$15=0,0,P$15/MAE!P$5*1000)</f>
        <v>5.6562249791379697</v>
      </c>
      <c r="Q77" s="305">
        <f>IF(Q$15=0,0,Q$15/MAE!Q$5*1000)</f>
        <v>4.8667668267893891</v>
      </c>
    </row>
    <row r="78" spans="1:17" x14ac:dyDescent="0.25">
      <c r="A78" s="127" t="s">
        <v>294</v>
      </c>
      <c r="B78" s="305">
        <f>IF(B$23=0,0,B$23/MAE!B$5*1000)</f>
        <v>3.1896036829897203</v>
      </c>
      <c r="C78" s="305">
        <f>IF(C$23=0,0,C$23/MAE!C$5*1000)</f>
        <v>3.2298775109687243</v>
      </c>
      <c r="D78" s="305">
        <f>IF(D$23=0,0,D$23/MAE!D$5*1000)</f>
        <v>3.2482372043647989</v>
      </c>
      <c r="E78" s="305">
        <f>IF(E$23=0,0,E$23/MAE!E$5*1000)</f>
        <v>3.2443076422527435</v>
      </c>
      <c r="F78" s="305">
        <f>IF(F$23=0,0,F$23/MAE!F$5*1000)</f>
        <v>3.2359676030687372</v>
      </c>
      <c r="G78" s="305">
        <f>IF(G$23=0,0,G$23/MAE!G$5*1000)</f>
        <v>3.2043907180262385</v>
      </c>
      <c r="H78" s="305">
        <f>IF(H$23=0,0,H$23/MAE!H$5*1000)</f>
        <v>3.0672011941298161</v>
      </c>
      <c r="I78" s="305">
        <f>IF(I$23=0,0,I$23/MAE!I$5*1000)</f>
        <v>3.0056522342610488</v>
      </c>
      <c r="J78" s="305">
        <f>IF(J$23=0,0,J$23/MAE!J$5*1000)</f>
        <v>2.9883683439340634</v>
      </c>
      <c r="K78" s="305">
        <f>IF(K$23=0,0,K$23/MAE!K$5*1000)</f>
        <v>3.0180825081400897</v>
      </c>
      <c r="L78" s="305">
        <f>IF(L$23=0,0,L$23/MAE!L$5*1000)</f>
        <v>3.0074732122728896</v>
      </c>
      <c r="M78" s="305">
        <f>IF(M$23=0,0,M$23/MAE!M$5*1000)</f>
        <v>2.8781581068384416</v>
      </c>
      <c r="N78" s="305">
        <f>IF(N$23=0,0,N$23/MAE!N$5*1000)</f>
        <v>2.8799122953415752</v>
      </c>
      <c r="O78" s="305">
        <f>IF(O$23=0,0,O$23/MAE!O$5*1000)</f>
        <v>2.8807629075206065</v>
      </c>
      <c r="P78" s="305">
        <f>IF(P$23=0,0,P$23/MAE!P$5*1000)</f>
        <v>2.7473092755813004</v>
      </c>
      <c r="Q78" s="305">
        <f>IF(Q$23=0,0,Q$23/MAE!Q$5*1000)</f>
        <v>2.3638581730119892</v>
      </c>
    </row>
    <row r="79" spans="1:17" x14ac:dyDescent="0.25">
      <c r="A79" s="127" t="s">
        <v>293</v>
      </c>
      <c r="B79" s="305">
        <f>IF(B$26=0,0,B$26/MAE!B$5*1000)</f>
        <v>9.3811873029109396</v>
      </c>
      <c r="C79" s="305">
        <f>IF(C$26=0,0,C$26/MAE!C$5*1000)</f>
        <v>9.4996397381433049</v>
      </c>
      <c r="D79" s="305">
        <f>IF(D$26=0,0,D$26/MAE!D$5*1000)</f>
        <v>9.5536388363670568</v>
      </c>
      <c r="E79" s="305">
        <f>IF(E$26=0,0,E$26/MAE!E$5*1000)</f>
        <v>9.5420813007433658</v>
      </c>
      <c r="F79" s="305">
        <f>IF(F$26=0,0,F$26/MAE!F$5*1000)</f>
        <v>9.5175517737315776</v>
      </c>
      <c r="G79" s="305">
        <f>IF(G$26=0,0,G$26/MAE!G$5*1000)</f>
        <v>9.4246785824301114</v>
      </c>
      <c r="H79" s="305">
        <f>IF(H$26=0,0,H$26/MAE!H$5*1000)</f>
        <v>9.0211799827347541</v>
      </c>
      <c r="I79" s="305">
        <f>IF(I$26=0,0,I$26/MAE!I$5*1000)</f>
        <v>8.8401536301795538</v>
      </c>
      <c r="J79" s="305">
        <f>IF(J$26=0,0,J$26/MAE!J$5*1000)</f>
        <v>8.7893186586295986</v>
      </c>
      <c r="K79" s="305">
        <f>IF(K$26=0,0,K$26/MAE!K$5*1000)</f>
        <v>8.8767132592355562</v>
      </c>
      <c r="L79" s="305">
        <f>IF(L$26=0,0,L$26/MAE!L$5*1000)</f>
        <v>8.8455094478614384</v>
      </c>
      <c r="M79" s="305">
        <f>IF(M$26=0,0,M$26/MAE!M$5*1000)</f>
        <v>8.4651709024660047</v>
      </c>
      <c r="N79" s="305">
        <f>IF(N$26=0,0,N$26/MAE!N$5*1000)</f>
        <v>8.4703302804163965</v>
      </c>
      <c r="O79" s="305">
        <f>IF(O$26=0,0,O$26/MAE!O$5*1000)</f>
        <v>8.4728320809429594</v>
      </c>
      <c r="P79" s="305">
        <f>IF(P$26=0,0,P$26/MAE!P$5*1000)</f>
        <v>8.080321398768529</v>
      </c>
      <c r="Q79" s="305">
        <f>IF(Q$26=0,0,Q$26/MAE!Q$5*1000)</f>
        <v>6.952524038270556</v>
      </c>
    </row>
    <row r="80" spans="1:17" x14ac:dyDescent="0.25">
      <c r="A80" s="127" t="s">
        <v>292</v>
      </c>
      <c r="B80" s="305">
        <f>IF(B$34=0,0,B$34/MAE!B$5*1000)</f>
        <v>7.7784997454058145</v>
      </c>
      <c r="C80" s="305">
        <f>IF(C$34=0,0,C$34/MAE!C$5*1000)</f>
        <v>5.5382850550782532</v>
      </c>
      <c r="D80" s="305">
        <f>IF(D$34=0,0,D$34/MAE!D$5*1000)</f>
        <v>3.9924132183711651</v>
      </c>
      <c r="E80" s="305">
        <f>IF(E$34=0,0,E$34/MAE!E$5*1000)</f>
        <v>4.5010915512855094</v>
      </c>
      <c r="F80" s="305">
        <f>IF(F$34=0,0,F$34/MAE!F$5*1000)</f>
        <v>4.4158031360079191</v>
      </c>
      <c r="G80" s="305">
        <f>IF(G$34=0,0,G$34/MAE!G$5*1000)</f>
        <v>4.1252022797060608</v>
      </c>
      <c r="H80" s="305">
        <f>IF(H$34=0,0,H$34/MAE!H$5*1000)</f>
        <v>3.0828149501013486</v>
      </c>
      <c r="I80" s="305">
        <f>IF(I$34=0,0,I$34/MAE!I$5*1000)</f>
        <v>7.0158412670175263</v>
      </c>
      <c r="J80" s="305">
        <f>IF(J$34=0,0,J$34/MAE!J$5*1000)</f>
        <v>8.0986053826390059</v>
      </c>
      <c r="K80" s="305">
        <f>IF(K$34=0,0,K$34/MAE!K$5*1000)</f>
        <v>6.0438322402159956</v>
      </c>
      <c r="L80" s="305">
        <f>IF(L$34=0,0,L$34/MAE!L$5*1000)</f>
        <v>6.3142240539280756</v>
      </c>
      <c r="M80" s="305">
        <f>IF(M$34=0,0,M$34/MAE!M$5*1000)</f>
        <v>6.5072601220687272</v>
      </c>
      <c r="N80" s="305">
        <f>IF(N$34=0,0,N$34/MAE!N$5*1000)</f>
        <v>6.3886984331735128</v>
      </c>
      <c r="O80" s="305">
        <f>IF(O$34=0,0,O$34/MAE!O$5*1000)</f>
        <v>6.3317388636968532</v>
      </c>
      <c r="P80" s="305">
        <f>IF(P$34=0,0,P$34/MAE!P$5*1000)</f>
        <v>6.0485592096918896</v>
      </c>
      <c r="Q80" s="305">
        <f>IF(Q$34=0,0,Q$34/MAE!Q$5*1000)</f>
        <v>5.6446161622589806</v>
      </c>
    </row>
    <row r="81" spans="1:17" x14ac:dyDescent="0.25">
      <c r="A81" s="127" t="s">
        <v>291</v>
      </c>
      <c r="B81" s="305">
        <f>IF(B$45=0,0,B$45/MAE!B$5*1000)</f>
        <v>4.5029699053972516</v>
      </c>
      <c r="C81" s="305">
        <f>IF(C$45=0,0,C$45/MAE!C$5*1000)</f>
        <v>4.5598270743087861</v>
      </c>
      <c r="D81" s="305">
        <f>IF(D$45=0,0,D$45/MAE!D$5*1000)</f>
        <v>4.5857466414561863</v>
      </c>
      <c r="E81" s="305">
        <f>IF(E$45=0,0,E$45/MAE!E$5*1000)</f>
        <v>4.5801990243568147</v>
      </c>
      <c r="F81" s="305">
        <f>IF(F$45=0,0,F$45/MAE!F$5*1000)</f>
        <v>4.5684248513911578</v>
      </c>
      <c r="G81" s="305">
        <f>IF(G$45=0,0,G$45/MAE!G$5*1000)</f>
        <v>4.5238457195664532</v>
      </c>
      <c r="H81" s="305">
        <f>IF(H$45=0,0,H$45/MAE!H$5*1000)</f>
        <v>4.3301663917126803</v>
      </c>
      <c r="I81" s="305">
        <f>IF(I$45=0,0,I$45/MAE!I$5*1000)</f>
        <v>4.2432737424861857</v>
      </c>
      <c r="J81" s="305">
        <f>IF(J$45=0,0,J$45/MAE!J$5*1000)</f>
        <v>4.2188729561422065</v>
      </c>
      <c r="K81" s="305">
        <f>IF(K$45=0,0,K$45/MAE!K$5*1000)</f>
        <v>4.2608223644330669</v>
      </c>
      <c r="L81" s="305">
        <f>IF(L$45=0,0,L$45/MAE!L$5*1000)</f>
        <v>4.2458445349734895</v>
      </c>
      <c r="M81" s="305">
        <f>IF(M$45=0,0,M$45/MAE!M$5*1000)</f>
        <v>4.0632820331836816</v>
      </c>
      <c r="N81" s="305">
        <f>IF(N$45=0,0,N$45/MAE!N$5*1000)</f>
        <v>4.0657585345998708</v>
      </c>
      <c r="O81" s="305">
        <f>IF(O$45=0,0,O$45/MAE!O$5*1000)</f>
        <v>4.06695939885262</v>
      </c>
      <c r="P81" s="305">
        <f>IF(P$45=0,0,P$45/MAE!P$5*1000)</f>
        <v>3.8785542714088939</v>
      </c>
      <c r="Q81" s="305">
        <f>IF(Q$45=0,0,Q$45/MAE!Q$5*1000)</f>
        <v>3.3372115383698668</v>
      </c>
    </row>
    <row r="82" spans="1:17" x14ac:dyDescent="0.25">
      <c r="A82" s="72" t="s">
        <v>290</v>
      </c>
      <c r="B82" s="304">
        <f>IF(B$46=0,0,B$46/MAE!B$5*1000)</f>
        <v>2.2030835448914252</v>
      </c>
      <c r="C82" s="304">
        <f>IF(C$46=0,0,C$46/MAE!C$5*1000)</f>
        <v>4.5693316263062167</v>
      </c>
      <c r="D82" s="304">
        <f>IF(D$46=0,0,D$46/MAE!D$5*1000)</f>
        <v>6.1726585035233752</v>
      </c>
      <c r="E82" s="304">
        <f>IF(E$46=0,0,E$46/MAE!E$5*1000)</f>
        <v>5.6516829527054142</v>
      </c>
      <c r="F82" s="304">
        <f>IF(F$46=0,0,F$46/MAE!F$5*1000)</f>
        <v>5.7108719512424733</v>
      </c>
      <c r="G82" s="304">
        <f>IF(G$46=0,0,G$46/MAE!G$5*1000)</f>
        <v>5.9026557319995678</v>
      </c>
      <c r="H82" s="304">
        <f>IF(H$46=0,0,H$46/MAE!H$5*1000)</f>
        <v>6.5157205515284176</v>
      </c>
      <c r="I82" s="304">
        <f>IF(I$46=0,0,I$46/MAE!I$5*1000)</f>
        <v>2.390082195493509</v>
      </c>
      <c r="J82" s="304">
        <f>IF(J$46=0,0,J$46/MAE!J$5*1000)</f>
        <v>1.2532296701428791</v>
      </c>
      <c r="K82" s="304">
        <f>IF(K$46=0,0,K$46/MAE!K$5*1000)</f>
        <v>3.4009906676106274</v>
      </c>
      <c r="L82" s="304">
        <f>IF(L$46=0,0,L$46/MAE!L$5*1000)</f>
        <v>3.0973979985964868</v>
      </c>
      <c r="M82" s="304">
        <f>IF(M$46=0,0,M$46/MAE!M$5*1000)</f>
        <v>2.4996817181550943</v>
      </c>
      <c r="N82" s="304">
        <f>IF(N$46=0,0,N$46/MAE!N$5*1000)</f>
        <v>2.6237329851895255</v>
      </c>
      <c r="O82" s="304">
        <f>IF(O$46=0,0,O$46/MAE!O$5*1000)</f>
        <v>2.6833544704264467</v>
      </c>
      <c r="P82" s="304">
        <f>IF(P$46=0,0,P$46/MAE!P$5*1000)</f>
        <v>2.5489027585978206</v>
      </c>
      <c r="Q82" s="304">
        <f>IF(Q$46=0,0,Q$46/MAE!Q$5*1000)</f>
        <v>1.7528694144608852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94.195627118756178</v>
      </c>
      <c r="C5" s="96">
        <v>100.95646027621522</v>
      </c>
      <c r="D5" s="96">
        <v>103.51765489359727</v>
      </c>
      <c r="E5" s="96">
        <v>99.383818636751812</v>
      </c>
      <c r="F5" s="96">
        <v>93.912667620705264</v>
      </c>
      <c r="G5" s="96">
        <v>104.57869373759409</v>
      </c>
      <c r="H5" s="96">
        <v>128.6165392275401</v>
      </c>
      <c r="I5" s="96">
        <v>133.05937410794866</v>
      </c>
      <c r="J5" s="96">
        <v>135.48682320461347</v>
      </c>
      <c r="K5" s="96">
        <v>130.11352886414227</v>
      </c>
      <c r="L5" s="96">
        <v>122.10762910892045</v>
      </c>
      <c r="M5" s="96">
        <v>136.85460134167673</v>
      </c>
      <c r="N5" s="96">
        <v>130.73308392706218</v>
      </c>
      <c r="O5" s="96">
        <v>132.24552149877292</v>
      </c>
      <c r="P5" s="96">
        <v>140.46899817916358</v>
      </c>
      <c r="Q5" s="96">
        <v>176.42099200111869</v>
      </c>
    </row>
    <row r="6" spans="1:17" x14ac:dyDescent="0.25">
      <c r="A6" s="76" t="s">
        <v>83</v>
      </c>
      <c r="B6" s="95">
        <v>1.8346278781252447</v>
      </c>
      <c r="C6" s="95">
        <v>1.9911349253896105</v>
      </c>
      <c r="D6" s="95">
        <v>2.0532540293703896</v>
      </c>
      <c r="E6" s="95">
        <v>1.968875395909035</v>
      </c>
      <c r="F6" s="95">
        <v>1.8557046867936182</v>
      </c>
      <c r="G6" s="95">
        <v>2.066996790224255</v>
      </c>
      <c r="H6" s="95">
        <v>2.5091537338432928</v>
      </c>
      <c r="I6" s="95">
        <v>2.5437380871548552</v>
      </c>
      <c r="J6" s="95">
        <v>2.5752498702298263</v>
      </c>
      <c r="K6" s="95">
        <v>2.4977084946558796</v>
      </c>
      <c r="L6" s="95">
        <v>2.3357843993812986</v>
      </c>
      <c r="M6" s="95">
        <v>2.6057467769347822</v>
      </c>
      <c r="N6" s="95">
        <v>2.4907086322876761</v>
      </c>
      <c r="O6" s="95">
        <v>2.5202675512566022</v>
      </c>
      <c r="P6" s="95">
        <v>2.6774413247168507</v>
      </c>
      <c r="Q6" s="95">
        <v>3.3493625406542722</v>
      </c>
    </row>
    <row r="7" spans="1:17" x14ac:dyDescent="0.25">
      <c r="A7" s="76" t="s">
        <v>82</v>
      </c>
      <c r="B7" s="95">
        <v>0.62919655225545912</v>
      </c>
      <c r="C7" s="95">
        <v>0.682871575793774</v>
      </c>
      <c r="D7" s="95">
        <v>0.70417569229605026</v>
      </c>
      <c r="E7" s="95">
        <v>0.67523753764849148</v>
      </c>
      <c r="F7" s="95">
        <v>0.63642496925751635</v>
      </c>
      <c r="G7" s="95">
        <v>0.70888885394088474</v>
      </c>
      <c r="H7" s="95">
        <v>0.86052920989426673</v>
      </c>
      <c r="I7" s="95">
        <v>0.8723901197414754</v>
      </c>
      <c r="J7" s="95">
        <v>0.88319727333518117</v>
      </c>
      <c r="K7" s="95">
        <v>0.85660399698197931</v>
      </c>
      <c r="L7" s="95">
        <v>0.80107116458113226</v>
      </c>
      <c r="M7" s="95">
        <v>0.89365636903627954</v>
      </c>
      <c r="N7" s="95">
        <v>0.85420335251295643</v>
      </c>
      <c r="O7" s="95">
        <v>0.86434075973618674</v>
      </c>
      <c r="P7" s="95">
        <v>0.91824444099236913</v>
      </c>
      <c r="Q7" s="95">
        <v>1.1486838219131144</v>
      </c>
    </row>
    <row r="8" spans="1:17" x14ac:dyDescent="0.25">
      <c r="A8" s="76" t="s">
        <v>81</v>
      </c>
      <c r="B8" s="95">
        <v>4.2303511748427969</v>
      </c>
      <c r="C8" s="95">
        <v>4.5912307729128683</v>
      </c>
      <c r="D8" s="95">
        <v>4.7344672448091742</v>
      </c>
      <c r="E8" s="95">
        <v>4.5399039464690087</v>
      </c>
      <c r="F8" s="95">
        <v>4.2789508409523638</v>
      </c>
      <c r="G8" s="95">
        <v>4.7661557987753032</v>
      </c>
      <c r="H8" s="95">
        <v>5.7856972372358859</v>
      </c>
      <c r="I8" s="95">
        <v>5.8654430872838237</v>
      </c>
      <c r="J8" s="95">
        <v>5.9381040939882572</v>
      </c>
      <c r="K8" s="95">
        <v>5.7593063916480016</v>
      </c>
      <c r="L8" s="95">
        <v>5.3859359687695703</v>
      </c>
      <c r="M8" s="95">
        <v>6.0084249621308574</v>
      </c>
      <c r="N8" s="95">
        <v>5.7431658563677201</v>
      </c>
      <c r="O8" s="95">
        <v>5.8113238785357133</v>
      </c>
      <c r="P8" s="95">
        <v>6.1737408379310335</v>
      </c>
      <c r="Q8" s="95">
        <v>7.7230810279140325</v>
      </c>
    </row>
    <row r="9" spans="1:17" x14ac:dyDescent="0.25">
      <c r="A9" s="76" t="s">
        <v>80</v>
      </c>
      <c r="B9" s="95">
        <v>1.8690308164605798</v>
      </c>
      <c r="C9" s="95">
        <v>2.0284726835651328</v>
      </c>
      <c r="D9" s="95">
        <v>2.0917566448606717</v>
      </c>
      <c r="E9" s="95">
        <v>2.0057957434318441</v>
      </c>
      <c r="F9" s="95">
        <v>1.8905028574033402</v>
      </c>
      <c r="G9" s="95">
        <v>2.1057571099388381</v>
      </c>
      <c r="H9" s="95">
        <v>2.5562053796884974</v>
      </c>
      <c r="I9" s="95">
        <v>2.5914382587248292</v>
      </c>
      <c r="J9" s="95">
        <v>2.6235409506935832</v>
      </c>
      <c r="K9" s="95">
        <v>2.54454551939852</v>
      </c>
      <c r="L9" s="95">
        <v>2.3795850238101983</v>
      </c>
      <c r="M9" s="95">
        <v>2.6546097353326417</v>
      </c>
      <c r="N9" s="95">
        <v>2.5374143956250581</v>
      </c>
      <c r="O9" s="95">
        <v>2.5675276033839189</v>
      </c>
      <c r="P9" s="95">
        <v>2.7276486991326583</v>
      </c>
      <c r="Q9" s="95">
        <v>3.4121697803799433</v>
      </c>
    </row>
    <row r="10" spans="1:17" x14ac:dyDescent="0.25">
      <c r="A10" s="76" t="s">
        <v>79</v>
      </c>
      <c r="B10" s="95">
        <v>2.9835844351645031</v>
      </c>
      <c r="C10" s="95">
        <v>3.2381057992945861</v>
      </c>
      <c r="D10" s="95">
        <v>3.339127698053046</v>
      </c>
      <c r="E10" s="95">
        <v>3.2019059865237285</v>
      </c>
      <c r="F10" s="95">
        <v>3.0178608347743032</v>
      </c>
      <c r="G10" s="95">
        <v>3.3614770190617733</v>
      </c>
      <c r="H10" s="95">
        <v>4.0805397732098996</v>
      </c>
      <c r="I10" s="95">
        <v>4.1367829707928596</v>
      </c>
      <c r="J10" s="95">
        <v>4.1880293661124597</v>
      </c>
      <c r="K10" s="95">
        <v>4.0619268229198413</v>
      </c>
      <c r="L10" s="95">
        <v>3.7985959229048385</v>
      </c>
      <c r="M10" s="95">
        <v>4.2376253072024603</v>
      </c>
      <c r="N10" s="95">
        <v>4.0505432171984408</v>
      </c>
      <c r="O10" s="95">
        <v>4.0986137450736075</v>
      </c>
      <c r="P10" s="95">
        <v>4.3542193802562945</v>
      </c>
      <c r="Q10" s="95">
        <v>5.4469388932598148</v>
      </c>
    </row>
    <row r="11" spans="1:17" x14ac:dyDescent="0.25">
      <c r="A11" s="92" t="s">
        <v>125</v>
      </c>
      <c r="B11" s="91">
        <v>0.48751404721668445</v>
      </c>
      <c r="C11" s="91">
        <v>0.52910252678767644</v>
      </c>
      <c r="D11" s="91">
        <v>0.54560938147588134</v>
      </c>
      <c r="E11" s="91">
        <v>0.52318752166014948</v>
      </c>
      <c r="F11" s="91">
        <v>0.49311476898639317</v>
      </c>
      <c r="G11" s="91">
        <v>0.54926123319125231</v>
      </c>
      <c r="H11" s="91">
        <v>0.6667552076690354</v>
      </c>
      <c r="I11" s="91">
        <v>0.67594527735800158</v>
      </c>
      <c r="J11" s="91">
        <v>0.68431887566917082</v>
      </c>
      <c r="K11" s="91">
        <v>0.66371387435880536</v>
      </c>
      <c r="L11" s="91">
        <v>0.62068592739994966</v>
      </c>
      <c r="M11" s="91">
        <v>0.69242279177804178</v>
      </c>
      <c r="N11" s="91">
        <v>0.66185380710823571</v>
      </c>
      <c r="O11" s="91">
        <v>0.66970847256367216</v>
      </c>
      <c r="P11" s="91">
        <v>0.71147412069839056</v>
      </c>
      <c r="Q11" s="91">
        <v>0.89002315252011588</v>
      </c>
    </row>
    <row r="12" spans="1:17" x14ac:dyDescent="0.25">
      <c r="A12" s="92" t="s">
        <v>26</v>
      </c>
      <c r="B12" s="91">
        <v>0.81128518677326955</v>
      </c>
      <c r="C12" s="91">
        <v>0.88049368980820286</v>
      </c>
      <c r="D12" s="91">
        <v>0.90796318892359429</v>
      </c>
      <c r="E12" s="91">
        <v>0.87065037130887446</v>
      </c>
      <c r="F12" s="91">
        <v>0.82060549791700899</v>
      </c>
      <c r="G12" s="91">
        <v>0.91404033319848776</v>
      </c>
      <c r="H12" s="91">
        <v>1.1095652038625217</v>
      </c>
      <c r="I12" s="91">
        <v>1.1248586450395273</v>
      </c>
      <c r="J12" s="91">
        <v>1.1387933743229726</v>
      </c>
      <c r="K12" s="91">
        <v>1.1045040396217853</v>
      </c>
      <c r="L12" s="91">
        <v>1.0329000803424948</v>
      </c>
      <c r="M12" s="91">
        <v>1.152279318228622</v>
      </c>
      <c r="N12" s="91">
        <v>1.1014086518777715</v>
      </c>
      <c r="O12" s="91">
        <v>1.1144798110934626</v>
      </c>
      <c r="P12" s="91">
        <v>1.1839831450817477</v>
      </c>
      <c r="Q12" s="91">
        <v>1.4811113723742251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1.6847852011745492</v>
      </c>
      <c r="C14" s="89">
        <v>1.828509582698707</v>
      </c>
      <c r="D14" s="89">
        <v>1.8855551276535703</v>
      </c>
      <c r="E14" s="89">
        <v>1.8080680935547044</v>
      </c>
      <c r="F14" s="89">
        <v>1.7041405678709012</v>
      </c>
      <c r="G14" s="89">
        <v>1.8981754526720336</v>
      </c>
      <c r="H14" s="89">
        <v>2.3042193616783431</v>
      </c>
      <c r="I14" s="89">
        <v>2.3359790483953313</v>
      </c>
      <c r="J14" s="89">
        <v>2.3649171161203162</v>
      </c>
      <c r="K14" s="89">
        <v>2.2937089089392506</v>
      </c>
      <c r="L14" s="89">
        <v>2.1450099151623943</v>
      </c>
      <c r="M14" s="89">
        <v>2.3929231971957963</v>
      </c>
      <c r="N14" s="89">
        <v>2.2872807582124337</v>
      </c>
      <c r="O14" s="89">
        <v>2.3144254614164725</v>
      </c>
      <c r="P14" s="89">
        <v>2.4587621144761562</v>
      </c>
      <c r="Q14" s="89">
        <v>3.0758043683654739</v>
      </c>
    </row>
    <row r="15" spans="1:17" x14ac:dyDescent="0.25">
      <c r="A15" s="74" t="s">
        <v>295</v>
      </c>
      <c r="B15" s="313">
        <v>16.431051115979738</v>
      </c>
      <c r="C15" s="313">
        <v>17.804976041936232</v>
      </c>
      <c r="D15" s="313">
        <v>18.334931182147415</v>
      </c>
      <c r="E15" s="313">
        <v>17.560564961153048</v>
      </c>
      <c r="F15" s="313">
        <v>16.56891312115355</v>
      </c>
      <c r="G15" s="313">
        <v>18.463360884083109</v>
      </c>
      <c r="H15" s="313">
        <v>22.363823223698084</v>
      </c>
      <c r="I15" s="313">
        <v>23.020631071145036</v>
      </c>
      <c r="J15" s="313">
        <v>23.221530644097435</v>
      </c>
      <c r="K15" s="313">
        <v>22.55855731997308</v>
      </c>
      <c r="L15" s="313">
        <v>21.160388746307518</v>
      </c>
      <c r="M15" s="313">
        <v>23.651817509774503</v>
      </c>
      <c r="N15" s="313">
        <v>22.610759424502799</v>
      </c>
      <c r="O15" s="313">
        <v>22.880209938476085</v>
      </c>
      <c r="P15" s="313">
        <v>24.298767927475357</v>
      </c>
      <c r="Q15" s="313">
        <v>30.453980153681343</v>
      </c>
    </row>
    <row r="16" spans="1:17" x14ac:dyDescent="0.25">
      <c r="A16" s="310" t="s">
        <v>301</v>
      </c>
      <c r="B16" s="309">
        <v>8.8547089206926302</v>
      </c>
      <c r="C16" s="309">
        <v>9.5823169776061832</v>
      </c>
      <c r="D16" s="309">
        <v>9.85574293594102</v>
      </c>
      <c r="E16" s="309">
        <v>9.4298296130499963</v>
      </c>
      <c r="F16" s="309">
        <v>8.9055314140612634</v>
      </c>
      <c r="G16" s="309">
        <v>9.9274200614123913</v>
      </c>
      <c r="H16" s="309">
        <v>12.001935925002321</v>
      </c>
      <c r="I16" s="309">
        <v>12.515923041108998</v>
      </c>
      <c r="J16" s="309">
        <v>12.586690474129236</v>
      </c>
      <c r="K16" s="309">
        <v>12.243934673485349</v>
      </c>
      <c r="L16" s="309">
        <v>11.514453396077448</v>
      </c>
      <c r="M16" s="309">
        <v>12.89103626813208</v>
      </c>
      <c r="N16" s="309">
        <v>12.325043649677575</v>
      </c>
      <c r="O16" s="309">
        <v>12.472426638295152</v>
      </c>
      <c r="P16" s="309">
        <v>13.241914422890778</v>
      </c>
      <c r="Q16" s="309">
        <v>16.622337755439833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8.9631832943779903E-3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0.77718546322741122</v>
      </c>
      <c r="C18" s="83">
        <v>0.77385110673665114</v>
      </c>
      <c r="D18" s="83">
        <v>0.77426620284789305</v>
      </c>
      <c r="E18" s="83">
        <v>0.77481736780887689</v>
      </c>
      <c r="F18" s="83">
        <v>0.77500166359270628</v>
      </c>
      <c r="G18" s="83">
        <v>0.98040695977044068</v>
      </c>
      <c r="H18" s="83">
        <v>0.84553860815992388</v>
      </c>
      <c r="I18" s="83">
        <v>0.41183405812717366</v>
      </c>
      <c r="J18" s="83">
        <v>0.41208702194030594</v>
      </c>
      <c r="K18" s="83">
        <v>0.411163076098016</v>
      </c>
      <c r="L18" s="83">
        <v>0.40345991417417137</v>
      </c>
      <c r="M18" s="83">
        <v>0.41905164981182125</v>
      </c>
      <c r="N18" s="83">
        <v>0.41909733952525663</v>
      </c>
      <c r="O18" s="83">
        <v>0.41893096195886176</v>
      </c>
      <c r="P18" s="83">
        <v>0.43954919691645872</v>
      </c>
      <c r="Q18" s="83">
        <v>0</v>
      </c>
    </row>
    <row r="19" spans="1:17" x14ac:dyDescent="0.25">
      <c r="A19" s="154" t="s">
        <v>125</v>
      </c>
      <c r="B19" s="83">
        <v>2.8441544101694385</v>
      </c>
      <c r="C19" s="83">
        <v>3.4915008488582</v>
      </c>
      <c r="D19" s="83">
        <v>3.9104021249426268</v>
      </c>
      <c r="E19" s="83">
        <v>3.9903717516873991</v>
      </c>
      <c r="F19" s="83">
        <v>3.5023244321813189</v>
      </c>
      <c r="G19" s="83">
        <v>3.6886215806952234</v>
      </c>
      <c r="H19" s="83">
        <v>5.0919963244537243</v>
      </c>
      <c r="I19" s="83">
        <v>1.727695034600343</v>
      </c>
      <c r="J19" s="83">
        <v>2.7711683099821962</v>
      </c>
      <c r="K19" s="83">
        <v>2.2389329220391283</v>
      </c>
      <c r="L19" s="83">
        <v>1.2989802706796987</v>
      </c>
      <c r="M19" s="83">
        <v>0.92760762651033057</v>
      </c>
      <c r="N19" s="83">
        <v>0.83046410413383898</v>
      </c>
      <c r="O19" s="83">
        <v>0.83202175976387616</v>
      </c>
      <c r="P19" s="83">
        <v>0.99009864890305077</v>
      </c>
      <c r="Q19" s="83">
        <v>1.0970888700648891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0.1654271401680156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5.2333690472957795</v>
      </c>
      <c r="C21" s="83">
        <v>5.3169650220113329</v>
      </c>
      <c r="D21" s="83">
        <v>5.1621114248561213</v>
      </c>
      <c r="E21" s="83">
        <v>4.6646404935537191</v>
      </c>
      <c r="F21" s="83">
        <v>4.6282053182872378</v>
      </c>
      <c r="G21" s="83">
        <v>5.2583915209467271</v>
      </c>
      <c r="H21" s="83">
        <v>5.8989738522206574</v>
      </c>
      <c r="I21" s="83">
        <v>10.376393948381482</v>
      </c>
      <c r="J21" s="83">
        <v>9.4034351422067335</v>
      </c>
      <c r="K21" s="83">
        <v>9.5938386753482039</v>
      </c>
      <c r="L21" s="83">
        <v>9.8120132112235776</v>
      </c>
      <c r="M21" s="83">
        <v>11.544376991809928</v>
      </c>
      <c r="N21" s="83">
        <v>11.07548220601848</v>
      </c>
      <c r="O21" s="83">
        <v>11.221473916572414</v>
      </c>
      <c r="P21" s="83">
        <v>11.812266577071268</v>
      </c>
      <c r="Q21" s="83">
        <v>15.525248885374944</v>
      </c>
    </row>
    <row r="22" spans="1:17" x14ac:dyDescent="0.25">
      <c r="A22" s="152" t="s">
        <v>300</v>
      </c>
      <c r="B22" s="264">
        <v>7.5763421952871068</v>
      </c>
      <c r="C22" s="264">
        <v>8.222659064330049</v>
      </c>
      <c r="D22" s="264">
        <v>8.4791882462063946</v>
      </c>
      <c r="E22" s="264">
        <v>8.1307353481030535</v>
      </c>
      <c r="F22" s="264">
        <v>7.6633817070922854</v>
      </c>
      <c r="G22" s="264">
        <v>8.5359408226707174</v>
      </c>
      <c r="H22" s="264">
        <v>10.361887298695764</v>
      </c>
      <c r="I22" s="264">
        <v>10.504708030036038</v>
      </c>
      <c r="J22" s="264">
        <v>10.6348401699682</v>
      </c>
      <c r="K22" s="264">
        <v>10.314622646487731</v>
      </c>
      <c r="L22" s="264">
        <v>9.6459353502300704</v>
      </c>
      <c r="M22" s="264">
        <v>10.760781241642421</v>
      </c>
      <c r="N22" s="264">
        <v>10.285715774825224</v>
      </c>
      <c r="O22" s="264">
        <v>10.407783300180933</v>
      </c>
      <c r="P22" s="264">
        <v>11.056853504584579</v>
      </c>
      <c r="Q22" s="264">
        <v>13.831642398241508</v>
      </c>
    </row>
    <row r="23" spans="1:17" x14ac:dyDescent="0.25">
      <c r="A23" s="74" t="s">
        <v>294</v>
      </c>
      <c r="B23" s="313">
        <v>6.6940223618081793</v>
      </c>
      <c r="C23" s="313">
        <v>7.2650709579075752</v>
      </c>
      <c r="D23" s="313">
        <v>7.4917254615814972</v>
      </c>
      <c r="E23" s="313">
        <v>7.1838524231393333</v>
      </c>
      <c r="F23" s="313">
        <v>6.7709254930774039</v>
      </c>
      <c r="G23" s="313">
        <v>7.5418687901363679</v>
      </c>
      <c r="H23" s="313">
        <v>9.155170595535262</v>
      </c>
      <c r="I23" s="313">
        <v>9.2813588199684602</v>
      </c>
      <c r="J23" s="313">
        <v>9.3963361312147402</v>
      </c>
      <c r="K23" s="313">
        <v>9.1134102538494712</v>
      </c>
      <c r="L23" s="313">
        <v>8.5225964285459792</v>
      </c>
      <c r="M23" s="313">
        <v>9.507610454407498</v>
      </c>
      <c r="N23" s="313">
        <v>9.0878697964188255</v>
      </c>
      <c r="O23" s="313">
        <v>9.1957216757716349</v>
      </c>
      <c r="P23" s="313">
        <v>9.7692029614195004</v>
      </c>
      <c r="Q23" s="313">
        <v>12.220847623799031</v>
      </c>
    </row>
    <row r="24" spans="1:17" x14ac:dyDescent="0.25">
      <c r="A24" s="310" t="s">
        <v>299</v>
      </c>
      <c r="B24" s="312">
        <v>4.7347963046935897</v>
      </c>
      <c r="C24" s="312">
        <v>5.1387087263248699</v>
      </c>
      <c r="D24" s="312">
        <v>5.2990253264844736</v>
      </c>
      <c r="E24" s="312">
        <v>5.0812614700253826</v>
      </c>
      <c r="F24" s="312">
        <v>4.7891912024206027</v>
      </c>
      <c r="G24" s="312">
        <v>5.334492558876943</v>
      </c>
      <c r="H24" s="312">
        <v>6.4756084700127463</v>
      </c>
      <c r="I24" s="312">
        <v>6.5648635555874462</v>
      </c>
      <c r="J24" s="312">
        <v>6.6461889708592068</v>
      </c>
      <c r="K24" s="312">
        <v>6.4460706673569428</v>
      </c>
      <c r="L24" s="312">
        <v>6.028177961654472</v>
      </c>
      <c r="M24" s="312">
        <v>6.7248951994589623</v>
      </c>
      <c r="N24" s="312">
        <v>6.4280054657596564</v>
      </c>
      <c r="O24" s="312">
        <v>6.5042909413994492</v>
      </c>
      <c r="P24" s="312">
        <v>6.909924045882085</v>
      </c>
      <c r="Q24" s="312">
        <v>8.6440141729310209</v>
      </c>
    </row>
    <row r="25" spans="1:17" x14ac:dyDescent="0.25">
      <c r="A25" s="149" t="s">
        <v>298</v>
      </c>
      <c r="B25" s="148">
        <v>1.9592260571145894</v>
      </c>
      <c r="C25" s="148">
        <v>2.1263622315827049</v>
      </c>
      <c r="D25" s="148">
        <v>2.1927001350970241</v>
      </c>
      <c r="E25" s="148">
        <v>2.1025909531139511</v>
      </c>
      <c r="F25" s="148">
        <v>1.981734290656801</v>
      </c>
      <c r="G25" s="148">
        <v>2.2073762312594249</v>
      </c>
      <c r="H25" s="148">
        <v>2.6795621255225162</v>
      </c>
      <c r="I25" s="148">
        <v>2.7164952643810132</v>
      </c>
      <c r="J25" s="148">
        <v>2.7501471603555339</v>
      </c>
      <c r="K25" s="148">
        <v>2.6673395864925284</v>
      </c>
      <c r="L25" s="148">
        <v>2.4944184668915068</v>
      </c>
      <c r="M25" s="148">
        <v>2.7827152549485366</v>
      </c>
      <c r="N25" s="148">
        <v>2.6598643306591683</v>
      </c>
      <c r="O25" s="148">
        <v>2.6914307343721862</v>
      </c>
      <c r="P25" s="148">
        <v>2.859278915537415</v>
      </c>
      <c r="Q25" s="148">
        <v>3.5768334508680093</v>
      </c>
    </row>
    <row r="26" spans="1:17" x14ac:dyDescent="0.25">
      <c r="A26" s="127" t="s">
        <v>293</v>
      </c>
      <c r="B26" s="311">
        <v>19.960267548567927</v>
      </c>
      <c r="C26" s="311">
        <v>21.626076906093118</v>
      </c>
      <c r="D26" s="311">
        <v>22.266800155969609</v>
      </c>
      <c r="E26" s="311">
        <v>21.323943267157219</v>
      </c>
      <c r="F26" s="311">
        <v>20.121836681677539</v>
      </c>
      <c r="G26" s="311">
        <v>22.423435577569979</v>
      </c>
      <c r="H26" s="311">
        <v>29.322411589443334</v>
      </c>
      <c r="I26" s="311">
        <v>27.992910867811261</v>
      </c>
      <c r="J26" s="311">
        <v>28.227529159715424</v>
      </c>
      <c r="K26" s="311">
        <v>27.425808910049188</v>
      </c>
      <c r="L26" s="311">
        <v>25.733363863789663</v>
      </c>
      <c r="M26" s="311">
        <v>28.768465149795361</v>
      </c>
      <c r="N26" s="311">
        <v>27.502549730825109</v>
      </c>
      <c r="O26" s="311">
        <v>27.830422701601819</v>
      </c>
      <c r="P26" s="311">
        <v>29.554936142122418</v>
      </c>
      <c r="Q26" s="311">
        <v>37.048164468183103</v>
      </c>
    </row>
    <row r="27" spans="1:17" x14ac:dyDescent="0.25">
      <c r="A27" s="310" t="s">
        <v>297</v>
      </c>
      <c r="B27" s="309">
        <v>11.783647397045112</v>
      </c>
      <c r="C27" s="309">
        <v>12.751931827703505</v>
      </c>
      <c r="D27" s="309">
        <v>13.115800940858353</v>
      </c>
      <c r="E27" s="309">
        <v>12.549005073980894</v>
      </c>
      <c r="F27" s="309">
        <v>11.851280827692989</v>
      </c>
      <c r="G27" s="309">
        <v>13.211187246670704</v>
      </c>
      <c r="H27" s="309">
        <v>8.6246472540583703</v>
      </c>
      <c r="I27" s="309">
        <v>16.655908769663402</v>
      </c>
      <c r="J27" s="309">
        <v>16.750084477230217</v>
      </c>
      <c r="K27" s="309">
        <v>16.293952769880594</v>
      </c>
      <c r="L27" s="309">
        <v>15.323175499536587</v>
      </c>
      <c r="M27" s="309">
        <v>17.155101011982968</v>
      </c>
      <c r="N27" s="309">
        <v>16.401890770411711</v>
      </c>
      <c r="O27" s="309">
        <v>16.59802473548579</v>
      </c>
      <c r="P27" s="309">
        <v>17.622041765432261</v>
      </c>
      <c r="Q27" s="309">
        <v>22.120633075465598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1.1928002652827332E-2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1.034260927468706</v>
      </c>
      <c r="C29" s="83">
        <v>1.0298236408752042</v>
      </c>
      <c r="D29" s="83">
        <v>1.0303760414402099</v>
      </c>
      <c r="E29" s="83">
        <v>1.0311095193688484</v>
      </c>
      <c r="F29" s="83">
        <v>1.0313547760512369</v>
      </c>
      <c r="G29" s="83">
        <v>1.3047035225004564</v>
      </c>
      <c r="H29" s="83">
        <v>0.60760799596298554</v>
      </c>
      <c r="I29" s="83">
        <v>0.54805949811901877</v>
      </c>
      <c r="J29" s="83">
        <v>0.54839613666974452</v>
      </c>
      <c r="K29" s="83">
        <v>0.54716657033198846</v>
      </c>
      <c r="L29" s="83">
        <v>0.53691537576806503</v>
      </c>
      <c r="M29" s="83">
        <v>0.55766450673414936</v>
      </c>
      <c r="N29" s="83">
        <v>0.55772530957675226</v>
      </c>
      <c r="O29" s="83">
        <v>0.55750389805495804</v>
      </c>
      <c r="P29" s="83">
        <v>0.58494218121771446</v>
      </c>
      <c r="Q29" s="83">
        <v>0</v>
      </c>
    </row>
    <row r="30" spans="1:17" x14ac:dyDescent="0.25">
      <c r="A30" s="154" t="s">
        <v>125</v>
      </c>
      <c r="B30" s="83">
        <v>3.7849366944030405</v>
      </c>
      <c r="C30" s="83">
        <v>4.6464107694474697</v>
      </c>
      <c r="D30" s="83">
        <v>5.2038751622086696</v>
      </c>
      <c r="E30" s="83">
        <v>5.3102969421309423</v>
      </c>
      <c r="F30" s="83">
        <v>4.6608145505987721</v>
      </c>
      <c r="G30" s="83">
        <v>4.9087346040781936</v>
      </c>
      <c r="H30" s="83">
        <v>3.659132359296164</v>
      </c>
      <c r="I30" s="83">
        <v>2.2991776781933608</v>
      </c>
      <c r="J30" s="83">
        <v>3.6878084344912994</v>
      </c>
      <c r="K30" s="83">
        <v>2.9795215557330006</v>
      </c>
      <c r="L30" s="83">
        <v>1.728653716627252</v>
      </c>
      <c r="M30" s="83">
        <v>1.2344393578047335</v>
      </c>
      <c r="N30" s="83">
        <v>1.1051629439955271</v>
      </c>
      <c r="O30" s="83">
        <v>1.1072358370600852</v>
      </c>
      <c r="P30" s="83">
        <v>1.3176010043311186</v>
      </c>
      <c r="Q30" s="83">
        <v>1.4599811833290719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0.11887671614915145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6.9644497751733665</v>
      </c>
      <c r="C32" s="83">
        <v>7.075697417380832</v>
      </c>
      <c r="D32" s="83">
        <v>6.8696217345566453</v>
      </c>
      <c r="E32" s="83">
        <v>6.2075986124811022</v>
      </c>
      <c r="F32" s="83">
        <v>6.1591115010429798</v>
      </c>
      <c r="G32" s="83">
        <v>6.9977491200920543</v>
      </c>
      <c r="H32" s="83">
        <v>4.2390301826500689</v>
      </c>
      <c r="I32" s="83">
        <v>13.808671593351022</v>
      </c>
      <c r="J32" s="83">
        <v>12.513879906069175</v>
      </c>
      <c r="K32" s="83">
        <v>12.767264643815604</v>
      </c>
      <c r="L32" s="83">
        <v>13.05760640714127</v>
      </c>
      <c r="M32" s="83">
        <v>15.362997147444085</v>
      </c>
      <c r="N32" s="83">
        <v>14.739002516839431</v>
      </c>
      <c r="O32" s="83">
        <v>14.933285000370748</v>
      </c>
      <c r="P32" s="83">
        <v>15.719498579883426</v>
      </c>
      <c r="Q32" s="83">
        <v>20.660651892136524</v>
      </c>
    </row>
    <row r="33" spans="1:17" x14ac:dyDescent="0.25">
      <c r="A33" s="152" t="s">
        <v>296</v>
      </c>
      <c r="B33" s="264">
        <v>8.1766201515228172</v>
      </c>
      <c r="C33" s="264">
        <v>8.8741450783896134</v>
      </c>
      <c r="D33" s="264">
        <v>9.1509992151112556</v>
      </c>
      <c r="E33" s="264">
        <v>8.7749381931763235</v>
      </c>
      <c r="F33" s="264">
        <v>8.2705558539845505</v>
      </c>
      <c r="G33" s="264">
        <v>9.2122483308992749</v>
      </c>
      <c r="H33" s="264">
        <v>20.697764335384964</v>
      </c>
      <c r="I33" s="264">
        <v>11.337002098147858</v>
      </c>
      <c r="J33" s="264">
        <v>11.477444682485205</v>
      </c>
      <c r="K33" s="264">
        <v>11.131856140168594</v>
      </c>
      <c r="L33" s="264">
        <v>10.410188364253074</v>
      </c>
      <c r="M33" s="264">
        <v>11.613364137812395</v>
      </c>
      <c r="N33" s="264">
        <v>11.100658960413398</v>
      </c>
      <c r="O33" s="264">
        <v>11.232397966116027</v>
      </c>
      <c r="P33" s="264">
        <v>11.932894376690157</v>
      </c>
      <c r="Q33" s="264">
        <v>14.927531392717507</v>
      </c>
    </row>
    <row r="34" spans="1:17" x14ac:dyDescent="0.25">
      <c r="A34" s="86" t="s">
        <v>292</v>
      </c>
      <c r="B34" s="85">
        <v>21.4995830660149</v>
      </c>
      <c r="C34" s="85">
        <v>15.783641584803778</v>
      </c>
      <c r="D34" s="85">
        <v>11.36207955044649</v>
      </c>
      <c r="E34" s="85">
        <v>12.434618430705735</v>
      </c>
      <c r="F34" s="85">
        <v>11.734058763175337</v>
      </c>
      <c r="G34" s="85">
        <v>12.322589172607852</v>
      </c>
      <c r="H34" s="85">
        <v>11.457582456247756</v>
      </c>
      <c r="I34" s="85">
        <v>30.539874375399563</v>
      </c>
      <c r="J34" s="85">
        <v>36.150283579138616</v>
      </c>
      <c r="K34" s="85">
        <v>25.911840849755258</v>
      </c>
      <c r="L34" s="85">
        <v>25.507559203649905</v>
      </c>
      <c r="M34" s="85">
        <v>30.832735826645553</v>
      </c>
      <c r="N34" s="85">
        <v>28.918542822258392</v>
      </c>
      <c r="O34" s="85">
        <v>28.993666487157927</v>
      </c>
      <c r="P34" s="85">
        <v>30.84086956239976</v>
      </c>
      <c r="Q34" s="85">
        <v>41.891023115179216</v>
      </c>
    </row>
    <row r="35" spans="1:17" x14ac:dyDescent="0.25">
      <c r="A35" s="150" t="s">
        <v>33</v>
      </c>
      <c r="B35" s="87">
        <v>1.8962494956925919</v>
      </c>
      <c r="C35" s="87">
        <v>3.5325921778891241</v>
      </c>
      <c r="D35" s="87">
        <v>2.2228818201264424</v>
      </c>
      <c r="E35" s="87">
        <v>1.3836969628054847</v>
      </c>
      <c r="F35" s="87">
        <v>0</v>
      </c>
      <c r="G35" s="87">
        <v>0.3460298671658249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4.4445062563007527E-15</v>
      </c>
      <c r="J37" s="87">
        <v>4.4445062563007527E-15</v>
      </c>
      <c r="K37" s="87">
        <v>0</v>
      </c>
      <c r="L37" s="87">
        <v>4.4445062563007527E-15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3.7107211770539443</v>
      </c>
      <c r="C38" s="87">
        <v>1.4706867172939238</v>
      </c>
      <c r="D38" s="87">
        <v>3.0919639706821891E-2</v>
      </c>
      <c r="E38" s="87">
        <v>0.37027328065482507</v>
      </c>
      <c r="F38" s="87">
        <v>0.88978826411749223</v>
      </c>
      <c r="G38" s="87">
        <v>0.91159563635793039</v>
      </c>
      <c r="H38" s="87">
        <v>0</v>
      </c>
      <c r="I38" s="87">
        <v>4.10334946567757</v>
      </c>
      <c r="J38" s="87">
        <v>8.0597646464821686</v>
      </c>
      <c r="K38" s="87">
        <v>4.8291598277484633</v>
      </c>
      <c r="L38" s="87">
        <v>3.0955871358332252</v>
      </c>
      <c r="M38" s="87">
        <v>2.6273471668457695</v>
      </c>
      <c r="N38" s="87">
        <v>2.3395254870058504</v>
      </c>
      <c r="O38" s="87">
        <v>2.3265450453649903</v>
      </c>
      <c r="P38" s="87">
        <v>2.7112887082897341</v>
      </c>
      <c r="Q38" s="87">
        <v>3.231847488997031</v>
      </c>
    </row>
    <row r="39" spans="1:17" x14ac:dyDescent="0.25">
      <c r="A39" s="150" t="s">
        <v>29</v>
      </c>
      <c r="B39" s="87">
        <v>5.0506687111125901</v>
      </c>
      <c r="C39" s="87">
        <v>4.543388260819861</v>
      </c>
      <c r="D39" s="87">
        <v>4.5475751794782404</v>
      </c>
      <c r="E39" s="87">
        <v>4.546359281383002</v>
      </c>
      <c r="F39" s="87">
        <v>4.5454341415279318</v>
      </c>
      <c r="G39" s="87">
        <v>4.5911252714925022</v>
      </c>
      <c r="H39" s="87">
        <v>4.3450813760926783</v>
      </c>
      <c r="I39" s="87">
        <v>1.0462162569697144</v>
      </c>
      <c r="J39" s="87">
        <v>0.54854823831453814</v>
      </c>
      <c r="K39" s="87">
        <v>0.54790948231015646</v>
      </c>
      <c r="L39" s="87">
        <v>0.52676294116664168</v>
      </c>
      <c r="M39" s="87">
        <v>0.5471443151937565</v>
      </c>
      <c r="N39" s="87">
        <v>0.54717018689893171</v>
      </c>
      <c r="O39" s="87">
        <v>0.54717445044146329</v>
      </c>
      <c r="P39" s="87">
        <v>0.57386102554601837</v>
      </c>
      <c r="Q39" s="87">
        <v>0.66435193872893461</v>
      </c>
    </row>
    <row r="40" spans="1:17" x14ac:dyDescent="0.25">
      <c r="A40" s="150" t="s">
        <v>28</v>
      </c>
      <c r="B40" s="87">
        <v>3.9651620117785709</v>
      </c>
      <c r="C40" s="87">
        <v>3.9742278769546142</v>
      </c>
      <c r="D40" s="87">
        <v>4.5193007909018927</v>
      </c>
      <c r="E40" s="87">
        <v>5.6923564095628354</v>
      </c>
      <c r="F40" s="87">
        <v>5.1039939800323557</v>
      </c>
      <c r="G40" s="87">
        <v>5.1581197275610036</v>
      </c>
      <c r="H40" s="87">
        <v>7.1125010801550772</v>
      </c>
      <c r="I40" s="87">
        <v>2.3459938832336471</v>
      </c>
      <c r="J40" s="87">
        <v>0.61434742894557637</v>
      </c>
      <c r="K40" s="87">
        <v>0.61280858060324062</v>
      </c>
      <c r="L40" s="87">
        <v>0.58889202854118794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6.8767816703772038</v>
      </c>
      <c r="C41" s="87">
        <v>2.2627465518462553</v>
      </c>
      <c r="D41" s="87">
        <v>4.1402120233092372E-2</v>
      </c>
      <c r="E41" s="87">
        <v>0.44193249629958836</v>
      </c>
      <c r="F41" s="87">
        <v>1.1948423774975572</v>
      </c>
      <c r="G41" s="87">
        <v>1.3157186700305905</v>
      </c>
      <c r="H41" s="87">
        <v>0</v>
      </c>
      <c r="I41" s="87">
        <v>23.044314769518628</v>
      </c>
      <c r="J41" s="87">
        <v>26.927623265396331</v>
      </c>
      <c r="K41" s="87">
        <v>19.921962959093399</v>
      </c>
      <c r="L41" s="87">
        <v>21.296317098108847</v>
      </c>
      <c r="M41" s="87">
        <v>27.658244344606025</v>
      </c>
      <c r="N41" s="87">
        <v>26.031847148353609</v>
      </c>
      <c r="O41" s="87">
        <v>26.119946991351473</v>
      </c>
      <c r="P41" s="87">
        <v>27.555719828564008</v>
      </c>
      <c r="Q41" s="87">
        <v>37.994823687453248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86" t="s">
        <v>291</v>
      </c>
      <c r="B45" s="85">
        <v>12.490883425725309</v>
      </c>
      <c r="C45" s="85">
        <v>13.556446260560971</v>
      </c>
      <c r="D45" s="85">
        <v>13.979378069014308</v>
      </c>
      <c r="E45" s="85">
        <v>13.404894443885491</v>
      </c>
      <c r="F45" s="85">
        <v>12.634382804101703</v>
      </c>
      <c r="G45" s="85">
        <v>14.072944304336467</v>
      </c>
      <c r="H45" s="85">
        <v>17.08332635754288</v>
      </c>
      <c r="I45" s="85">
        <v>17.318790524810552</v>
      </c>
      <c r="J45" s="85">
        <v>17.533335399888124</v>
      </c>
      <c r="K45" s="85">
        <v>17.005402572466853</v>
      </c>
      <c r="L45" s="85">
        <v>15.902958299158609</v>
      </c>
      <c r="M45" s="85">
        <v>17.740970589039453</v>
      </c>
      <c r="N45" s="85">
        <v>16.957744698148112</v>
      </c>
      <c r="O45" s="85">
        <v>17.158993690073714</v>
      </c>
      <c r="P45" s="85">
        <v>18.229095864624504</v>
      </c>
      <c r="Q45" s="85">
        <v>22.8038053627285</v>
      </c>
    </row>
    <row r="46" spans="1:17" x14ac:dyDescent="0.25">
      <c r="A46" s="86" t="s">
        <v>290</v>
      </c>
      <c r="B46" s="85">
        <v>5.5730287438115216</v>
      </c>
      <c r="C46" s="85">
        <v>12.388432767957587</v>
      </c>
      <c r="D46" s="85">
        <v>17.159959165048615</v>
      </c>
      <c r="E46" s="85">
        <v>15.084226500728871</v>
      </c>
      <c r="F46" s="85">
        <v>14.403106568338599</v>
      </c>
      <c r="G46" s="85">
        <v>16.745219436919275</v>
      </c>
      <c r="H46" s="85">
        <v>23.442099671200932</v>
      </c>
      <c r="I46" s="85">
        <v>8.8960159251159503</v>
      </c>
      <c r="J46" s="85">
        <v>4.7496867361998367</v>
      </c>
      <c r="K46" s="85">
        <v>12.378417732444184</v>
      </c>
      <c r="L46" s="85">
        <v>10.579790088021754</v>
      </c>
      <c r="M46" s="85">
        <v>9.9529386613773472</v>
      </c>
      <c r="N46" s="85">
        <v>9.979582000917091</v>
      </c>
      <c r="O46" s="85">
        <v>10.324433467705704</v>
      </c>
      <c r="P46" s="85">
        <v>10.92483103809283</v>
      </c>
      <c r="Q46" s="85">
        <v>10.922935213426328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0.99999999999999989</v>
      </c>
      <c r="C50" s="77">
        <f t="shared" si="0"/>
        <v>1</v>
      </c>
      <c r="D50" s="77">
        <f t="shared" si="0"/>
        <v>1</v>
      </c>
      <c r="E50" s="77">
        <f t="shared" si="0"/>
        <v>0.99999999999999989</v>
      </c>
      <c r="F50" s="77">
        <f t="shared" si="0"/>
        <v>1.0000000000000002</v>
      </c>
      <c r="G50" s="77">
        <f t="shared" si="0"/>
        <v>1.0000000000000002</v>
      </c>
      <c r="H50" s="77">
        <f t="shared" si="0"/>
        <v>0.99999999999999989</v>
      </c>
      <c r="I50" s="77">
        <f t="shared" si="0"/>
        <v>1</v>
      </c>
      <c r="J50" s="77">
        <f t="shared" si="0"/>
        <v>1</v>
      </c>
      <c r="K50" s="77">
        <f t="shared" si="0"/>
        <v>0.99999999999999989</v>
      </c>
      <c r="L50" s="77">
        <f t="shared" si="0"/>
        <v>1.0000000000000002</v>
      </c>
      <c r="M50" s="77">
        <f t="shared" si="0"/>
        <v>1.0000000000000002</v>
      </c>
      <c r="N50" s="77">
        <f t="shared" si="0"/>
        <v>1</v>
      </c>
      <c r="O50" s="77">
        <f t="shared" si="0"/>
        <v>0.99999999999999989</v>
      </c>
      <c r="P50" s="77">
        <f t="shared" si="0"/>
        <v>0.99999999999999989</v>
      </c>
      <c r="Q50" s="77">
        <f t="shared" si="0"/>
        <v>1</v>
      </c>
    </row>
    <row r="51" spans="1:17" x14ac:dyDescent="0.25">
      <c r="A51" s="76" t="s">
        <v>83</v>
      </c>
      <c r="B51" s="75">
        <f t="shared" ref="B51:Q51" si="1">IF(B$6=0,0,B$6/B$5)</f>
        <v>1.9476783946798894E-2</v>
      </c>
      <c r="C51" s="75">
        <f t="shared" si="1"/>
        <v>1.9722709373346668E-2</v>
      </c>
      <c r="D51" s="75">
        <f t="shared" si="1"/>
        <v>1.983481978490402E-2</v>
      </c>
      <c r="E51" s="75">
        <f t="shared" si="1"/>
        <v>1.981082456798406E-2</v>
      </c>
      <c r="F51" s="75">
        <f t="shared" si="1"/>
        <v>1.9759897506994938E-2</v>
      </c>
      <c r="G51" s="75">
        <f t="shared" si="1"/>
        <v>1.9764989562890363E-2</v>
      </c>
      <c r="H51" s="75">
        <f t="shared" si="1"/>
        <v>1.9508795283352007E-2</v>
      </c>
      <c r="I51" s="75">
        <f t="shared" si="1"/>
        <v>1.9117315891559558E-2</v>
      </c>
      <c r="J51" s="75">
        <f t="shared" si="1"/>
        <v>1.9007382484277899E-2</v>
      </c>
      <c r="K51" s="75">
        <f t="shared" si="1"/>
        <v>1.9196378089659346E-2</v>
      </c>
      <c r="L51" s="75">
        <f t="shared" si="1"/>
        <v>1.9128898140326436E-2</v>
      </c>
      <c r="M51" s="75">
        <f t="shared" si="1"/>
        <v>1.9040256968994192E-2</v>
      </c>
      <c r="N51" s="75">
        <f t="shared" si="1"/>
        <v>1.9051861682367083E-2</v>
      </c>
      <c r="O51" s="75">
        <f t="shared" si="1"/>
        <v>1.9057488848724359E-2</v>
      </c>
      <c r="P51" s="75">
        <f t="shared" si="1"/>
        <v>1.9060727700939837E-2</v>
      </c>
      <c r="Q51" s="75">
        <f t="shared" si="1"/>
        <v>1.8985056725182872E-2</v>
      </c>
    </row>
    <row r="52" spans="1:17" x14ac:dyDescent="0.25">
      <c r="A52" s="76" t="s">
        <v>82</v>
      </c>
      <c r="B52" s="75">
        <f t="shared" ref="B52:Q52" si="2">IF(B$7=0,0,B$7/B$5)</f>
        <v>6.6796789989221686E-3</v>
      </c>
      <c r="C52" s="75">
        <f t="shared" si="2"/>
        <v>6.7640205879390828E-3</v>
      </c>
      <c r="D52" s="75">
        <f t="shared" si="2"/>
        <v>6.8024695209706167E-3</v>
      </c>
      <c r="E52" s="75">
        <f t="shared" si="2"/>
        <v>6.7942402184855361E-3</v>
      </c>
      <c r="F52" s="75">
        <f t="shared" si="2"/>
        <v>6.7767744797529467E-3</v>
      </c>
      <c r="G52" s="75">
        <f t="shared" si="2"/>
        <v>6.7785208306350491E-3</v>
      </c>
      <c r="H52" s="75">
        <f t="shared" si="2"/>
        <v>6.6906574773550227E-3</v>
      </c>
      <c r="I52" s="75">
        <f t="shared" si="2"/>
        <v>6.5563972894816195E-3</v>
      </c>
      <c r="J52" s="75">
        <f t="shared" si="2"/>
        <v>6.5186949730260367E-3</v>
      </c>
      <c r="K52" s="75">
        <f t="shared" si="2"/>
        <v>6.5835121409734444E-3</v>
      </c>
      <c r="L52" s="75">
        <f t="shared" si="2"/>
        <v>6.5603694906447973E-3</v>
      </c>
      <c r="M52" s="75">
        <f t="shared" si="2"/>
        <v>6.5299694732597335E-3</v>
      </c>
      <c r="N52" s="75">
        <f t="shared" si="2"/>
        <v>6.53394937879327E-3</v>
      </c>
      <c r="O52" s="75">
        <f t="shared" si="2"/>
        <v>6.5358792489937497E-3</v>
      </c>
      <c r="P52" s="75">
        <f t="shared" si="2"/>
        <v>6.5369900326417837E-3</v>
      </c>
      <c r="Q52" s="75">
        <f t="shared" si="2"/>
        <v>6.5110382210402176E-3</v>
      </c>
    </row>
    <row r="53" spans="1:17" x14ac:dyDescent="0.25">
      <c r="A53" s="76" t="s">
        <v>81</v>
      </c>
      <c r="B53" s="75">
        <f t="shared" ref="B53:Q53" si="3">IF(B$8=0,0,B$8/B$5)</f>
        <v>4.4910271360149495E-2</v>
      </c>
      <c r="C53" s="75">
        <f t="shared" si="3"/>
        <v>4.5477335084365439E-2</v>
      </c>
      <c r="D53" s="75">
        <f t="shared" si="3"/>
        <v>4.5735843317505527E-2</v>
      </c>
      <c r="E53" s="75">
        <f t="shared" si="3"/>
        <v>4.5680514280321355E-2</v>
      </c>
      <c r="F53" s="75">
        <f t="shared" si="3"/>
        <v>4.5563084825086662E-2</v>
      </c>
      <c r="G53" s="75">
        <f t="shared" si="3"/>
        <v>4.5574826271347457E-2</v>
      </c>
      <c r="H53" s="75">
        <f t="shared" si="3"/>
        <v>4.498408425529319E-2</v>
      </c>
      <c r="I53" s="75">
        <f t="shared" si="3"/>
        <v>4.4081396944835288E-2</v>
      </c>
      <c r="J53" s="75">
        <f t="shared" si="3"/>
        <v>4.3827908526724232E-2</v>
      </c>
      <c r="K53" s="75">
        <f t="shared" si="3"/>
        <v>4.4263701414643572E-2</v>
      </c>
      <c r="L53" s="75">
        <f t="shared" si="3"/>
        <v>4.4108103712056319E-2</v>
      </c>
      <c r="M53" s="75">
        <f t="shared" si="3"/>
        <v>4.3903711700054429E-2</v>
      </c>
      <c r="N53" s="75">
        <f t="shared" si="3"/>
        <v>4.3930470266974754E-2</v>
      </c>
      <c r="O53" s="75">
        <f t="shared" si="3"/>
        <v>4.3943445590251123E-2</v>
      </c>
      <c r="P53" s="75">
        <f t="shared" si="3"/>
        <v>4.3950913852582832E-2</v>
      </c>
      <c r="Q53" s="75">
        <f t="shared" si="3"/>
        <v>4.3776428985645086E-2</v>
      </c>
    </row>
    <row r="54" spans="1:17" x14ac:dyDescent="0.25">
      <c r="A54" s="76" t="s">
        <v>80</v>
      </c>
      <c r="B54" s="75">
        <f t="shared" ref="B54:Q54" si="4">IF(B$9=0,0,B$9/B$5)</f>
        <v>1.9842012560776501E-2</v>
      </c>
      <c r="C54" s="75">
        <f t="shared" si="4"/>
        <v>2.0092549580435614E-2</v>
      </c>
      <c r="D54" s="75">
        <f t="shared" si="4"/>
        <v>2.0206762286208341E-2</v>
      </c>
      <c r="E54" s="75">
        <f t="shared" si="4"/>
        <v>2.0182317111028247E-2</v>
      </c>
      <c r="F54" s="75">
        <f t="shared" si="4"/>
        <v>2.013043506589237E-2</v>
      </c>
      <c r="G54" s="75">
        <f t="shared" si="4"/>
        <v>2.0135622608009853E-2</v>
      </c>
      <c r="H54" s="75">
        <f t="shared" si="4"/>
        <v>1.9874624173849238E-2</v>
      </c>
      <c r="I54" s="75">
        <f t="shared" si="4"/>
        <v>1.9475803761277596E-2</v>
      </c>
      <c r="J54" s="75">
        <f t="shared" si="4"/>
        <v>1.9363808882960427E-2</v>
      </c>
      <c r="K54" s="75">
        <f t="shared" si="4"/>
        <v>1.9556348533559496E-2</v>
      </c>
      <c r="L54" s="75">
        <f t="shared" si="4"/>
        <v>1.9487603200350406E-2</v>
      </c>
      <c r="M54" s="75">
        <f t="shared" si="4"/>
        <v>1.9397299829948981E-2</v>
      </c>
      <c r="N54" s="75">
        <f t="shared" si="4"/>
        <v>1.9409122154884047E-2</v>
      </c>
      <c r="O54" s="75">
        <f t="shared" si="4"/>
        <v>1.94148548418537E-2</v>
      </c>
      <c r="P54" s="75">
        <f t="shared" si="4"/>
        <v>1.9418154429019507E-2</v>
      </c>
      <c r="Q54" s="75">
        <f t="shared" si="4"/>
        <v>1.934106447127509E-2</v>
      </c>
    </row>
    <row r="55" spans="1:17" x14ac:dyDescent="0.25">
      <c r="A55" s="76" t="s">
        <v>79</v>
      </c>
      <c r="B55" s="75">
        <f t="shared" ref="B55:Q55" si="5">IF(B$10=0,0,B$10/B$5)</f>
        <v>3.1674341223961275E-2</v>
      </c>
      <c r="C55" s="75">
        <f t="shared" si="5"/>
        <v>3.2074280243534509E-2</v>
      </c>
      <c r="D55" s="75">
        <f t="shared" si="5"/>
        <v>3.22566010743311E-2</v>
      </c>
      <c r="E55" s="75">
        <f t="shared" si="5"/>
        <v>3.2217578580137934E-2</v>
      </c>
      <c r="F55" s="75">
        <f t="shared" si="5"/>
        <v>3.2134757868478914E-2</v>
      </c>
      <c r="G55" s="75">
        <f t="shared" si="5"/>
        <v>3.2143038882243992E-2</v>
      </c>
      <c r="H55" s="75">
        <f t="shared" si="5"/>
        <v>3.1726400023801539E-2</v>
      </c>
      <c r="I55" s="75">
        <f t="shared" si="5"/>
        <v>3.1089752214201478E-2</v>
      </c>
      <c r="J55" s="75">
        <f t="shared" si="5"/>
        <v>3.091097176134729E-2</v>
      </c>
      <c r="K55" s="75">
        <f t="shared" si="5"/>
        <v>3.1218328012309102E-2</v>
      </c>
      <c r="L55" s="75">
        <f t="shared" si="5"/>
        <v>3.1108587977877099E-2</v>
      </c>
      <c r="M55" s="75">
        <f t="shared" si="5"/>
        <v>3.0964434265696582E-2</v>
      </c>
      <c r="N55" s="75">
        <f t="shared" si="5"/>
        <v>3.0983306562693002E-2</v>
      </c>
      <c r="O55" s="75">
        <f t="shared" si="5"/>
        <v>3.0992457805927576E-2</v>
      </c>
      <c r="P55" s="75">
        <f t="shared" si="5"/>
        <v>3.0997725026148698E-2</v>
      </c>
      <c r="Q55" s="75">
        <f t="shared" si="5"/>
        <v>3.0874664241913319E-2</v>
      </c>
    </row>
    <row r="56" spans="1:17" x14ac:dyDescent="0.25">
      <c r="A56" s="74" t="s">
        <v>295</v>
      </c>
      <c r="B56" s="73">
        <f t="shared" ref="B56:Q56" si="6">IF(B$15=0,0,B$15/B$5)</f>
        <v>0.17443539173282915</v>
      </c>
      <c r="C56" s="73">
        <f t="shared" si="6"/>
        <v>0.17636291915566482</v>
      </c>
      <c r="D56" s="73">
        <f t="shared" si="6"/>
        <v>0.1771188808420491</v>
      </c>
      <c r="E56" s="73">
        <f t="shared" si="6"/>
        <v>0.17669440762119407</v>
      </c>
      <c r="F56" s="73">
        <f t="shared" si="6"/>
        <v>0.17642894766946798</v>
      </c>
      <c r="G56" s="73">
        <f t="shared" si="6"/>
        <v>0.17654992832871724</v>
      </c>
      <c r="H56" s="73">
        <f t="shared" si="6"/>
        <v>0.17387983970034715</v>
      </c>
      <c r="I56" s="73">
        <f t="shared" si="6"/>
        <v>0.17301021611952583</v>
      </c>
      <c r="J56" s="73">
        <f t="shared" si="6"/>
        <v>0.17139327718259406</v>
      </c>
      <c r="K56" s="73">
        <f t="shared" si="6"/>
        <v>0.17337595495951497</v>
      </c>
      <c r="L56" s="73">
        <f t="shared" si="6"/>
        <v>0.17329292936670135</v>
      </c>
      <c r="M56" s="73">
        <f t="shared" si="6"/>
        <v>0.17282442298541661</v>
      </c>
      <c r="N56" s="73">
        <f t="shared" si="6"/>
        <v>0.17295361468805906</v>
      </c>
      <c r="O56" s="73">
        <f t="shared" si="6"/>
        <v>0.17301311741349507</v>
      </c>
      <c r="P56" s="73">
        <f t="shared" si="6"/>
        <v>0.17298313679494659</v>
      </c>
      <c r="Q56" s="73">
        <f t="shared" si="6"/>
        <v>0.17262106854885065</v>
      </c>
    </row>
    <row r="57" spans="1:17" x14ac:dyDescent="0.25">
      <c r="A57" s="142" t="s">
        <v>301</v>
      </c>
      <c r="B57" s="199">
        <f t="shared" ref="B57:Q57" si="7">IF(B$16=0,0,B$16/B$5)</f>
        <v>9.4003396883054299E-2</v>
      </c>
      <c r="C57" s="199">
        <f t="shared" si="7"/>
        <v>9.4915342231583003E-2</v>
      </c>
      <c r="D57" s="199">
        <f t="shared" si="7"/>
        <v>9.5208328918110111E-2</v>
      </c>
      <c r="E57" s="199">
        <f t="shared" si="7"/>
        <v>9.4882947167848869E-2</v>
      </c>
      <c r="F57" s="199">
        <f t="shared" si="7"/>
        <v>9.482779735348322E-2</v>
      </c>
      <c r="G57" s="199">
        <f t="shared" si="7"/>
        <v>9.4927749684099075E-2</v>
      </c>
      <c r="H57" s="199">
        <f t="shared" si="7"/>
        <v>9.3315649737467032E-2</v>
      </c>
      <c r="I57" s="199">
        <f t="shared" si="7"/>
        <v>9.4062692876903636E-2</v>
      </c>
      <c r="J57" s="199">
        <f t="shared" si="7"/>
        <v>9.2899738708322202E-2</v>
      </c>
      <c r="K57" s="199">
        <f t="shared" si="7"/>
        <v>9.4101933752560221E-2</v>
      </c>
      <c r="L57" s="199">
        <f t="shared" si="7"/>
        <v>9.4297575672413661E-2</v>
      </c>
      <c r="M57" s="199">
        <f t="shared" si="7"/>
        <v>9.4195124911787206E-2</v>
      </c>
      <c r="N57" s="199">
        <f t="shared" si="7"/>
        <v>9.4276393392156876E-2</v>
      </c>
      <c r="O57" s="199">
        <f t="shared" si="7"/>
        <v>9.4312657978447165E-2</v>
      </c>
      <c r="P57" s="199">
        <f t="shared" si="7"/>
        <v>9.4269302084728709E-2</v>
      </c>
      <c r="Q57" s="199">
        <f t="shared" si="7"/>
        <v>9.4219727294892613E-2</v>
      </c>
    </row>
    <row r="58" spans="1:17" x14ac:dyDescent="0.25">
      <c r="A58" s="142" t="s">
        <v>300</v>
      </c>
      <c r="B58" s="199">
        <f t="shared" ref="B58:Q58" si="8">IF(B$22=0,0,B$22/B$5)</f>
        <v>8.0431994849774827E-2</v>
      </c>
      <c r="C58" s="199">
        <f t="shared" si="8"/>
        <v>8.1447576924081805E-2</v>
      </c>
      <c r="D58" s="199">
        <f t="shared" si="8"/>
        <v>8.1910551923938979E-2</v>
      </c>
      <c r="E58" s="199">
        <f t="shared" si="8"/>
        <v>8.1811460453345211E-2</v>
      </c>
      <c r="F58" s="199">
        <f t="shared" si="8"/>
        <v>8.1601150315984763E-2</v>
      </c>
      <c r="G58" s="199">
        <f t="shared" si="8"/>
        <v>8.1622178644618182E-2</v>
      </c>
      <c r="H58" s="199">
        <f t="shared" si="8"/>
        <v>8.0564189962880131E-2</v>
      </c>
      <c r="I58" s="199">
        <f t="shared" si="8"/>
        <v>7.8947523242622192E-2</v>
      </c>
      <c r="J58" s="199">
        <f t="shared" si="8"/>
        <v>7.8493538474271887E-2</v>
      </c>
      <c r="K58" s="199">
        <f t="shared" si="8"/>
        <v>7.9274021206954731E-2</v>
      </c>
      <c r="L58" s="199">
        <f t="shared" si="8"/>
        <v>7.8995353694287687E-2</v>
      </c>
      <c r="M58" s="199">
        <f t="shared" si="8"/>
        <v>7.8629298073629394E-2</v>
      </c>
      <c r="N58" s="199">
        <f t="shared" si="8"/>
        <v>7.8677221295902183E-2</v>
      </c>
      <c r="O58" s="199">
        <f t="shared" si="8"/>
        <v>7.8700459435047901E-2</v>
      </c>
      <c r="P58" s="199">
        <f t="shared" si="8"/>
        <v>7.8713834710217881E-2</v>
      </c>
      <c r="Q58" s="199">
        <f t="shared" si="8"/>
        <v>7.8401341253958035E-2</v>
      </c>
    </row>
    <row r="59" spans="1:17" x14ac:dyDescent="0.25">
      <c r="A59" s="127" t="s">
        <v>294</v>
      </c>
      <c r="B59" s="200">
        <f t="shared" ref="B59:Q59" si="9">IF(B$23=0,0,B$23/B$5)</f>
        <v>7.1065107442501108E-2</v>
      </c>
      <c r="C59" s="200">
        <f t="shared" si="9"/>
        <v>7.1962417640539886E-2</v>
      </c>
      <c r="D59" s="200">
        <f t="shared" si="9"/>
        <v>7.2371475853872658E-2</v>
      </c>
      <c r="E59" s="200">
        <f t="shared" si="9"/>
        <v>7.2283924301563995E-2</v>
      </c>
      <c r="F59" s="200">
        <f t="shared" si="9"/>
        <v>7.2098106300460291E-2</v>
      </c>
      <c r="G59" s="200">
        <f t="shared" si="9"/>
        <v>7.2116685728167651E-2</v>
      </c>
      <c r="H59" s="200">
        <f t="shared" si="9"/>
        <v>7.1181907478777076E-2</v>
      </c>
      <c r="I59" s="200">
        <f t="shared" si="9"/>
        <v>6.9753513288275823E-2</v>
      </c>
      <c r="J59" s="200">
        <f t="shared" si="9"/>
        <v>6.9352398328982184E-2</v>
      </c>
      <c r="K59" s="200">
        <f t="shared" si="9"/>
        <v>7.0041988203741801E-2</v>
      </c>
      <c r="L59" s="200">
        <f t="shared" si="9"/>
        <v>6.9795773537980929E-2</v>
      </c>
      <c r="M59" s="200">
        <f t="shared" si="9"/>
        <v>6.9472347741311336E-2</v>
      </c>
      <c r="N59" s="200">
        <f t="shared" si="9"/>
        <v>6.9514689957815692E-2</v>
      </c>
      <c r="O59" s="200">
        <f t="shared" si="9"/>
        <v>6.9535221847621967E-2</v>
      </c>
      <c r="P59" s="200">
        <f t="shared" si="9"/>
        <v>6.9547039475281264E-2</v>
      </c>
      <c r="Q59" s="200">
        <f t="shared" si="9"/>
        <v>6.9270938141655719E-2</v>
      </c>
    </row>
    <row r="60" spans="1:17" x14ac:dyDescent="0.25">
      <c r="A60" s="142" t="s">
        <v>299</v>
      </c>
      <c r="B60" s="199">
        <f t="shared" ref="B60:Q60" si="10">IF(B$24=0,0,B$24/B$5)</f>
        <v>5.0265563800793465E-2</v>
      </c>
      <c r="C60" s="199">
        <f t="shared" si="10"/>
        <v>5.0900246623796504E-2</v>
      </c>
      <c r="D60" s="199">
        <f t="shared" si="10"/>
        <v>5.1189580482007488E-2</v>
      </c>
      <c r="E60" s="199">
        <f t="shared" si="10"/>
        <v>5.1127653774276978E-2</v>
      </c>
      <c r="F60" s="199">
        <f t="shared" si="10"/>
        <v>5.099622152959387E-2</v>
      </c>
      <c r="G60" s="199">
        <f t="shared" si="10"/>
        <v>5.1009363076021018E-2</v>
      </c>
      <c r="H60" s="199">
        <f t="shared" si="10"/>
        <v>5.0348178460598421E-2</v>
      </c>
      <c r="I60" s="199">
        <f t="shared" si="10"/>
        <v>4.9337850862438984E-2</v>
      </c>
      <c r="J60" s="199">
        <f t="shared" si="10"/>
        <v>4.9054135403426423E-2</v>
      </c>
      <c r="K60" s="199">
        <f t="shared" si="10"/>
        <v>4.9541894095329567E-2</v>
      </c>
      <c r="L60" s="199">
        <f t="shared" si="10"/>
        <v>4.9367742258571864E-2</v>
      </c>
      <c r="M60" s="199">
        <f t="shared" si="10"/>
        <v>4.9138977670683627E-2</v>
      </c>
      <c r="N60" s="199">
        <f t="shared" si="10"/>
        <v>4.9168927043333047E-2</v>
      </c>
      <c r="O60" s="199">
        <f t="shared" si="10"/>
        <v>4.9183449599537486E-2</v>
      </c>
      <c r="P60" s="199">
        <f t="shared" si="10"/>
        <v>4.9191808409345276E-2</v>
      </c>
      <c r="Q60" s="199">
        <f t="shared" si="10"/>
        <v>4.8996517222146721E-2</v>
      </c>
    </row>
    <row r="61" spans="1:17" x14ac:dyDescent="0.25">
      <c r="A61" s="142" t="s">
        <v>298</v>
      </c>
      <c r="B61" s="199">
        <f t="shared" ref="B61:Q61" si="11">IF(B$25=0,0,B$25/B$5)</f>
        <v>2.0799543641707646E-2</v>
      </c>
      <c r="C61" s="199">
        <f t="shared" si="11"/>
        <v>2.1062171016743382E-2</v>
      </c>
      <c r="D61" s="199">
        <f t="shared" si="11"/>
        <v>2.1181895371865173E-2</v>
      </c>
      <c r="E61" s="199">
        <f t="shared" si="11"/>
        <v>2.1156270527287021E-2</v>
      </c>
      <c r="F61" s="199">
        <f t="shared" si="11"/>
        <v>2.1101884770866428E-2</v>
      </c>
      <c r="G61" s="199">
        <f t="shared" si="11"/>
        <v>2.1107322652146633E-2</v>
      </c>
      <c r="H61" s="199">
        <f t="shared" si="11"/>
        <v>2.0833729018178659E-2</v>
      </c>
      <c r="I61" s="199">
        <f t="shared" si="11"/>
        <v>2.0415662425836829E-2</v>
      </c>
      <c r="J61" s="199">
        <f t="shared" si="11"/>
        <v>2.0298262925555761E-2</v>
      </c>
      <c r="K61" s="199">
        <f t="shared" si="11"/>
        <v>2.0500094108412237E-2</v>
      </c>
      <c r="L61" s="199">
        <f t="shared" si="11"/>
        <v>2.0428031279409058E-2</v>
      </c>
      <c r="M61" s="199">
        <f t="shared" si="11"/>
        <v>2.0333370070627712E-2</v>
      </c>
      <c r="N61" s="199">
        <f t="shared" si="11"/>
        <v>2.0345762914482639E-2</v>
      </c>
      <c r="O61" s="199">
        <f t="shared" si="11"/>
        <v>2.0351772248084481E-2</v>
      </c>
      <c r="P61" s="199">
        <f t="shared" si="11"/>
        <v>2.035523106593598E-2</v>
      </c>
      <c r="Q61" s="199">
        <f t="shared" si="11"/>
        <v>2.0274420919508991E-2</v>
      </c>
    </row>
    <row r="62" spans="1:17" x14ac:dyDescent="0.25">
      <c r="A62" s="127" t="s">
        <v>293</v>
      </c>
      <c r="B62" s="200">
        <f t="shared" ref="B62:Q62" si="12">IF(B$26=0,0,B$26/B$5)</f>
        <v>0.21190227358859476</v>
      </c>
      <c r="C62" s="200">
        <f t="shared" si="12"/>
        <v>0.2142119171663163</v>
      </c>
      <c r="D62" s="200">
        <f t="shared" si="12"/>
        <v>0.21510147403220245</v>
      </c>
      <c r="E62" s="200">
        <f t="shared" si="12"/>
        <v>0.21456152077529142</v>
      </c>
      <c r="F62" s="200">
        <f t="shared" si="12"/>
        <v>0.21426115551254138</v>
      </c>
      <c r="G62" s="200">
        <f t="shared" si="12"/>
        <v>0.2144168642403799</v>
      </c>
      <c r="H62" s="200">
        <f t="shared" si="12"/>
        <v>0.22798321091168541</v>
      </c>
      <c r="I62" s="200">
        <f t="shared" si="12"/>
        <v>0.21037909621535661</v>
      </c>
      <c r="J62" s="200">
        <f t="shared" si="12"/>
        <v>0.20834150873170851</v>
      </c>
      <c r="K62" s="200">
        <f t="shared" si="12"/>
        <v>0.21078368367585956</v>
      </c>
      <c r="L62" s="200">
        <f t="shared" si="12"/>
        <v>0.2107432930405635</v>
      </c>
      <c r="M62" s="200">
        <f t="shared" si="12"/>
        <v>0.21021189545516886</v>
      </c>
      <c r="N62" s="200">
        <f t="shared" si="12"/>
        <v>0.21037176592704848</v>
      </c>
      <c r="O62" s="200">
        <f t="shared" si="12"/>
        <v>0.21044510533281124</v>
      </c>
      <c r="P62" s="200">
        <f t="shared" si="12"/>
        <v>0.21040184329090231</v>
      </c>
      <c r="Q62" s="200">
        <f t="shared" si="12"/>
        <v>0.20999861778324078</v>
      </c>
    </row>
    <row r="63" spans="1:17" x14ac:dyDescent="0.25">
      <c r="A63" s="142" t="s">
        <v>297</v>
      </c>
      <c r="B63" s="199">
        <f t="shared" ref="B63:Q63" si="13">IF(B$27=0,0,B$27/B$5)</f>
        <v>0.12509760545666307</v>
      </c>
      <c r="C63" s="199">
        <f t="shared" si="13"/>
        <v>0.12631120180733782</v>
      </c>
      <c r="D63" s="199">
        <f t="shared" si="13"/>
        <v>0.12670110189744635</v>
      </c>
      <c r="E63" s="199">
        <f t="shared" si="13"/>
        <v>0.12626809118542273</v>
      </c>
      <c r="F63" s="199">
        <f t="shared" si="13"/>
        <v>0.12619469905335853</v>
      </c>
      <c r="G63" s="199">
        <f t="shared" si="13"/>
        <v>0.1263277133659734</v>
      </c>
      <c r="H63" s="199">
        <f t="shared" si="13"/>
        <v>6.7057062068823045E-2</v>
      </c>
      <c r="I63" s="199">
        <f t="shared" si="13"/>
        <v>0.12517651523109349</v>
      </c>
      <c r="J63" s="199">
        <f t="shared" si="13"/>
        <v>0.12362888199049499</v>
      </c>
      <c r="K63" s="199">
        <f t="shared" si="13"/>
        <v>0.12522873610548127</v>
      </c>
      <c r="L63" s="199">
        <f t="shared" si="13"/>
        <v>0.12548909197039818</v>
      </c>
      <c r="M63" s="199">
        <f t="shared" si="13"/>
        <v>0.12535275280334091</v>
      </c>
      <c r="N63" s="199">
        <f t="shared" si="13"/>
        <v>0.12546090306844254</v>
      </c>
      <c r="O63" s="199">
        <f t="shared" si="13"/>
        <v>0.12550916316390948</v>
      </c>
      <c r="P63" s="199">
        <f t="shared" si="13"/>
        <v>0.12545146611607444</v>
      </c>
      <c r="Q63" s="199">
        <f t="shared" si="13"/>
        <v>0.125385493101214</v>
      </c>
    </row>
    <row r="64" spans="1:17" x14ac:dyDescent="0.25">
      <c r="A64" s="142" t="s">
        <v>296</v>
      </c>
      <c r="B64" s="199">
        <f t="shared" ref="B64:Q64" si="14">IF(B$33=0,0,B$33/B$5)</f>
        <v>8.6804668131931717E-2</v>
      </c>
      <c r="C64" s="199">
        <f t="shared" si="14"/>
        <v>8.790071535897849E-2</v>
      </c>
      <c r="D64" s="199">
        <f t="shared" si="14"/>
        <v>8.8400372134756114E-2</v>
      </c>
      <c r="E64" s="199">
        <f t="shared" si="14"/>
        <v>8.8293429589868661E-2</v>
      </c>
      <c r="F64" s="199">
        <f t="shared" si="14"/>
        <v>8.8066456459182846E-2</v>
      </c>
      <c r="G64" s="199">
        <f t="shared" si="14"/>
        <v>8.8089150874406483E-2</v>
      </c>
      <c r="H64" s="199">
        <f t="shared" si="14"/>
        <v>0.16092614884286235</v>
      </c>
      <c r="I64" s="199">
        <f t="shared" si="14"/>
        <v>8.5202580984263115E-2</v>
      </c>
      <c r="J64" s="199">
        <f t="shared" si="14"/>
        <v>8.4712626741213493E-2</v>
      </c>
      <c r="K64" s="199">
        <f t="shared" si="14"/>
        <v>8.5554947570378292E-2</v>
      </c>
      <c r="L64" s="199">
        <f t="shared" si="14"/>
        <v>8.5254201070165306E-2</v>
      </c>
      <c r="M64" s="199">
        <f t="shared" si="14"/>
        <v>8.4859142651827993E-2</v>
      </c>
      <c r="N64" s="199">
        <f t="shared" si="14"/>
        <v>8.491086285860594E-2</v>
      </c>
      <c r="O64" s="199">
        <f t="shared" si="14"/>
        <v>8.4935942168901726E-2</v>
      </c>
      <c r="P64" s="199">
        <f t="shared" si="14"/>
        <v>8.4950377174827882E-2</v>
      </c>
      <c r="Q64" s="199">
        <f t="shared" si="14"/>
        <v>8.4613124682026794E-2</v>
      </c>
    </row>
    <row r="65" spans="1:17" x14ac:dyDescent="0.25">
      <c r="A65" s="127" t="s">
        <v>292</v>
      </c>
      <c r="B65" s="200">
        <f t="shared" ref="B65:Q65" si="15">IF(B$34=0,0,B$34/B$5)</f>
        <v>0.22824396125002192</v>
      </c>
      <c r="C65" s="200">
        <f t="shared" si="15"/>
        <v>0.15634107556485233</v>
      </c>
      <c r="D65" s="200">
        <f t="shared" si="15"/>
        <v>0.10975982369505216</v>
      </c>
      <c r="E65" s="200">
        <f t="shared" si="15"/>
        <v>0.12511713276136335</v>
      </c>
      <c r="F65" s="200">
        <f t="shared" si="15"/>
        <v>0.12494649614860144</v>
      </c>
      <c r="G65" s="200">
        <f t="shared" si="15"/>
        <v>0.11783078112954198</v>
      </c>
      <c r="H65" s="200">
        <f t="shared" si="15"/>
        <v>8.9083274398930448E-2</v>
      </c>
      <c r="I65" s="200">
        <f t="shared" si="15"/>
        <v>0.22952065256689932</v>
      </c>
      <c r="J65" s="200">
        <f t="shared" si="15"/>
        <v>0.26681770761237877</v>
      </c>
      <c r="K65" s="200">
        <f t="shared" si="15"/>
        <v>0.1991479370051599</v>
      </c>
      <c r="L65" s="200">
        <f t="shared" si="15"/>
        <v>0.2088940665689043</v>
      </c>
      <c r="M65" s="200">
        <f t="shared" si="15"/>
        <v>0.22529557299770506</v>
      </c>
      <c r="N65" s="200">
        <f t="shared" si="15"/>
        <v>0.22120294231254004</v>
      </c>
      <c r="O65" s="200">
        <f t="shared" si="15"/>
        <v>0.21924119742253015</v>
      </c>
      <c r="P65" s="200">
        <f t="shared" si="15"/>
        <v>0.21955641431330811</v>
      </c>
      <c r="Q65" s="200">
        <f t="shared" si="15"/>
        <v>0.23744919830693154</v>
      </c>
    </row>
    <row r="66" spans="1:17" x14ac:dyDescent="0.25">
      <c r="A66" s="127" t="s">
        <v>291</v>
      </c>
      <c r="B66" s="200">
        <f t="shared" ref="B66:Q66" si="16">IF(B$45=0,0,B$45/B$5)</f>
        <v>0.1326057674628309</v>
      </c>
      <c r="C66" s="200">
        <f t="shared" si="16"/>
        <v>0.13428012653643714</v>
      </c>
      <c r="D66" s="200">
        <f t="shared" si="16"/>
        <v>0.1350434192446042</v>
      </c>
      <c r="E66" s="200">
        <f t="shared" si="16"/>
        <v>0.13488005017074686</v>
      </c>
      <c r="F66" s="200">
        <f t="shared" si="16"/>
        <v>0.13453331828597909</v>
      </c>
      <c r="G66" s="200">
        <f t="shared" si="16"/>
        <v>0.13456798704760936</v>
      </c>
      <c r="H66" s="200">
        <f t="shared" si="16"/>
        <v>0.13282371349862057</v>
      </c>
      <c r="I66" s="200">
        <f t="shared" si="16"/>
        <v>0.13015836457159441</v>
      </c>
      <c r="J66" s="200">
        <f t="shared" si="16"/>
        <v>0.12940989378287449</v>
      </c>
      <c r="K66" s="200">
        <f t="shared" si="16"/>
        <v>0.13069665176957121</v>
      </c>
      <c r="L66" s="200">
        <f t="shared" si="16"/>
        <v>0.13023722117291386</v>
      </c>
      <c r="M66" s="200">
        <f t="shared" si="16"/>
        <v>0.12963371647802055</v>
      </c>
      <c r="N66" s="200">
        <f t="shared" si="16"/>
        <v>0.12971272602740003</v>
      </c>
      <c r="O66" s="200">
        <f t="shared" si="16"/>
        <v>0.12975103803596805</v>
      </c>
      <c r="P66" s="200">
        <f t="shared" si="16"/>
        <v>0.12977308944265334</v>
      </c>
      <c r="Q66" s="200">
        <f t="shared" si="16"/>
        <v>0.12925789104838442</v>
      </c>
    </row>
    <row r="67" spans="1:17" x14ac:dyDescent="0.25">
      <c r="A67" s="72" t="s">
        <v>290</v>
      </c>
      <c r="B67" s="71">
        <f t="shared" ref="B67:Q67" si="17">IF(B$46=0,0,B$46/B$5)</f>
        <v>5.9164410432613633E-2</v>
      </c>
      <c r="C67" s="71">
        <f t="shared" si="17"/>
        <v>0.12271064906656828</v>
      </c>
      <c r="D67" s="71">
        <f t="shared" si="17"/>
        <v>0.1657684303482998</v>
      </c>
      <c r="E67" s="71">
        <f t="shared" si="17"/>
        <v>0.15177748961188309</v>
      </c>
      <c r="F67" s="71">
        <f t="shared" si="17"/>
        <v>0.15336702633674409</v>
      </c>
      <c r="G67" s="71">
        <f t="shared" si="17"/>
        <v>0.16012075537045725</v>
      </c>
      <c r="H67" s="71">
        <f t="shared" si="17"/>
        <v>0.18226349279798829</v>
      </c>
      <c r="I67" s="71">
        <f t="shared" si="17"/>
        <v>6.6857491136992533E-2</v>
      </c>
      <c r="J67" s="71">
        <f t="shared" si="17"/>
        <v>3.5056447733126161E-2</v>
      </c>
      <c r="K67" s="71">
        <f t="shared" si="17"/>
        <v>9.5135516195007513E-2</v>
      </c>
      <c r="L67" s="71">
        <f t="shared" si="17"/>
        <v>8.6643153791681138E-2</v>
      </c>
      <c r="M67" s="71">
        <f t="shared" si="17"/>
        <v>7.2726372104423717E-2</v>
      </c>
      <c r="N67" s="71">
        <f t="shared" si="17"/>
        <v>7.6335551041424518E-2</v>
      </c>
      <c r="O67" s="71">
        <f t="shared" si="17"/>
        <v>7.8070193611823019E-2</v>
      </c>
      <c r="P67" s="71">
        <f t="shared" si="17"/>
        <v>7.777396564157571E-2</v>
      </c>
      <c r="Q67" s="71">
        <f t="shared" si="17"/>
        <v>6.1914033525880326E-2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>IF(B$5=0,0,B$5/MAE_fec!B$5)</f>
        <v>0.49259305613747217</v>
      </c>
      <c r="C71" s="253">
        <f>IF(C$5=0,0,C$5/MAE_fec!C$5)</f>
        <v>0.48645083930752736</v>
      </c>
      <c r="D71" s="253">
        <f>IF(D$5=0,0,D$5/MAE_fec!D$5)</f>
        <v>0.48370132081486683</v>
      </c>
      <c r="E71" s="253">
        <f>IF(E$5=0,0,E$5/MAE_fec!E$5)</f>
        <v>0.48428718830753936</v>
      </c>
      <c r="F71" s="253">
        <f>IF(F$5=0,0,F$5/MAE_fec!F$5)</f>
        <v>0.4855353386669457</v>
      </c>
      <c r="G71" s="253">
        <f>IF(G$5=0,0,G$5/MAE_fec!G$5)</f>
        <v>0.49031992797651658</v>
      </c>
      <c r="H71" s="253">
        <f>IF(H$5=0,0,H$5/MAE_fec!H$5)</f>
        <v>0.51225091757210151</v>
      </c>
      <c r="I71" s="253">
        <f>IF(I$5=0,0,I$5/MAE_fec!I$5)</f>
        <v>0.52274065780518486</v>
      </c>
      <c r="J71" s="253">
        <f>IF(J$5=0,0,J$5/MAE_fec!J$5)</f>
        <v>0.52576404420174472</v>
      </c>
      <c r="K71" s="253">
        <f>IF(K$5=0,0,K$5/MAE_fec!K$5)</f>
        <v>0.52058769825994256</v>
      </c>
      <c r="L71" s="253">
        <f>IF(L$5=0,0,L$5/MAE_fec!L$5)</f>
        <v>0.5224241465092988</v>
      </c>
      <c r="M71" s="253">
        <f>IF(M$5=0,0,M$5/MAE_fec!M$5)</f>
        <v>0.54589656570226697</v>
      </c>
      <c r="N71" s="253">
        <f>IF(N$5=0,0,N$5/MAE_fec!N$5)</f>
        <v>0.54556405367368754</v>
      </c>
      <c r="O71" s="253">
        <f>IF(O$5=0,0,O$5/MAE_fec!O$5)</f>
        <v>0.5454029632114058</v>
      </c>
      <c r="P71" s="253">
        <f>IF(P$5=0,0,P$5/MAE_fec!P$5)</f>
        <v>0.57189652436884808</v>
      </c>
      <c r="Q71" s="253">
        <f>IF(Q$5=0,0,Q$5/MAE_fec!Q$5)</f>
        <v>0.66466619867861021</v>
      </c>
    </row>
    <row r="72" spans="1:17" x14ac:dyDescent="0.25">
      <c r="A72" s="76" t="s">
        <v>83</v>
      </c>
      <c r="B72" s="308">
        <f>IF(B$6=0,0,B$6/MAE_fec!B$6)</f>
        <v>0.42372339158989242</v>
      </c>
      <c r="C72" s="308">
        <f>IF(C$6=0,0,C$6/MAE_fec!C$6)</f>
        <v>0.42372339158989236</v>
      </c>
      <c r="D72" s="308">
        <f>IF(D$6=0,0,D$6/MAE_fec!D$6)</f>
        <v>0.42372339158989242</v>
      </c>
      <c r="E72" s="308">
        <f>IF(E$6=0,0,E$6/MAE_fec!E$6)</f>
        <v>0.42372339158989242</v>
      </c>
      <c r="F72" s="308">
        <f>IF(F$6=0,0,F$6/MAE_fec!F$6)</f>
        <v>0.42372339158989236</v>
      </c>
      <c r="G72" s="308">
        <f>IF(G$6=0,0,G$6/MAE_fec!G$6)</f>
        <v>0.4280091382061077</v>
      </c>
      <c r="H72" s="308">
        <f>IF(H$6=0,0,H$6/MAE_fec!H$6)</f>
        <v>0.44135708650083449</v>
      </c>
      <c r="I72" s="308">
        <f>IF(I$6=0,0,I$6/MAE_fec!I$6)</f>
        <v>0.44135708650083461</v>
      </c>
      <c r="J72" s="308">
        <f>IF(J$6=0,0,J$6/MAE_fec!J$6)</f>
        <v>0.44135708650083461</v>
      </c>
      <c r="K72" s="308">
        <f>IF(K$6=0,0,K$6/MAE_fec!K$6)</f>
        <v>0.44135708650083449</v>
      </c>
      <c r="L72" s="308">
        <f>IF(L$6=0,0,L$6/MAE_fec!L$6)</f>
        <v>0.44135708650083455</v>
      </c>
      <c r="M72" s="308">
        <f>IF(M$6=0,0,M$6/MAE_fec!M$6)</f>
        <v>0.45905008812565845</v>
      </c>
      <c r="N72" s="308">
        <f>IF(N$6=0,0,N$6/MAE_fec!N$6)</f>
        <v>0.45905008812565851</v>
      </c>
      <c r="O72" s="308">
        <f>IF(O$6=0,0,O$6/MAE_fec!O$6)</f>
        <v>0.45905008812565851</v>
      </c>
      <c r="P72" s="308">
        <f>IF(P$6=0,0,P$6/MAE_fec!P$6)</f>
        <v>0.48143076750785874</v>
      </c>
      <c r="Q72" s="308">
        <f>IF(Q$6=0,0,Q$6/MAE_fec!Q$6)</f>
        <v>0.55730430799323238</v>
      </c>
    </row>
    <row r="73" spans="1:17" x14ac:dyDescent="0.25">
      <c r="A73" s="76" t="s">
        <v>82</v>
      </c>
      <c r="B73" s="308">
        <f>IF(B$7=0,0,B$7/MAE_fec!B$7)</f>
        <v>0.10685180849333015</v>
      </c>
      <c r="C73" s="308">
        <f>IF(C$7=0,0,C$7/MAE_fec!C$7)</f>
        <v>0.10685180849333016</v>
      </c>
      <c r="D73" s="308">
        <f>IF(D$7=0,0,D$7/MAE_fec!D$7)</f>
        <v>0.10685180849333013</v>
      </c>
      <c r="E73" s="308">
        <f>IF(E$7=0,0,E$7/MAE_fec!E$7)</f>
        <v>0.10685180849333016</v>
      </c>
      <c r="F73" s="308">
        <f>IF(F$7=0,0,F$7/MAE_fec!F$7)</f>
        <v>0.10685180849333016</v>
      </c>
      <c r="G73" s="308">
        <f>IF(G$7=0,0,G$7/MAE_fec!G$7)</f>
        <v>0.10793256019544532</v>
      </c>
      <c r="H73" s="308">
        <f>IF(H$7=0,0,H$7/MAE_fec!H$7)</f>
        <v>0.11129855896557563</v>
      </c>
      <c r="I73" s="308">
        <f>IF(I$7=0,0,I$7/MAE_fec!I$7)</f>
        <v>0.11129855896557563</v>
      </c>
      <c r="J73" s="308">
        <f>IF(J$7=0,0,J$7/MAE_fec!J$7)</f>
        <v>0.11129855896557563</v>
      </c>
      <c r="K73" s="308">
        <f>IF(K$7=0,0,K$7/MAE_fec!K$7)</f>
        <v>0.11129855896557561</v>
      </c>
      <c r="L73" s="308">
        <f>IF(L$7=0,0,L$7/MAE_fec!L$7)</f>
        <v>0.11129855896557563</v>
      </c>
      <c r="M73" s="308">
        <f>IF(M$7=0,0,M$7/MAE_fec!M$7)</f>
        <v>0.11576026501912683</v>
      </c>
      <c r="N73" s="308">
        <f>IF(N$7=0,0,N$7/MAE_fec!N$7)</f>
        <v>0.1157602650191268</v>
      </c>
      <c r="O73" s="308">
        <f>IF(O$7=0,0,O$7/MAE_fec!O$7)</f>
        <v>0.1157602650191268</v>
      </c>
      <c r="P73" s="308">
        <f>IF(P$7=0,0,P$7/MAE_fec!P$7)</f>
        <v>0.12140407915533588</v>
      </c>
      <c r="Q73" s="308">
        <f>IF(Q$7=0,0,Q$7/MAE_fec!Q$7)</f>
        <v>0.14053737502374239</v>
      </c>
    </row>
    <row r="74" spans="1:17" x14ac:dyDescent="0.25">
      <c r="A74" s="76" t="s">
        <v>81</v>
      </c>
      <c r="B74" s="308">
        <f>IF(B$8=0,0,B$8/MAE_fec!B$8)</f>
        <v>0.58156945768296897</v>
      </c>
      <c r="C74" s="308">
        <f>IF(C$8=0,0,C$8/MAE_fec!C$8)</f>
        <v>0.58156945768296897</v>
      </c>
      <c r="D74" s="308">
        <f>IF(D$8=0,0,D$8/MAE_fec!D$8)</f>
        <v>0.58156945768296875</v>
      </c>
      <c r="E74" s="308">
        <f>IF(E$8=0,0,E$8/MAE_fec!E$8)</f>
        <v>0.58156945768296897</v>
      </c>
      <c r="F74" s="308">
        <f>IF(F$8=0,0,F$8/MAE_fec!F$8)</f>
        <v>0.58156945768296886</v>
      </c>
      <c r="G74" s="308">
        <f>IF(G$8=0,0,G$8/MAE_fec!G$8)</f>
        <v>0.58745173698316699</v>
      </c>
      <c r="H74" s="308">
        <f>IF(H$8=0,0,H$8/MAE_fec!H$8)</f>
        <v>0.60577208276775363</v>
      </c>
      <c r="I74" s="308">
        <f>IF(I$8=0,0,I$8/MAE_fec!I$8)</f>
        <v>0.60577208276775352</v>
      </c>
      <c r="J74" s="308">
        <f>IF(J$8=0,0,J$8/MAE_fec!J$8)</f>
        <v>0.60577208276775363</v>
      </c>
      <c r="K74" s="308">
        <f>IF(K$8=0,0,K$8/MAE_fec!K$8)</f>
        <v>0.60577208276775363</v>
      </c>
      <c r="L74" s="308">
        <f>IF(L$8=0,0,L$8/MAE_fec!L$8)</f>
        <v>0.60577208276775352</v>
      </c>
      <c r="M74" s="308">
        <f>IF(M$8=0,0,M$8/MAE_fec!M$8)</f>
        <v>0.63005610759140984</v>
      </c>
      <c r="N74" s="308">
        <f>IF(N$8=0,0,N$8/MAE_fec!N$8)</f>
        <v>0.63005610759140973</v>
      </c>
      <c r="O74" s="308">
        <f>IF(O$8=0,0,O$8/MAE_fec!O$8)</f>
        <v>0.63005610759140973</v>
      </c>
      <c r="P74" s="308">
        <f>IF(P$8=0,0,P$8/MAE_fec!P$8)</f>
        <v>0.66077407084107687</v>
      </c>
      <c r="Q74" s="308">
        <f>IF(Q$8=0,0,Q$8/MAE_fec!Q$8)</f>
        <v>0.76491213512635803</v>
      </c>
    </row>
    <row r="75" spans="1:17" x14ac:dyDescent="0.25">
      <c r="A75" s="76" t="s">
        <v>80</v>
      </c>
      <c r="B75" s="308">
        <f>IF(B$9=0,0,B$9/MAE_fec!B$9)</f>
        <v>0.41506639595133538</v>
      </c>
      <c r="C75" s="308">
        <f>IF(C$9=0,0,C$9/MAE_fec!C$9)</f>
        <v>0.41506639595133549</v>
      </c>
      <c r="D75" s="308">
        <f>IF(D$9=0,0,D$9/MAE_fec!D$9)</f>
        <v>0.41506639595133554</v>
      </c>
      <c r="E75" s="308">
        <f>IF(E$9=0,0,E$9/MAE_fec!E$9)</f>
        <v>0.41506639595133543</v>
      </c>
      <c r="F75" s="308">
        <f>IF(F$9=0,0,F$9/MAE_fec!F$9)</f>
        <v>0.41506639595133543</v>
      </c>
      <c r="G75" s="308">
        <f>IF(G$9=0,0,G$9/MAE_fec!G$9)</f>
        <v>0.41926458145928786</v>
      </c>
      <c r="H75" s="308">
        <f>IF(H$9=0,0,H$9/MAE_fec!H$9)</f>
        <v>0.43233982087726952</v>
      </c>
      <c r="I75" s="308">
        <f>IF(I$9=0,0,I$9/MAE_fec!I$9)</f>
        <v>0.43233982087726947</v>
      </c>
      <c r="J75" s="308">
        <f>IF(J$9=0,0,J$9/MAE_fec!J$9)</f>
        <v>0.43233982087726952</v>
      </c>
      <c r="K75" s="308">
        <f>IF(K$9=0,0,K$9/MAE_fec!K$9)</f>
        <v>0.43233982087726952</v>
      </c>
      <c r="L75" s="308">
        <f>IF(L$9=0,0,L$9/MAE_fec!L$9)</f>
        <v>0.43233982087726952</v>
      </c>
      <c r="M75" s="308">
        <f>IF(M$9=0,0,M$9/MAE_fec!M$9)</f>
        <v>0.44967134083518717</v>
      </c>
      <c r="N75" s="308">
        <f>IF(N$9=0,0,N$9/MAE_fec!N$9)</f>
        <v>0.44967134083518723</v>
      </c>
      <c r="O75" s="308">
        <f>IF(O$9=0,0,O$9/MAE_fec!O$9)</f>
        <v>0.44967134083518723</v>
      </c>
      <c r="P75" s="308">
        <f>IF(P$9=0,0,P$9/MAE_fec!P$9)</f>
        <v>0.47159476567906072</v>
      </c>
      <c r="Q75" s="308">
        <f>IF(Q$9=0,0,Q$9/MAE_fec!Q$9)</f>
        <v>0.54591815122349718</v>
      </c>
    </row>
    <row r="76" spans="1:17" x14ac:dyDescent="0.25">
      <c r="A76" s="76" t="s">
        <v>79</v>
      </c>
      <c r="B76" s="308">
        <f>IF(B$10=0,0,B$10/MAE_fec!B$10)</f>
        <v>0.63804164878272041</v>
      </c>
      <c r="C76" s="308">
        <f>IF(C$10=0,0,C$10/MAE_fec!C$10)</f>
        <v>0.63804164878272041</v>
      </c>
      <c r="D76" s="308">
        <f>IF(D$10=0,0,D$10/MAE_fec!D$10)</f>
        <v>0.63804164878272041</v>
      </c>
      <c r="E76" s="308">
        <f>IF(E$10=0,0,E$10/MAE_fec!E$10)</f>
        <v>0.63804164878272041</v>
      </c>
      <c r="F76" s="308">
        <f>IF(F$10=0,0,F$10/MAE_fec!F$10)</f>
        <v>0.63804164878272029</v>
      </c>
      <c r="G76" s="308">
        <f>IF(G$10=0,0,G$10/MAE_fec!G$10)</f>
        <v>0.64449511557626848</v>
      </c>
      <c r="H76" s="308">
        <f>IF(H$10=0,0,H$10/MAE_fec!H$10)</f>
        <v>0.66459442353724341</v>
      </c>
      <c r="I76" s="308">
        <f>IF(I$10=0,0,I$10/MAE_fec!I$10)</f>
        <v>0.6645944235372433</v>
      </c>
      <c r="J76" s="308">
        <f>IF(J$10=0,0,J$10/MAE_fec!J$10)</f>
        <v>0.66459442353724352</v>
      </c>
      <c r="K76" s="308">
        <f>IF(K$10=0,0,K$10/MAE_fec!K$10)</f>
        <v>0.66459442353724352</v>
      </c>
      <c r="L76" s="308">
        <f>IF(L$10=0,0,L$10/MAE_fec!L$10)</f>
        <v>0.66459442353724341</v>
      </c>
      <c r="M76" s="308">
        <f>IF(M$10=0,0,M$10/MAE_fec!M$10)</f>
        <v>0.69123650219676713</v>
      </c>
      <c r="N76" s="308">
        <f>IF(N$10=0,0,N$10/MAE_fec!N$10)</f>
        <v>0.69123650219676713</v>
      </c>
      <c r="O76" s="308">
        <f>IF(O$10=0,0,O$10/MAE_fec!O$10)</f>
        <v>0.69123650219676702</v>
      </c>
      <c r="P76" s="308">
        <f>IF(P$10=0,0,P$10/MAE_fec!P$10)</f>
        <v>0.72493727458111867</v>
      </c>
      <c r="Q76" s="308">
        <f>IF(Q$10=0,0,Q$10/MAE_fec!Q$10)</f>
        <v>0.83918746664303157</v>
      </c>
    </row>
    <row r="77" spans="1:17" x14ac:dyDescent="0.25">
      <c r="A77" s="74" t="s">
        <v>295</v>
      </c>
      <c r="B77" s="307">
        <f>IF(B$15=0,0,B$15/MAE_fec!B$15)</f>
        <v>0.51124675488818894</v>
      </c>
      <c r="C77" s="307">
        <f>IF(C$15=0,0,C$15/MAE_fec!C$15)</f>
        <v>0.51045082455334756</v>
      </c>
      <c r="D77" s="307">
        <f>IF(D$15=0,0,D$15/MAE_fec!D$15)</f>
        <v>0.50974128175757016</v>
      </c>
      <c r="E77" s="307">
        <f>IF(E$15=0,0,E$15/MAE_fec!E$15)</f>
        <v>0.5091355921657531</v>
      </c>
      <c r="F77" s="307">
        <f>IF(F$15=0,0,F$15/MAE_fec!F$15)</f>
        <v>0.50968090395351529</v>
      </c>
      <c r="G77" s="307">
        <f>IF(G$15=0,0,G$15/MAE_fec!G$15)</f>
        <v>0.51505637169010166</v>
      </c>
      <c r="H77" s="307">
        <f>IF(H$15=0,0,H$15/MAE_fec!H$15)</f>
        <v>0.52995580069698256</v>
      </c>
      <c r="I77" s="307">
        <f>IF(I$15=0,0,I$15/MAE_fec!I$15)</f>
        <v>0.5381033585258832</v>
      </c>
      <c r="J77" s="307">
        <f>IF(J$15=0,0,J$15/MAE_fec!J$15)</f>
        <v>0.53615744301530233</v>
      </c>
      <c r="K77" s="307">
        <f>IF(K$15=0,0,K$15/MAE_fec!K$15)</f>
        <v>0.53701997681579894</v>
      </c>
      <c r="L77" s="307">
        <f>IF(L$15=0,0,L$15/MAE_fec!L$15)</f>
        <v>0.53865631910314082</v>
      </c>
      <c r="M77" s="307">
        <f>IF(M$15=0,0,M$15/MAE_fec!M$15)</f>
        <v>0.56133633098621694</v>
      </c>
      <c r="N77" s="307">
        <f>IF(N$15=0,0,N$15/MAE_fec!N$15)</f>
        <v>0.56141377541891624</v>
      </c>
      <c r="O77" s="307">
        <f>IF(O$15=0,0,O$15/MAE_fec!O$15)</f>
        <v>0.56144109595530678</v>
      </c>
      <c r="P77" s="307">
        <f>IF(P$15=0,0,P$15/MAE_fec!P$15)</f>
        <v>0.58861171201766782</v>
      </c>
      <c r="Q77" s="307">
        <f>IF(Q$15=0,0,Q$15/MAE_fec!Q$15)</f>
        <v>0.68266096149463562</v>
      </c>
    </row>
    <row r="78" spans="1:17" x14ac:dyDescent="0.25">
      <c r="A78" s="127" t="s">
        <v>294</v>
      </c>
      <c r="B78" s="305">
        <f>IF(B$23=0,0,B$23/MAE_fec!B$23)</f>
        <v>0.42881651149879924</v>
      </c>
      <c r="C78" s="305">
        <f>IF(C$23=0,0,C$23/MAE_fec!C$23)</f>
        <v>0.42881651149879929</v>
      </c>
      <c r="D78" s="305">
        <f>IF(D$23=0,0,D$23/MAE_fec!D$23)</f>
        <v>0.42881651149879924</v>
      </c>
      <c r="E78" s="305">
        <f>IF(E$23=0,0,E$23/MAE_fec!E$23)</f>
        <v>0.42881651149879929</v>
      </c>
      <c r="F78" s="305">
        <f>IF(F$23=0,0,F$23/MAE_fec!F$23)</f>
        <v>0.42881651149879924</v>
      </c>
      <c r="G78" s="305">
        <f>IF(G$23=0,0,G$23/MAE_fec!G$23)</f>
        <v>0.43315377243272468</v>
      </c>
      <c r="H78" s="305">
        <f>IF(H$23=0,0,H$23/MAE_fec!H$23)</f>
        <v>0.44666216195527197</v>
      </c>
      <c r="I78" s="305">
        <f>IF(I$23=0,0,I$23/MAE_fec!I$23)</f>
        <v>0.44666216195527197</v>
      </c>
      <c r="J78" s="305">
        <f>IF(J$23=0,0,J$23/MAE_fec!J$23)</f>
        <v>0.44666216195527203</v>
      </c>
      <c r="K78" s="305">
        <f>IF(K$23=0,0,K$23/MAE_fec!K$23)</f>
        <v>0.44666216195527203</v>
      </c>
      <c r="L78" s="305">
        <f>IF(L$23=0,0,L$23/MAE_fec!L$23)</f>
        <v>0.44666216195527197</v>
      </c>
      <c r="M78" s="305">
        <f>IF(M$23=0,0,M$23/MAE_fec!M$23)</f>
        <v>0.46456783198739243</v>
      </c>
      <c r="N78" s="305">
        <f>IF(N$23=0,0,N$23/MAE_fec!N$23)</f>
        <v>0.46456783198739249</v>
      </c>
      <c r="O78" s="305">
        <f>IF(O$23=0,0,O$23/MAE_fec!O$23)</f>
        <v>0.46456783198739249</v>
      </c>
      <c r="P78" s="305">
        <f>IF(P$23=0,0,P$23/MAE_fec!P$23)</f>
        <v>0.48721752527347151</v>
      </c>
      <c r="Q78" s="305">
        <f>IF(Q$23=0,0,Q$23/MAE_fec!Q$23)</f>
        <v>0.56400305940204554</v>
      </c>
    </row>
    <row r="79" spans="1:17" x14ac:dyDescent="0.25">
      <c r="A79" s="127" t="s">
        <v>293</v>
      </c>
      <c r="B79" s="305">
        <f>IF(B$26=0,0,B$26/MAE_fec!B$26)</f>
        <v>0.4347400149395636</v>
      </c>
      <c r="C79" s="305">
        <f>IF(C$26=0,0,C$26/MAE_fec!C$26)</f>
        <v>0.43399857061297215</v>
      </c>
      <c r="D79" s="305">
        <f>IF(D$26=0,0,D$26/MAE_fec!D$26)</f>
        <v>0.43333760010164213</v>
      </c>
      <c r="E79" s="305">
        <f>IF(E$26=0,0,E$26/MAE_fec!E$26)</f>
        <v>0.43277337344527556</v>
      </c>
      <c r="F79" s="305">
        <f>IF(F$26=0,0,F$26/MAE_fec!F$26)</f>
        <v>0.43328135550546448</v>
      </c>
      <c r="G79" s="305">
        <f>IF(G$26=0,0,G$26/MAE_fec!G$26)</f>
        <v>0.43786899954690622</v>
      </c>
      <c r="H79" s="305">
        <f>IF(H$26=0,0,H$26/MAE_fec!H$26)</f>
        <v>0.48639748981060882</v>
      </c>
      <c r="I79" s="305">
        <f>IF(I$26=0,0,I$26/MAE_fec!I$26)</f>
        <v>0.45803069057632889</v>
      </c>
      <c r="J79" s="305">
        <f>IF(J$26=0,0,J$26/MAE_fec!J$26)</f>
        <v>0.45621798417202492</v>
      </c>
      <c r="K79" s="305">
        <f>IF(K$26=0,0,K$26/MAE_fec!K$26)</f>
        <v>0.45702147257405851</v>
      </c>
      <c r="L79" s="305">
        <f>IF(L$26=0,0,L$26/MAE_fec!L$26)</f>
        <v>0.45854579782238997</v>
      </c>
      <c r="M79" s="305">
        <f>IF(M$26=0,0,M$26/MAE_fec!M$26)</f>
        <v>0.4779399835988104</v>
      </c>
      <c r="N79" s="305">
        <f>IF(N$26=0,0,N$26/MAE_fec!N$26)</f>
        <v>0.47801212651476366</v>
      </c>
      <c r="O79" s="305">
        <f>IF(O$26=0,0,O$26/MAE_fec!O$26)</f>
        <v>0.47803757680333719</v>
      </c>
      <c r="P79" s="305">
        <f>IF(P$26=0,0,P$26/MAE_fec!P$26)</f>
        <v>0.50115574292397902</v>
      </c>
      <c r="Q79" s="305">
        <f>IF(Q$26=0,0,Q$26/MAE_fec!Q$26)</f>
        <v>0.58133402645180354</v>
      </c>
    </row>
    <row r="80" spans="1:17" x14ac:dyDescent="0.25">
      <c r="A80" s="127" t="s">
        <v>292</v>
      </c>
      <c r="B80" s="305">
        <f>IF(B$34=0,0,B$34/MAE_fec!B$34)</f>
        <v>0.56474872718289415</v>
      </c>
      <c r="C80" s="305">
        <f>IF(C$34=0,0,C$34/MAE_fec!C$34)</f>
        <v>0.543312374815483</v>
      </c>
      <c r="D80" s="305">
        <f>IF(D$34=0,0,D$34/MAE_fec!D$34)</f>
        <v>0.52912675571910239</v>
      </c>
      <c r="E80" s="305">
        <f>IF(E$34=0,0,E$34/MAE_fec!E$34)</f>
        <v>0.53499625683994601</v>
      </c>
      <c r="F80" s="305">
        <f>IF(F$34=0,0,F$34/MAE_fec!F$34)</f>
        <v>0.54458563927656944</v>
      </c>
      <c r="G80" s="305">
        <f>IF(G$34=0,0,G$34/MAE_fec!G$34)</f>
        <v>0.54975009646584716</v>
      </c>
      <c r="H80" s="305">
        <f>IF(H$34=0,0,H$34/MAE_fec!H$34)</f>
        <v>0.55616098807738901</v>
      </c>
      <c r="I80" s="305">
        <f>IF(I$34=0,0,I$34/MAE_fec!I$34)</f>
        <v>0.62964219176613401</v>
      </c>
      <c r="J80" s="305">
        <f>IF(J$34=0,0,J$34/MAE_fec!J$34)</f>
        <v>0.63409775758708364</v>
      </c>
      <c r="K80" s="305">
        <f>IF(K$34=0,0,K$34/MAE_fec!K$34)</f>
        <v>0.63418390729136975</v>
      </c>
      <c r="L80" s="305">
        <f>IF(L$34=0,0,L$34/MAE_fec!L$34)</f>
        <v>0.6367338269600995</v>
      </c>
      <c r="M80" s="305">
        <f>IF(M$34=0,0,M$34/MAE_fec!M$34)</f>
        <v>0.66635597612682196</v>
      </c>
      <c r="N80" s="305">
        <f>IF(N$34=0,0,N$34/MAE_fec!N$34)</f>
        <v>0.66639283273192818</v>
      </c>
      <c r="O80" s="305">
        <f>IF(O$34=0,0,O$34/MAE_fec!O$34)</f>
        <v>0.66642453368077026</v>
      </c>
      <c r="P80" s="305">
        <f>IF(P$34=0,0,P$34/MAE_fec!P$34)</f>
        <v>0.69862801960164966</v>
      </c>
      <c r="Q80" s="305">
        <f>IF(Q$34=0,0,Q$34/MAE_fec!Q$34)</f>
        <v>0.8096328096747103</v>
      </c>
    </row>
    <row r="81" spans="1:17" x14ac:dyDescent="0.25">
      <c r="A81" s="127" t="s">
        <v>291</v>
      </c>
      <c r="B81" s="305">
        <f>IF(B$45=0,0,B$45/MAE_fec!B$45)</f>
        <v>0.56678085955584734</v>
      </c>
      <c r="C81" s="305">
        <f>IF(C$45=0,0,C$45/MAE_fec!C$45)</f>
        <v>0.56678085955584734</v>
      </c>
      <c r="D81" s="305">
        <f>IF(D$45=0,0,D$45/MAE_fec!D$45)</f>
        <v>0.56678085955584734</v>
      </c>
      <c r="E81" s="305">
        <f>IF(E$45=0,0,E$45/MAE_fec!E$45)</f>
        <v>0.56678085955584734</v>
      </c>
      <c r="F81" s="305">
        <f>IF(F$45=0,0,F$45/MAE_fec!F$45)</f>
        <v>0.56678085955584745</v>
      </c>
      <c r="G81" s="305">
        <f>IF(G$45=0,0,G$45/MAE_fec!G$45)</f>
        <v>0.5725135597069122</v>
      </c>
      <c r="H81" s="305">
        <f>IF(H$45=0,0,H$45/MAE_fec!H$45)</f>
        <v>0.59036804156453537</v>
      </c>
      <c r="I81" s="305">
        <f>IF(I$45=0,0,I$45/MAE_fec!I$45)</f>
        <v>0.59036804156453537</v>
      </c>
      <c r="J81" s="305">
        <f>IF(J$45=0,0,J$45/MAE_fec!J$45)</f>
        <v>0.59036804156453537</v>
      </c>
      <c r="K81" s="305">
        <f>IF(K$45=0,0,K$45/MAE_fec!K$45)</f>
        <v>0.59036804156453537</v>
      </c>
      <c r="L81" s="305">
        <f>IF(L$45=0,0,L$45/MAE_fec!L$45)</f>
        <v>0.59036804156453537</v>
      </c>
      <c r="M81" s="305">
        <f>IF(M$45=0,0,M$45/MAE_fec!M$45)</f>
        <v>0.61403455341655644</v>
      </c>
      <c r="N81" s="305">
        <f>IF(N$45=0,0,N$45/MAE_fec!N$45)</f>
        <v>0.61403455341655633</v>
      </c>
      <c r="O81" s="305">
        <f>IF(O$45=0,0,O$45/MAE_fec!O$45)</f>
        <v>0.61403455341655633</v>
      </c>
      <c r="P81" s="305">
        <f>IF(P$45=0,0,P$45/MAE_fec!P$45)</f>
        <v>0.64397139653038815</v>
      </c>
      <c r="Q81" s="305">
        <f>IF(Q$45=0,0,Q$45/MAE_fec!Q$45)</f>
        <v>0.74546135754596321</v>
      </c>
    </row>
    <row r="82" spans="1:17" x14ac:dyDescent="0.25">
      <c r="A82" s="72" t="s">
        <v>290</v>
      </c>
      <c r="B82" s="304">
        <f>IF(B$46=0,0,B$46/MAE_fec!B$46)</f>
        <v>0.5168700658680252</v>
      </c>
      <c r="C82" s="304">
        <f>IF(C$46=0,0,C$46/MAE_fec!C$46)</f>
        <v>0.5168700658680252</v>
      </c>
      <c r="D82" s="304">
        <f>IF(D$46=0,0,D$46/MAE_fec!D$46)</f>
        <v>0.5168700658680252</v>
      </c>
      <c r="E82" s="304">
        <f>IF(E$46=0,0,E$46/MAE_fec!E$46)</f>
        <v>0.5168700658680252</v>
      </c>
      <c r="F82" s="304">
        <f>IF(F$46=0,0,F$46/MAE_fec!F$46)</f>
        <v>0.5168700658680252</v>
      </c>
      <c r="G82" s="304">
        <f>IF(G$46=0,0,G$46/MAE_fec!G$46)</f>
        <v>0.52209794372368268</v>
      </c>
      <c r="H82" s="304">
        <f>IF(H$46=0,0,H$46/MAE_fec!H$46)</f>
        <v>0.53838015766615943</v>
      </c>
      <c r="I82" s="304">
        <f>IF(I$46=0,0,I$46/MAE_fec!I$46)</f>
        <v>0.53838015766615943</v>
      </c>
      <c r="J82" s="304">
        <f>IF(J$46=0,0,J$46/MAE_fec!J$46)</f>
        <v>0.53838015766615943</v>
      </c>
      <c r="K82" s="304">
        <f>IF(K$46=0,0,K$46/MAE_fec!K$46)</f>
        <v>0.53838015766615943</v>
      </c>
      <c r="L82" s="304">
        <f>IF(L$46=0,0,L$46/MAE_fec!L$46)</f>
        <v>0.53838015766615932</v>
      </c>
      <c r="M82" s="304">
        <f>IF(M$46=0,0,M$46/MAE_fec!M$46)</f>
        <v>0.55996259351165767</v>
      </c>
      <c r="N82" s="304">
        <f>IF(N$46=0,0,N$46/MAE_fec!N$46)</f>
        <v>0.55996259351165778</v>
      </c>
      <c r="O82" s="304">
        <f>IF(O$46=0,0,O$46/MAE_fec!O$46)</f>
        <v>0.55996259351165767</v>
      </c>
      <c r="P82" s="304">
        <f>IF(P$46=0,0,P$46/MAE_fec!P$46)</f>
        <v>0.58726319446041353</v>
      </c>
      <c r="Q82" s="304">
        <f>IF(Q$46=0,0,Q$46/MAE_fec!Q$46)</f>
        <v>0.6798159367604466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276.31904919391809</v>
      </c>
      <c r="C5" s="96">
        <v>272.09095440879605</v>
      </c>
      <c r="D5" s="96">
        <v>255.96650527912803</v>
      </c>
      <c r="E5" s="96">
        <v>252.76664147241607</v>
      </c>
      <c r="F5" s="96">
        <v>233.04789864910802</v>
      </c>
      <c r="G5" s="96">
        <v>252.6477959598196</v>
      </c>
      <c r="H5" s="96">
        <v>234.22270870011602</v>
      </c>
      <c r="I5" s="96">
        <v>329.71533458169597</v>
      </c>
      <c r="J5" s="96">
        <v>358.57751139669602</v>
      </c>
      <c r="K5" s="96">
        <v>308.35848017462405</v>
      </c>
      <c r="L5" s="96">
        <v>287.6910689670961</v>
      </c>
      <c r="M5" s="96">
        <v>312.38290090335101</v>
      </c>
      <c r="N5" s="96">
        <v>296.27251537294234</v>
      </c>
      <c r="O5" s="96">
        <v>298.73871730416869</v>
      </c>
      <c r="P5" s="96">
        <v>303.45068405592883</v>
      </c>
      <c r="Q5" s="96">
        <v>335.99475349579302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6.1964825935012176</v>
      </c>
      <c r="C10" s="158">
        <v>6.7250874433985821</v>
      </c>
      <c r="D10" s="158">
        <v>6.9348956290967774</v>
      </c>
      <c r="E10" s="158">
        <v>6.6499055557741222</v>
      </c>
      <c r="F10" s="158">
        <v>6.2676698242183218</v>
      </c>
      <c r="G10" s="158">
        <v>6.9114066423385587</v>
      </c>
      <c r="H10" s="158">
        <v>8.1361107616341393</v>
      </c>
      <c r="I10" s="158">
        <v>8.2482530051990075</v>
      </c>
      <c r="J10" s="158">
        <v>8.350432219623567</v>
      </c>
      <c r="K10" s="158">
        <v>8.0989987535231194</v>
      </c>
      <c r="L10" s="158">
        <v>7.5739482728124496</v>
      </c>
      <c r="M10" s="158">
        <v>8.1236615138378951</v>
      </c>
      <c r="N10" s="158">
        <v>7.7650192403195399</v>
      </c>
      <c r="O10" s="158">
        <v>7.8571719600481194</v>
      </c>
      <c r="P10" s="158">
        <v>7.9591337992404796</v>
      </c>
      <c r="Q10" s="158">
        <v>8.6010098296335755</v>
      </c>
    </row>
    <row r="11" spans="1:17" x14ac:dyDescent="0.25">
      <c r="A11" s="92" t="s">
        <v>125</v>
      </c>
      <c r="B11" s="91">
        <v>2.901480948994883</v>
      </c>
      <c r="C11" s="91">
        <v>3.1489982910321328</v>
      </c>
      <c r="D11" s="91">
        <v>3.2472402282216186</v>
      </c>
      <c r="E11" s="91">
        <v>3.1137946393861768</v>
      </c>
      <c r="F11" s="91">
        <v>2.9348141167429871</v>
      </c>
      <c r="G11" s="91">
        <v>3.2362415936637423</v>
      </c>
      <c r="H11" s="91">
        <v>3.8097049443102042</v>
      </c>
      <c r="I11" s="91">
        <v>3.862215151249583</v>
      </c>
      <c r="J11" s="91">
        <v>3.910060205207623</v>
      </c>
      <c r="K11" s="91">
        <v>3.7923273784269393</v>
      </c>
      <c r="L11" s="91">
        <v>3.5464743571273463</v>
      </c>
      <c r="M11" s="91">
        <v>3.8038756282804931</v>
      </c>
      <c r="N11" s="91">
        <v>3.6359426585003343</v>
      </c>
      <c r="O11" s="91">
        <v>3.679092841956181</v>
      </c>
      <c r="P11" s="91">
        <v>3.7268361107344044</v>
      </c>
      <c r="Q11" s="91">
        <v>4.0273922804161009</v>
      </c>
    </row>
    <row r="12" spans="1:17" x14ac:dyDescent="0.25">
      <c r="A12" s="92" t="s">
        <v>26</v>
      </c>
      <c r="B12" s="91">
        <v>3.2950016445063346</v>
      </c>
      <c r="C12" s="91">
        <v>3.5760891523664498</v>
      </c>
      <c r="D12" s="91">
        <v>3.6876554008751588</v>
      </c>
      <c r="E12" s="91">
        <v>3.5361109163879458</v>
      </c>
      <c r="F12" s="91">
        <v>3.3328557074753351</v>
      </c>
      <c r="G12" s="91">
        <v>3.6751650486748169</v>
      </c>
      <c r="H12" s="91">
        <v>4.326405817323935</v>
      </c>
      <c r="I12" s="91">
        <v>4.3860378539494249</v>
      </c>
      <c r="J12" s="91">
        <v>4.440372014415944</v>
      </c>
      <c r="K12" s="91">
        <v>4.3066713750961796</v>
      </c>
      <c r="L12" s="91">
        <v>4.0274739156851034</v>
      </c>
      <c r="M12" s="91">
        <v>4.3197858855574021</v>
      </c>
      <c r="N12" s="91">
        <v>4.1290765818192057</v>
      </c>
      <c r="O12" s="91">
        <v>4.1780791180919383</v>
      </c>
      <c r="P12" s="91">
        <v>4.2322976885060752</v>
      </c>
      <c r="Q12" s="91">
        <v>4.5736175492174738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295</v>
      </c>
      <c r="B15" s="204">
        <v>50.701501969601864</v>
      </c>
      <c r="C15" s="204">
        <v>55.67585180856446</v>
      </c>
      <c r="D15" s="204">
        <v>57.96634977328717</v>
      </c>
      <c r="E15" s="204">
        <v>55.984493258123379</v>
      </c>
      <c r="F15" s="204">
        <v>52.351745889089898</v>
      </c>
      <c r="G15" s="204">
        <v>57.444614321887499</v>
      </c>
      <c r="H15" s="204">
        <v>68.7630409082509</v>
      </c>
      <c r="I15" s="204">
        <v>63.405831060907808</v>
      </c>
      <c r="J15" s="204">
        <v>65.874886459157295</v>
      </c>
      <c r="K15" s="204">
        <v>63.158113766879559</v>
      </c>
      <c r="L15" s="204">
        <v>57.764149714164319</v>
      </c>
      <c r="M15" s="204">
        <v>61.110034803239337</v>
      </c>
      <c r="N15" s="204">
        <v>58.334443573742689</v>
      </c>
      <c r="O15" s="204">
        <v>59.010399916298482</v>
      </c>
      <c r="P15" s="204">
        <v>59.933585908948587</v>
      </c>
      <c r="Q15" s="204">
        <v>64.302644890270201</v>
      </c>
    </row>
    <row r="16" spans="1:17" x14ac:dyDescent="0.25">
      <c r="A16" s="152" t="s">
        <v>301</v>
      </c>
      <c r="B16" s="264">
        <v>50.701501969601864</v>
      </c>
      <c r="C16" s="264">
        <v>55.67585180856446</v>
      </c>
      <c r="D16" s="264">
        <v>57.96634977328717</v>
      </c>
      <c r="E16" s="264">
        <v>55.984493258123379</v>
      </c>
      <c r="F16" s="264">
        <v>52.351745889089898</v>
      </c>
      <c r="G16" s="264">
        <v>57.444614321887499</v>
      </c>
      <c r="H16" s="264">
        <v>68.7630409082509</v>
      </c>
      <c r="I16" s="264">
        <v>63.405831060907808</v>
      </c>
      <c r="J16" s="264">
        <v>65.874886459157295</v>
      </c>
      <c r="K16" s="264">
        <v>63.158113766879559</v>
      </c>
      <c r="L16" s="264">
        <v>57.764149714164319</v>
      </c>
      <c r="M16" s="264">
        <v>61.110034803239337</v>
      </c>
      <c r="N16" s="264">
        <v>58.334443573742689</v>
      </c>
      <c r="O16" s="264">
        <v>59.010399916298482</v>
      </c>
      <c r="P16" s="264">
        <v>59.933585908948587</v>
      </c>
      <c r="Q16" s="264">
        <v>64.302644890270201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8.9839524239479496E-2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4.6832283529032379</v>
      </c>
      <c r="C18" s="83">
        <v>4.66313591217311</v>
      </c>
      <c r="D18" s="83">
        <v>4.6656372326034674</v>
      </c>
      <c r="E18" s="83">
        <v>4.668958487946675</v>
      </c>
      <c r="F18" s="83">
        <v>4.6700690327020613</v>
      </c>
      <c r="G18" s="83">
        <v>5.8486609994539496</v>
      </c>
      <c r="H18" s="83">
        <v>4.8915494022548902</v>
      </c>
      <c r="I18" s="83">
        <v>2.3825128993745026</v>
      </c>
      <c r="J18" s="83">
        <v>2.3839763275101054</v>
      </c>
      <c r="K18" s="83">
        <v>2.3786311821921351</v>
      </c>
      <c r="L18" s="83">
        <v>2.3340674014961169</v>
      </c>
      <c r="M18" s="83">
        <v>2.3308299242672454</v>
      </c>
      <c r="N18" s="83">
        <v>2.3310840575020251</v>
      </c>
      <c r="O18" s="83">
        <v>2.330158639810306</v>
      </c>
      <c r="P18" s="83">
        <v>2.3311850774209035</v>
      </c>
      <c r="Q18" s="83">
        <v>0</v>
      </c>
    </row>
    <row r="19" spans="1:17" x14ac:dyDescent="0.25">
      <c r="A19" s="154" t="s">
        <v>125</v>
      </c>
      <c r="B19" s="83">
        <v>20.126241751220782</v>
      </c>
      <c r="C19" s="83">
        <v>24.707093928323811</v>
      </c>
      <c r="D19" s="83">
        <v>27.671387400655991</v>
      </c>
      <c r="E19" s="83">
        <v>28.237280741349924</v>
      </c>
      <c r="F19" s="83">
        <v>24.783685429051292</v>
      </c>
      <c r="G19" s="83">
        <v>25.840625109289096</v>
      </c>
      <c r="H19" s="83">
        <v>34.593135785315773</v>
      </c>
      <c r="I19" s="83">
        <v>11.737319730677008</v>
      </c>
      <c r="J19" s="83">
        <v>18.826290421853848</v>
      </c>
      <c r="K19" s="83">
        <v>15.210480458196816</v>
      </c>
      <c r="L19" s="83">
        <v>8.824790518852117</v>
      </c>
      <c r="M19" s="83">
        <v>6.058933552338237</v>
      </c>
      <c r="N19" s="83">
        <v>5.4244129530051834</v>
      </c>
      <c r="O19" s="83">
        <v>5.4345872246369575</v>
      </c>
      <c r="P19" s="83">
        <v>6.1664693908624084</v>
      </c>
      <c r="Q19" s="83">
        <v>5.9025729485476832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1.2592946219486236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25.892031865477843</v>
      </c>
      <c r="C21" s="83">
        <v>26.305621968067538</v>
      </c>
      <c r="D21" s="83">
        <v>25.53948561578823</v>
      </c>
      <c r="E21" s="83">
        <v>23.07825402882678</v>
      </c>
      <c r="F21" s="83">
        <v>22.897991427336546</v>
      </c>
      <c r="G21" s="83">
        <v>25.755328213144448</v>
      </c>
      <c r="H21" s="83">
        <v>28.019061098731608</v>
      </c>
      <c r="I21" s="83">
        <v>49.285998430856296</v>
      </c>
      <c r="J21" s="83">
        <v>44.664619709793342</v>
      </c>
      <c r="K21" s="83">
        <v>45.569002126490609</v>
      </c>
      <c r="L21" s="83">
        <v>46.605291793816086</v>
      </c>
      <c r="M21" s="83">
        <v>52.720271326633856</v>
      </c>
      <c r="N21" s="83">
        <v>50.578946563235483</v>
      </c>
      <c r="O21" s="83">
        <v>51.245654051851218</v>
      </c>
      <c r="P21" s="83">
        <v>51.435931440665279</v>
      </c>
      <c r="Q21" s="83">
        <v>58.400071941722523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294</v>
      </c>
      <c r="B23" s="204">
        <v>27.499322833111332</v>
      </c>
      <c r="C23" s="204">
        <v>29.845214264117921</v>
      </c>
      <c r="D23" s="204">
        <v>30.776320410949527</v>
      </c>
      <c r="E23" s="204">
        <v>29.511565138538835</v>
      </c>
      <c r="F23" s="204">
        <v>27.815244101273684</v>
      </c>
      <c r="G23" s="204">
        <v>30.672078815796119</v>
      </c>
      <c r="H23" s="204">
        <v>36.107183884415534</v>
      </c>
      <c r="I23" s="204">
        <v>36.604859091678122</v>
      </c>
      <c r="J23" s="204">
        <v>37.058319447919835</v>
      </c>
      <c r="K23" s="204">
        <v>35.942484786720925</v>
      </c>
      <c r="L23" s="204">
        <v>33.612367263614196</v>
      </c>
      <c r="M23" s="204">
        <v>36.051935462587096</v>
      </c>
      <c r="N23" s="204">
        <v>34.460319652768504</v>
      </c>
      <c r="O23" s="204">
        <v>34.86928350468397</v>
      </c>
      <c r="P23" s="204">
        <v>35.321779173040916</v>
      </c>
      <c r="Q23" s="204">
        <v>38.170355911903698</v>
      </c>
    </row>
    <row r="24" spans="1:17" x14ac:dyDescent="0.25">
      <c r="A24" s="152" t="s">
        <v>299</v>
      </c>
      <c r="B24" s="151">
        <v>27.499322833111332</v>
      </c>
      <c r="C24" s="151">
        <v>29.845214264117921</v>
      </c>
      <c r="D24" s="151">
        <v>30.776320410949527</v>
      </c>
      <c r="E24" s="151">
        <v>29.511565138538835</v>
      </c>
      <c r="F24" s="151">
        <v>27.815244101273684</v>
      </c>
      <c r="G24" s="151">
        <v>30.672078815796119</v>
      </c>
      <c r="H24" s="151">
        <v>36.107183884415534</v>
      </c>
      <c r="I24" s="151">
        <v>36.604859091678122</v>
      </c>
      <c r="J24" s="151">
        <v>37.058319447919835</v>
      </c>
      <c r="K24" s="151">
        <v>35.942484786720925</v>
      </c>
      <c r="L24" s="151">
        <v>33.612367263614196</v>
      </c>
      <c r="M24" s="151">
        <v>36.051935462587096</v>
      </c>
      <c r="N24" s="151">
        <v>34.460319652768504</v>
      </c>
      <c r="O24" s="151">
        <v>34.86928350468397</v>
      </c>
      <c r="P24" s="151">
        <v>35.321779173040916</v>
      </c>
      <c r="Q24" s="151">
        <v>38.170355911903698</v>
      </c>
    </row>
    <row r="25" spans="1:17" x14ac:dyDescent="0.25">
      <c r="A25" s="152" t="s">
        <v>298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293</v>
      </c>
      <c r="B26" s="204">
        <v>78.35506608354261</v>
      </c>
      <c r="C26" s="204">
        <v>86.042520995396416</v>
      </c>
      <c r="D26" s="204">
        <v>89.582300142327142</v>
      </c>
      <c r="E26" s="204">
        <v>86.519501365540236</v>
      </c>
      <c r="F26" s="204">
        <v>80.905384443795128</v>
      </c>
      <c r="G26" s="204">
        <v>88.776000246180985</v>
      </c>
      <c r="H26" s="204">
        <v>57.38335269978041</v>
      </c>
      <c r="I26" s="204">
        <v>97.988578047215313</v>
      </c>
      <c r="J26" s="204">
        <v>101.80430325018378</v>
      </c>
      <c r="K26" s="204">
        <v>97.605751026523507</v>
      </c>
      <c r="L26" s="204">
        <v>89.269816322732069</v>
      </c>
      <c r="M26" s="204">
        <v>94.440610817530143</v>
      </c>
      <c r="N26" s="204">
        <v>90.151159307030554</v>
      </c>
      <c r="O26" s="204">
        <v>91.195795103467191</v>
      </c>
      <c r="P26" s="204">
        <v>92.622504306379298</v>
      </c>
      <c r="Q26" s="204">
        <v>99.374531207073588</v>
      </c>
    </row>
    <row r="27" spans="1:17" x14ac:dyDescent="0.25">
      <c r="A27" s="152" t="s">
        <v>297</v>
      </c>
      <c r="B27" s="264">
        <v>78.35506608354261</v>
      </c>
      <c r="C27" s="264">
        <v>86.042520995396416</v>
      </c>
      <c r="D27" s="264">
        <v>89.582300142327142</v>
      </c>
      <c r="E27" s="264">
        <v>86.519501365540236</v>
      </c>
      <c r="F27" s="264">
        <v>80.905384443795128</v>
      </c>
      <c r="G27" s="264">
        <v>88.776000246180985</v>
      </c>
      <c r="H27" s="264">
        <v>57.38335269978041</v>
      </c>
      <c r="I27" s="264">
        <v>97.988578047215313</v>
      </c>
      <c r="J27" s="264">
        <v>101.80430325018378</v>
      </c>
      <c r="K27" s="264">
        <v>97.605751026523507</v>
      </c>
      <c r="L27" s="264">
        <v>89.269816322732069</v>
      </c>
      <c r="M27" s="264">
        <v>94.440610817530143</v>
      </c>
      <c r="N27" s="264">
        <v>90.151159307030554</v>
      </c>
      <c r="O27" s="264">
        <v>91.195795103467191</v>
      </c>
      <c r="P27" s="264">
        <v>92.622504306379298</v>
      </c>
      <c r="Q27" s="264">
        <v>99.374531207073588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0.13883971056555522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7.2375502267380893</v>
      </c>
      <c r="C29" s="83">
        <v>7.2064989864388913</v>
      </c>
      <c r="D29" s="83">
        <v>7.210364574636535</v>
      </c>
      <c r="E29" s="83">
        <v>7.2154973058533267</v>
      </c>
      <c r="F29" s="83">
        <v>7.2172135628539413</v>
      </c>
      <c r="G29" s="83">
        <v>9.0386320189727503</v>
      </c>
      <c r="H29" s="83">
        <v>4.0820403066891116</v>
      </c>
      <c r="I29" s="83">
        <v>3.6819807781494793</v>
      </c>
      <c r="J29" s="83">
        <v>3.6842423878418771</v>
      </c>
      <c r="K29" s="83">
        <v>3.6759818985398662</v>
      </c>
      <c r="L29" s="83">
        <v>3.6071121837242686</v>
      </c>
      <c r="M29" s="83">
        <v>3.6021089247998219</v>
      </c>
      <c r="N29" s="83">
        <v>3.602501667137461</v>
      </c>
      <c r="O29" s="83">
        <v>3.6010715090243353</v>
      </c>
      <c r="P29" s="83">
        <v>3.6026577852426827</v>
      </c>
      <c r="Q29" s="83">
        <v>0</v>
      </c>
    </row>
    <row r="30" spans="1:17" x14ac:dyDescent="0.25">
      <c r="A30" s="154" t="s">
        <v>125</v>
      </c>
      <c r="B30" s="83">
        <v>31.103477040497662</v>
      </c>
      <c r="C30" s="83">
        <v>38.182813176753548</v>
      </c>
      <c r="D30" s="83">
        <v>42.763888724670387</v>
      </c>
      <c r="E30" s="83">
        <v>43.63843106333514</v>
      </c>
      <c r="F30" s="83">
        <v>38.301179139650209</v>
      </c>
      <c r="G30" s="83">
        <v>39.93459383693088</v>
      </c>
      <c r="H30" s="83">
        <v>28.868271175046033</v>
      </c>
      <c r="I30" s="83">
        <v>18.139077293849411</v>
      </c>
      <c r="J30" s="83">
        <v>29.094507515709157</v>
      </c>
      <c r="K30" s="83">
        <v>23.506565982581751</v>
      </c>
      <c r="L30" s="83">
        <v>13.637999219286403</v>
      </c>
      <c r="M30" s="83">
        <v>9.3635912240606185</v>
      </c>
      <c r="N30" s="83">
        <v>8.382991013796266</v>
      </c>
      <c r="O30" s="83">
        <v>8.3987145268104868</v>
      </c>
      <c r="P30" s="83">
        <v>9.5297791555140616</v>
      </c>
      <c r="Q30" s="83">
        <v>9.1219485711424415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1.0508922597043506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40.014038816306858</v>
      </c>
      <c r="C32" s="83">
        <v>40.653208832203966</v>
      </c>
      <c r="D32" s="83">
        <v>39.469207132454656</v>
      </c>
      <c r="E32" s="83">
        <v>35.66557299635177</v>
      </c>
      <c r="F32" s="83">
        <v>35.386991741290984</v>
      </c>
      <c r="G32" s="83">
        <v>39.802774390277364</v>
      </c>
      <c r="H32" s="83">
        <v>23.38214895834092</v>
      </c>
      <c r="I32" s="83">
        <v>76.167519975216422</v>
      </c>
      <c r="J32" s="83">
        <v>69.025553346632748</v>
      </c>
      <c r="K32" s="83">
        <v>70.423203145401885</v>
      </c>
      <c r="L32" s="83">
        <v>72.024704919721401</v>
      </c>
      <c r="M32" s="83">
        <v>81.474910668669708</v>
      </c>
      <c r="N32" s="83">
        <v>78.165666626096822</v>
      </c>
      <c r="O32" s="83">
        <v>79.196009067632374</v>
      </c>
      <c r="P32" s="83">
        <v>79.490067365622551</v>
      </c>
      <c r="Q32" s="83">
        <v>90.252582635931148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292</v>
      </c>
      <c r="B34" s="204">
        <v>113.56667571416105</v>
      </c>
      <c r="C34" s="204">
        <v>93.80227989731867</v>
      </c>
      <c r="D34" s="204">
        <v>70.706639323467428</v>
      </c>
      <c r="E34" s="204">
        <v>74.101176154439472</v>
      </c>
      <c r="F34" s="204">
        <v>65.707854390730986</v>
      </c>
      <c r="G34" s="204">
        <v>68.843695933616445</v>
      </c>
      <c r="H34" s="204">
        <v>63.833020446035057</v>
      </c>
      <c r="I34" s="204">
        <v>123.46781337669577</v>
      </c>
      <c r="J34" s="204">
        <v>145.48957001981157</v>
      </c>
      <c r="K34" s="204">
        <v>103.55313184097695</v>
      </c>
      <c r="L34" s="204">
        <v>99.470787393773037</v>
      </c>
      <c r="M34" s="204">
        <v>112.65665830615656</v>
      </c>
      <c r="N34" s="204">
        <v>105.56157359908103</v>
      </c>
      <c r="O34" s="204">
        <v>105.80606681967096</v>
      </c>
      <c r="P34" s="204">
        <v>107.61368086831959</v>
      </c>
      <c r="Q34" s="204">
        <v>125.54621165691194</v>
      </c>
    </row>
    <row r="35" spans="1:17" x14ac:dyDescent="0.25">
      <c r="A35" s="88" t="s">
        <v>33</v>
      </c>
      <c r="B35" s="87">
        <v>14.660623025719485</v>
      </c>
      <c r="C35" s="87">
        <v>27.311808040703998</v>
      </c>
      <c r="D35" s="87">
        <v>17.18594123274697</v>
      </c>
      <c r="E35" s="87">
        <v>10.697885272800001</v>
      </c>
      <c r="F35" s="87">
        <v>0</v>
      </c>
      <c r="G35" s="87">
        <v>2.6484997285734746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1.8771621057567248E-14</v>
      </c>
      <c r="J37" s="87">
        <v>1.8771621057567248E-14</v>
      </c>
      <c r="K37" s="87">
        <v>0</v>
      </c>
      <c r="L37" s="87">
        <v>1.8771621057567248E-14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19.680259015928932</v>
      </c>
      <c r="C38" s="87">
        <v>7.7999650597865191</v>
      </c>
      <c r="D38" s="87">
        <v>0.1639860525959991</v>
      </c>
      <c r="E38" s="87">
        <v>1.9637891725807701</v>
      </c>
      <c r="F38" s="87">
        <v>4.7190997845515206</v>
      </c>
      <c r="G38" s="87">
        <v>4.7863463641082111</v>
      </c>
      <c r="H38" s="87">
        <v>0</v>
      </c>
      <c r="I38" s="87">
        <v>20.893121440944004</v>
      </c>
      <c r="J38" s="87">
        <v>41.038094111385377</v>
      </c>
      <c r="K38" s="87">
        <v>24.588747213178507</v>
      </c>
      <c r="L38" s="87">
        <v>15.761874171569696</v>
      </c>
      <c r="M38" s="87">
        <v>12.862112811811002</v>
      </c>
      <c r="N38" s="87">
        <v>11.45308892547383</v>
      </c>
      <c r="O38" s="87">
        <v>11.389543495757243</v>
      </c>
      <c r="P38" s="87">
        <v>12.656011199738801</v>
      </c>
      <c r="Q38" s="87">
        <v>13.032069429869265</v>
      </c>
    </row>
    <row r="39" spans="1:17" x14ac:dyDescent="0.25">
      <c r="A39" s="88" t="s">
        <v>29</v>
      </c>
      <c r="B39" s="87">
        <v>30.960125809630981</v>
      </c>
      <c r="C39" s="87">
        <v>27.850544195760005</v>
      </c>
      <c r="D39" s="87">
        <v>27.876209614704013</v>
      </c>
      <c r="E39" s="87">
        <v>27.868756273344001</v>
      </c>
      <c r="F39" s="87">
        <v>27.863085252744003</v>
      </c>
      <c r="G39" s="87">
        <v>27.861364068568953</v>
      </c>
      <c r="H39" s="87">
        <v>25.570786390355032</v>
      </c>
      <c r="I39" s="87">
        <v>6.1569784566720012</v>
      </c>
      <c r="J39" s="87">
        <v>3.2282041721760004</v>
      </c>
      <c r="K39" s="87">
        <v>3.2244450956640005</v>
      </c>
      <c r="L39" s="87">
        <v>3.0999977862417021</v>
      </c>
      <c r="M39" s="87">
        <v>3.095837026117048</v>
      </c>
      <c r="N39" s="87">
        <v>3.095983412692922</v>
      </c>
      <c r="O39" s="87">
        <v>3.0960075365528712</v>
      </c>
      <c r="P39" s="87">
        <v>3.0960585286866458</v>
      </c>
      <c r="Q39" s="87">
        <v>3.0962932102869978</v>
      </c>
    </row>
    <row r="40" spans="1:17" x14ac:dyDescent="0.25">
      <c r="A40" s="88" t="s">
        <v>28</v>
      </c>
      <c r="B40" s="87">
        <v>22.218594333116272</v>
      </c>
      <c r="C40" s="87">
        <v>22.269394471932006</v>
      </c>
      <c r="D40" s="87">
        <v>25.323684289344012</v>
      </c>
      <c r="E40" s="87">
        <v>31.89684494300402</v>
      </c>
      <c r="F40" s="87">
        <v>28.59998441025601</v>
      </c>
      <c r="G40" s="87">
        <v>28.613860779467153</v>
      </c>
      <c r="H40" s="87">
        <v>38.262234055680025</v>
      </c>
      <c r="I40" s="87">
        <v>12.620450393172007</v>
      </c>
      <c r="J40" s="87">
        <v>3.3049281614039989</v>
      </c>
      <c r="K40" s="87">
        <v>3.2966498111039986</v>
      </c>
      <c r="L40" s="87">
        <v>3.1679889219891484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26.047073529765381</v>
      </c>
      <c r="C41" s="87">
        <v>8.5705681291361451</v>
      </c>
      <c r="D41" s="87">
        <v>0.15681813407642933</v>
      </c>
      <c r="E41" s="87">
        <v>1.6739004927106753</v>
      </c>
      <c r="F41" s="87">
        <v>4.5256849431794519</v>
      </c>
      <c r="G41" s="87">
        <v>4.9336249928986513</v>
      </c>
      <c r="H41" s="87">
        <v>0</v>
      </c>
      <c r="I41" s="87">
        <v>83.797263085907744</v>
      </c>
      <c r="J41" s="87">
        <v>97.918343574846162</v>
      </c>
      <c r="K41" s="87">
        <v>72.443289721030439</v>
      </c>
      <c r="L41" s="87">
        <v>77.440926513972471</v>
      </c>
      <c r="M41" s="87">
        <v>96.698708468228503</v>
      </c>
      <c r="N41" s="87">
        <v>91.012501260914277</v>
      </c>
      <c r="O41" s="87">
        <v>91.320515787360847</v>
      </c>
      <c r="P41" s="87">
        <v>91.861611139894137</v>
      </c>
      <c r="Q41" s="87">
        <v>109.41784901675567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290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0.99999999999999989</v>
      </c>
      <c r="D50" s="77">
        <f t="shared" si="0"/>
        <v>1</v>
      </c>
      <c r="E50" s="77">
        <f t="shared" si="0"/>
        <v>0.99999999999999989</v>
      </c>
      <c r="F50" s="77">
        <f t="shared" si="0"/>
        <v>1</v>
      </c>
      <c r="G50" s="77">
        <f t="shared" si="0"/>
        <v>1</v>
      </c>
      <c r="H50" s="77">
        <f t="shared" si="0"/>
        <v>1</v>
      </c>
      <c r="I50" s="77">
        <f t="shared" si="0"/>
        <v>1.0000000000000002</v>
      </c>
      <c r="J50" s="77">
        <f t="shared" si="0"/>
        <v>1</v>
      </c>
      <c r="K50" s="77">
        <f t="shared" si="0"/>
        <v>1</v>
      </c>
      <c r="L50" s="77">
        <f t="shared" si="0"/>
        <v>0.99999999999999989</v>
      </c>
      <c r="M50" s="77">
        <f t="shared" si="0"/>
        <v>1</v>
      </c>
      <c r="N50" s="77">
        <f t="shared" si="0"/>
        <v>0.99999999999999989</v>
      </c>
      <c r="O50" s="77">
        <f t="shared" si="0"/>
        <v>1</v>
      </c>
      <c r="P50" s="77">
        <f t="shared" si="0"/>
        <v>1.0000000000000002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2.2425101025708091E-2</v>
      </c>
      <c r="C55" s="201">
        <f t="shared" si="5"/>
        <v>2.4716321268419116E-2</v>
      </c>
      <c r="D55" s="201">
        <f t="shared" si="5"/>
        <v>2.7092980863001458E-2</v>
      </c>
      <c r="E55" s="201">
        <f t="shared" si="5"/>
        <v>2.6308477720940932E-2</v>
      </c>
      <c r="F55" s="201">
        <f t="shared" si="5"/>
        <v>2.68943417235241E-2</v>
      </c>
      <c r="G55" s="201">
        <f t="shared" si="5"/>
        <v>2.7355895253634945E-2</v>
      </c>
      <c r="H55" s="201">
        <f t="shared" si="5"/>
        <v>3.4736643627715461E-2</v>
      </c>
      <c r="I55" s="201">
        <f t="shared" si="5"/>
        <v>2.5016285686752848E-2</v>
      </c>
      <c r="J55" s="201">
        <f t="shared" si="5"/>
        <v>2.3287662929830096E-2</v>
      </c>
      <c r="K55" s="201">
        <f t="shared" si="5"/>
        <v>2.6264880891022163E-2</v>
      </c>
      <c r="L55" s="201">
        <f t="shared" si="5"/>
        <v>2.6326671523052042E-2</v>
      </c>
      <c r="M55" s="201">
        <f t="shared" si="5"/>
        <v>2.6005461535653314E-2</v>
      </c>
      <c r="N55" s="201">
        <f t="shared" si="5"/>
        <v>2.6209043490062107E-2</v>
      </c>
      <c r="O55" s="201">
        <f t="shared" si="5"/>
        <v>2.6301150486791883E-2</v>
      </c>
      <c r="P55" s="201">
        <f t="shared" si="5"/>
        <v>2.6228755502734461E-2</v>
      </c>
      <c r="Q55" s="201">
        <f t="shared" si="5"/>
        <v>2.5598643253044926E-2</v>
      </c>
    </row>
    <row r="56" spans="1:17" x14ac:dyDescent="0.25">
      <c r="A56" s="127" t="s">
        <v>295</v>
      </c>
      <c r="B56" s="200">
        <f t="shared" ref="B56:Q56" si="6">IF(B$15=0,0,B$15/B$5)</f>
        <v>0.18348898535048169</v>
      </c>
      <c r="C56" s="200">
        <f t="shared" si="6"/>
        <v>0.20462220778172474</v>
      </c>
      <c r="D56" s="200">
        <f t="shared" si="6"/>
        <v>0.22646068363544536</v>
      </c>
      <c r="E56" s="200">
        <f t="shared" si="6"/>
        <v>0.22148687394824945</v>
      </c>
      <c r="F56" s="200">
        <f t="shared" si="6"/>
        <v>0.22463942473866313</v>
      </c>
      <c r="G56" s="200">
        <f t="shared" si="6"/>
        <v>0.2273703362566572</v>
      </c>
      <c r="H56" s="200">
        <f t="shared" si="6"/>
        <v>0.29357973567068069</v>
      </c>
      <c r="I56" s="200">
        <f t="shared" si="6"/>
        <v>0.19230476841894439</v>
      </c>
      <c r="J56" s="200">
        <f t="shared" si="6"/>
        <v>0.18371170629905897</v>
      </c>
      <c r="K56" s="200">
        <f t="shared" si="6"/>
        <v>0.20482042112515597</v>
      </c>
      <c r="L56" s="200">
        <f t="shared" si="6"/>
        <v>0.20078534214341892</v>
      </c>
      <c r="M56" s="200">
        <f t="shared" si="6"/>
        <v>0.1956254155605858</v>
      </c>
      <c r="N56" s="200">
        <f t="shared" si="6"/>
        <v>0.19689454993930969</v>
      </c>
      <c r="O56" s="200">
        <f t="shared" si="6"/>
        <v>0.19753181123896804</v>
      </c>
      <c r="P56" s="200">
        <f t="shared" si="6"/>
        <v>0.19750684067630001</v>
      </c>
      <c r="Q56" s="200">
        <f t="shared" si="6"/>
        <v>0.1913799076361927</v>
      </c>
    </row>
    <row r="57" spans="1:17" x14ac:dyDescent="0.25">
      <c r="A57" s="142" t="s">
        <v>301</v>
      </c>
      <c r="B57" s="199">
        <f t="shared" ref="B57:Q57" si="7">IF(B$16=0,0,B$16/B$5)</f>
        <v>0.18348898535048169</v>
      </c>
      <c r="C57" s="199">
        <f t="shared" si="7"/>
        <v>0.20462220778172474</v>
      </c>
      <c r="D57" s="199">
        <f t="shared" si="7"/>
        <v>0.22646068363544536</v>
      </c>
      <c r="E57" s="199">
        <f t="shared" si="7"/>
        <v>0.22148687394824945</v>
      </c>
      <c r="F57" s="199">
        <f t="shared" si="7"/>
        <v>0.22463942473866313</v>
      </c>
      <c r="G57" s="199">
        <f t="shared" si="7"/>
        <v>0.2273703362566572</v>
      </c>
      <c r="H57" s="199">
        <f t="shared" si="7"/>
        <v>0.29357973567068069</v>
      </c>
      <c r="I57" s="199">
        <f t="shared" si="7"/>
        <v>0.19230476841894439</v>
      </c>
      <c r="J57" s="199">
        <f t="shared" si="7"/>
        <v>0.18371170629905897</v>
      </c>
      <c r="K57" s="199">
        <f t="shared" si="7"/>
        <v>0.20482042112515597</v>
      </c>
      <c r="L57" s="199">
        <f t="shared" si="7"/>
        <v>0.20078534214341892</v>
      </c>
      <c r="M57" s="199">
        <f t="shared" si="7"/>
        <v>0.1956254155605858</v>
      </c>
      <c r="N57" s="199">
        <f t="shared" si="7"/>
        <v>0.19689454993930969</v>
      </c>
      <c r="O57" s="199">
        <f t="shared" si="7"/>
        <v>0.19753181123896804</v>
      </c>
      <c r="P57" s="199">
        <f t="shared" si="7"/>
        <v>0.19750684067630001</v>
      </c>
      <c r="Q57" s="199">
        <f t="shared" si="7"/>
        <v>0.1913799076361927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9.9520184776738171E-2</v>
      </c>
      <c r="C59" s="200">
        <f t="shared" si="9"/>
        <v>0.109688373613765</v>
      </c>
      <c r="D59" s="200">
        <f t="shared" si="9"/>
        <v>0.1202357330987051</v>
      </c>
      <c r="E59" s="200">
        <f t="shared" si="9"/>
        <v>0.11675419258897489</v>
      </c>
      <c r="F59" s="200">
        <f t="shared" si="9"/>
        <v>0.1193541939768962</v>
      </c>
      <c r="G59" s="200">
        <f t="shared" si="9"/>
        <v>0.12140251886730934</v>
      </c>
      <c r="H59" s="200">
        <f t="shared" si="9"/>
        <v>0.15415748577412661</v>
      </c>
      <c r="I59" s="200">
        <f t="shared" si="9"/>
        <v>0.11101958341767168</v>
      </c>
      <c r="J59" s="200">
        <f t="shared" si="9"/>
        <v>0.10334814167116588</v>
      </c>
      <c r="K59" s="200">
        <f t="shared" si="9"/>
        <v>0.11656071455004779</v>
      </c>
      <c r="L59" s="200">
        <f t="shared" si="9"/>
        <v>0.11683493472457611</v>
      </c>
      <c r="M59" s="200">
        <f t="shared" si="9"/>
        <v>0.11540943937178336</v>
      </c>
      <c r="N59" s="200">
        <f t="shared" si="9"/>
        <v>0.11631291417427125</v>
      </c>
      <c r="O59" s="200">
        <f t="shared" si="9"/>
        <v>0.11672167511243911</v>
      </c>
      <c r="P59" s="200">
        <f t="shared" si="9"/>
        <v>0.11640039396494087</v>
      </c>
      <c r="Q59" s="200">
        <f t="shared" si="9"/>
        <v>0.11360402361872483</v>
      </c>
    </row>
    <row r="60" spans="1:17" x14ac:dyDescent="0.25">
      <c r="A60" s="142" t="s">
        <v>299</v>
      </c>
      <c r="B60" s="199">
        <f t="shared" ref="B60:Q60" si="10">IF(B$24=0,0,B$24/B$5)</f>
        <v>9.9520184776738171E-2</v>
      </c>
      <c r="C60" s="199">
        <f t="shared" si="10"/>
        <v>0.109688373613765</v>
      </c>
      <c r="D60" s="199">
        <f t="shared" si="10"/>
        <v>0.1202357330987051</v>
      </c>
      <c r="E60" s="199">
        <f t="shared" si="10"/>
        <v>0.11675419258897489</v>
      </c>
      <c r="F60" s="199">
        <f t="shared" si="10"/>
        <v>0.1193541939768962</v>
      </c>
      <c r="G60" s="199">
        <f t="shared" si="10"/>
        <v>0.12140251886730934</v>
      </c>
      <c r="H60" s="199">
        <f t="shared" si="10"/>
        <v>0.15415748577412661</v>
      </c>
      <c r="I60" s="199">
        <f t="shared" si="10"/>
        <v>0.11101958341767168</v>
      </c>
      <c r="J60" s="199">
        <f t="shared" si="10"/>
        <v>0.10334814167116588</v>
      </c>
      <c r="K60" s="199">
        <f t="shared" si="10"/>
        <v>0.11656071455004779</v>
      </c>
      <c r="L60" s="199">
        <f t="shared" si="10"/>
        <v>0.11683493472457611</v>
      </c>
      <c r="M60" s="199">
        <f t="shared" si="10"/>
        <v>0.11540943937178336</v>
      </c>
      <c r="N60" s="199">
        <f t="shared" si="10"/>
        <v>0.11631291417427125</v>
      </c>
      <c r="O60" s="199">
        <f t="shared" si="10"/>
        <v>0.11672167511243911</v>
      </c>
      <c r="P60" s="199">
        <f t="shared" si="10"/>
        <v>0.11640039396494087</v>
      </c>
      <c r="Q60" s="199">
        <f t="shared" si="10"/>
        <v>0.11360402361872483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293</v>
      </c>
      <c r="B62" s="200">
        <f t="shared" ref="B62:Q62" si="12">IF(B$26=0,0,B$26/B$5)</f>
        <v>0.28356737008223332</v>
      </c>
      <c r="C62" s="200">
        <f t="shared" si="12"/>
        <v>0.31622705423027053</v>
      </c>
      <c r="D62" s="200">
        <f t="shared" si="12"/>
        <v>0.34997665043963017</v>
      </c>
      <c r="E62" s="200">
        <f t="shared" si="12"/>
        <v>0.342290030288597</v>
      </c>
      <c r="F62" s="200">
        <f t="shared" si="12"/>
        <v>0.34716204227874847</v>
      </c>
      <c r="G62" s="200">
        <f t="shared" si="12"/>
        <v>0.35138244491275777</v>
      </c>
      <c r="H62" s="200">
        <f t="shared" si="12"/>
        <v>0.24499482999853117</v>
      </c>
      <c r="I62" s="200">
        <f t="shared" si="12"/>
        <v>0.29719144901626032</v>
      </c>
      <c r="J62" s="200">
        <f t="shared" si="12"/>
        <v>0.28391156727494044</v>
      </c>
      <c r="K62" s="200">
        <f t="shared" si="12"/>
        <v>0.31653337690356098</v>
      </c>
      <c r="L62" s="200">
        <f t="shared" si="12"/>
        <v>0.31029748905045801</v>
      </c>
      <c r="M62" s="200">
        <f t="shared" si="12"/>
        <v>0.30232324030677138</v>
      </c>
      <c r="N62" s="200">
        <f t="shared" si="12"/>
        <v>0.30428458472953507</v>
      </c>
      <c r="O62" s="200">
        <f t="shared" si="12"/>
        <v>0.30526942047024253</v>
      </c>
      <c r="P62" s="200">
        <f t="shared" si="12"/>
        <v>0.30523083048746102</v>
      </c>
      <c r="Q62" s="200">
        <f t="shared" si="12"/>
        <v>0.29576215156085123</v>
      </c>
    </row>
    <row r="63" spans="1:17" x14ac:dyDescent="0.25">
      <c r="A63" s="142" t="s">
        <v>297</v>
      </c>
      <c r="B63" s="199">
        <f t="shared" ref="B63:Q63" si="13">IF(B$27=0,0,B$27/B$5)</f>
        <v>0.28356737008223332</v>
      </c>
      <c r="C63" s="199">
        <f t="shared" si="13"/>
        <v>0.31622705423027053</v>
      </c>
      <c r="D63" s="199">
        <f t="shared" si="13"/>
        <v>0.34997665043963017</v>
      </c>
      <c r="E63" s="199">
        <f t="shared" si="13"/>
        <v>0.342290030288597</v>
      </c>
      <c r="F63" s="199">
        <f t="shared" si="13"/>
        <v>0.34716204227874847</v>
      </c>
      <c r="G63" s="199">
        <f t="shared" si="13"/>
        <v>0.35138244491275777</v>
      </c>
      <c r="H63" s="199">
        <f t="shared" si="13"/>
        <v>0.24499482999853117</v>
      </c>
      <c r="I63" s="199">
        <f t="shared" si="13"/>
        <v>0.29719144901626032</v>
      </c>
      <c r="J63" s="199">
        <f t="shared" si="13"/>
        <v>0.28391156727494044</v>
      </c>
      <c r="K63" s="199">
        <f t="shared" si="13"/>
        <v>0.31653337690356098</v>
      </c>
      <c r="L63" s="199">
        <f t="shared" si="13"/>
        <v>0.31029748905045801</v>
      </c>
      <c r="M63" s="199">
        <f t="shared" si="13"/>
        <v>0.30232324030677138</v>
      </c>
      <c r="N63" s="199">
        <f t="shared" si="13"/>
        <v>0.30428458472953507</v>
      </c>
      <c r="O63" s="199">
        <f t="shared" si="13"/>
        <v>0.30526942047024253</v>
      </c>
      <c r="P63" s="199">
        <f t="shared" si="13"/>
        <v>0.30523083048746102</v>
      </c>
      <c r="Q63" s="199">
        <f t="shared" si="13"/>
        <v>0.29576215156085123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292</v>
      </c>
      <c r="B65" s="200">
        <f t="shared" ref="B65:Q65" si="15">IF(B$34=0,0,B$34/B$5)</f>
        <v>0.41099835876483864</v>
      </c>
      <c r="C65" s="200">
        <f t="shared" si="15"/>
        <v>0.34474604310582058</v>
      </c>
      <c r="D65" s="200">
        <f t="shared" si="15"/>
        <v>0.27623395196321798</v>
      </c>
      <c r="E65" s="200">
        <f t="shared" si="15"/>
        <v>0.29316042545323762</v>
      </c>
      <c r="F65" s="200">
        <f t="shared" si="15"/>
        <v>0.28194999728216807</v>
      </c>
      <c r="G65" s="200">
        <f t="shared" si="15"/>
        <v>0.27248880470964076</v>
      </c>
      <c r="H65" s="200">
        <f t="shared" si="15"/>
        <v>0.27253130492894617</v>
      </c>
      <c r="I65" s="200">
        <f t="shared" si="15"/>
        <v>0.37446791346037095</v>
      </c>
      <c r="J65" s="200">
        <f t="shared" si="15"/>
        <v>0.40574092182500465</v>
      </c>
      <c r="K65" s="200">
        <f t="shared" si="15"/>
        <v>0.33582060653021312</v>
      </c>
      <c r="L65" s="200">
        <f t="shared" si="15"/>
        <v>0.34575556255849482</v>
      </c>
      <c r="M65" s="200">
        <f t="shared" si="15"/>
        <v>0.36063644322520616</v>
      </c>
      <c r="N65" s="200">
        <f t="shared" si="15"/>
        <v>0.35629890766682182</v>
      </c>
      <c r="O65" s="200">
        <f t="shared" si="15"/>
        <v>0.35417594269155855</v>
      </c>
      <c r="P65" s="200">
        <f t="shared" si="15"/>
        <v>0.35463317936856381</v>
      </c>
      <c r="Q65" s="200">
        <f t="shared" si="15"/>
        <v>0.37365527393118625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290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30">
        <f>IF(B$5=0,0,B$5/MAE_fec!B$5)</f>
        <v>1.4450017381362061</v>
      </c>
      <c r="C71" s="230">
        <f>IF(C$5=0,0,C$5/MAE_fec!C$5)</f>
        <v>1.3110490678656255</v>
      </c>
      <c r="D71" s="230">
        <f>IF(D$5=0,0,D$5/MAE_fec!D$5)</f>
        <v>1.1960407798567483</v>
      </c>
      <c r="E71" s="230">
        <f>IF(E$5=0,0,E$5/MAE_fec!E$5)</f>
        <v>1.231706003811659</v>
      </c>
      <c r="F71" s="230">
        <f>IF(F$5=0,0,F$5/MAE_fec!F$5)</f>
        <v>1.2048746272783699</v>
      </c>
      <c r="G71" s="230">
        <f>IF(G$5=0,0,G$5/MAE_fec!G$5)</f>
        <v>1.1845457682735665</v>
      </c>
      <c r="H71" s="230">
        <f>IF(H$5=0,0,H$5/MAE_fec!H$5)</f>
        <v>0.93285667744173373</v>
      </c>
      <c r="I71" s="230">
        <f>IF(I$5=0,0,I$5/MAE_fec!I$5)</f>
        <v>1.2953285857775296</v>
      </c>
      <c r="J71" s="230">
        <f>IF(J$5=0,0,J$5/MAE_fec!J$5)</f>
        <v>1.3914796885229836</v>
      </c>
      <c r="K71" s="230">
        <f>IF(K$5=0,0,K$5/MAE_fec!K$5)</f>
        <v>1.2337505010770726</v>
      </c>
      <c r="L71" s="230">
        <f>IF(L$5=0,0,L$5/MAE_fec!L$5)</f>
        <v>1.2308547980193583</v>
      </c>
      <c r="M71" s="230">
        <f>IF(M$5=0,0,M$5/MAE_fec!M$5)</f>
        <v>1.2460578680982886</v>
      </c>
      <c r="N71" s="230">
        <f>IF(N$5=0,0,N$5/MAE_fec!N$5)</f>
        <v>1.2363789610374458</v>
      </c>
      <c r="O71" s="230">
        <f>IF(O$5=0,0,O$5/MAE_fec!O$5)</f>
        <v>1.232049144629672</v>
      </c>
      <c r="P71" s="230">
        <f>IF(P$5=0,0,P$5/MAE_fec!P$5)</f>
        <v>1.2354497702588263</v>
      </c>
      <c r="Q71" s="230">
        <f>IF(Q$5=0,0,Q$5/MAE_fec!Q$5)</f>
        <v>1.2658604457942813</v>
      </c>
    </row>
    <row r="72" spans="1:17" x14ac:dyDescent="0.25">
      <c r="A72" s="132" t="s">
        <v>83</v>
      </c>
      <c r="B72" s="275">
        <f>IF(B$6=0,0,B$6/MAE_fec!B$6)</f>
        <v>0</v>
      </c>
      <c r="C72" s="275">
        <f>IF(C$6=0,0,C$6/MAE_fec!C$6)</f>
        <v>0</v>
      </c>
      <c r="D72" s="275">
        <f>IF(D$6=0,0,D$6/MAE_fec!D$6)</f>
        <v>0</v>
      </c>
      <c r="E72" s="275">
        <f>IF(E$6=0,0,E$6/MAE_fec!E$6)</f>
        <v>0</v>
      </c>
      <c r="F72" s="275">
        <f>IF(F$6=0,0,F$6/MAE_fec!F$6)</f>
        <v>0</v>
      </c>
      <c r="G72" s="275">
        <f>IF(G$6=0,0,G$6/MAE_fec!G$6)</f>
        <v>0</v>
      </c>
      <c r="H72" s="275">
        <f>IF(H$6=0,0,H$6/MAE_fec!H$6)</f>
        <v>0</v>
      </c>
      <c r="I72" s="275">
        <f>IF(I$6=0,0,I$6/MAE_fec!I$6)</f>
        <v>0</v>
      </c>
      <c r="J72" s="275">
        <f>IF(J$6=0,0,J$6/MAE_fec!J$6)</f>
        <v>0</v>
      </c>
      <c r="K72" s="275">
        <f>IF(K$6=0,0,K$6/MAE_fec!K$6)</f>
        <v>0</v>
      </c>
      <c r="L72" s="275">
        <f>IF(L$6=0,0,L$6/MAE_fec!L$6)</f>
        <v>0</v>
      </c>
      <c r="M72" s="275">
        <f>IF(M$6=0,0,M$6/MAE_fec!M$6)</f>
        <v>0</v>
      </c>
      <c r="N72" s="275">
        <f>IF(N$6=0,0,N$6/MAE_fec!N$6)</f>
        <v>0</v>
      </c>
      <c r="O72" s="275">
        <f>IF(O$6=0,0,O$6/MAE_fec!O$6)</f>
        <v>0</v>
      </c>
      <c r="P72" s="275">
        <f>IF(P$6=0,0,P$6/MAE_fec!P$6)</f>
        <v>0</v>
      </c>
      <c r="Q72" s="275">
        <f>IF(Q$6=0,0,Q$6/MAE_fec!Q$6)</f>
        <v>0</v>
      </c>
    </row>
    <row r="73" spans="1:17" x14ac:dyDescent="0.25">
      <c r="A73" s="76" t="s">
        <v>82</v>
      </c>
      <c r="B73" s="274">
        <f>IF(B$7=0,0,B$7/MAE_fec!B$7)</f>
        <v>0</v>
      </c>
      <c r="C73" s="274">
        <f>IF(C$7=0,0,C$7/MAE_fec!C$7)</f>
        <v>0</v>
      </c>
      <c r="D73" s="274">
        <f>IF(D$7=0,0,D$7/MAE_fec!D$7)</f>
        <v>0</v>
      </c>
      <c r="E73" s="274">
        <f>IF(E$7=0,0,E$7/MAE_fec!E$7)</f>
        <v>0</v>
      </c>
      <c r="F73" s="274">
        <f>IF(F$7=0,0,F$7/MAE_fec!F$7)</f>
        <v>0</v>
      </c>
      <c r="G73" s="274">
        <f>IF(G$7=0,0,G$7/MAE_fec!G$7)</f>
        <v>0</v>
      </c>
      <c r="H73" s="274">
        <f>IF(H$7=0,0,H$7/MAE_fec!H$7)</f>
        <v>0</v>
      </c>
      <c r="I73" s="274">
        <f>IF(I$7=0,0,I$7/MAE_fec!I$7)</f>
        <v>0</v>
      </c>
      <c r="J73" s="274">
        <f>IF(J$7=0,0,J$7/MAE_fec!J$7)</f>
        <v>0</v>
      </c>
      <c r="K73" s="274">
        <f>IF(K$7=0,0,K$7/MAE_fec!K$7)</f>
        <v>0</v>
      </c>
      <c r="L73" s="274">
        <f>IF(L$7=0,0,L$7/MAE_fec!L$7)</f>
        <v>0</v>
      </c>
      <c r="M73" s="274">
        <f>IF(M$7=0,0,M$7/MAE_fec!M$7)</f>
        <v>0</v>
      </c>
      <c r="N73" s="274">
        <f>IF(N$7=0,0,N$7/MAE_fec!N$7)</f>
        <v>0</v>
      </c>
      <c r="O73" s="274">
        <f>IF(O$7=0,0,O$7/MAE_fec!O$7)</f>
        <v>0</v>
      </c>
      <c r="P73" s="274">
        <f>IF(P$7=0,0,P$7/MAE_fec!P$7)</f>
        <v>0</v>
      </c>
      <c r="Q73" s="274">
        <f>IF(Q$7=0,0,Q$7/MAE_fec!Q$7)</f>
        <v>0</v>
      </c>
    </row>
    <row r="74" spans="1:17" x14ac:dyDescent="0.25">
      <c r="A74" s="76" t="s">
        <v>81</v>
      </c>
      <c r="B74" s="274">
        <f>IF(B$8=0,0,B$8/MAE_fec!B$8)</f>
        <v>0</v>
      </c>
      <c r="C74" s="274">
        <f>IF(C$8=0,0,C$8/MAE_fec!C$8)</f>
        <v>0</v>
      </c>
      <c r="D74" s="274">
        <f>IF(D$8=0,0,D$8/MAE_fec!D$8)</f>
        <v>0</v>
      </c>
      <c r="E74" s="274">
        <f>IF(E$8=0,0,E$8/MAE_fec!E$8)</f>
        <v>0</v>
      </c>
      <c r="F74" s="274">
        <f>IF(F$8=0,0,F$8/MAE_fec!F$8)</f>
        <v>0</v>
      </c>
      <c r="G74" s="274">
        <f>IF(G$8=0,0,G$8/MAE_fec!G$8)</f>
        <v>0</v>
      </c>
      <c r="H74" s="274">
        <f>IF(H$8=0,0,H$8/MAE_fec!H$8)</f>
        <v>0</v>
      </c>
      <c r="I74" s="274">
        <f>IF(I$8=0,0,I$8/MAE_fec!I$8)</f>
        <v>0</v>
      </c>
      <c r="J74" s="274">
        <f>IF(J$8=0,0,J$8/MAE_fec!J$8)</f>
        <v>0</v>
      </c>
      <c r="K74" s="274">
        <f>IF(K$8=0,0,K$8/MAE_fec!K$8)</f>
        <v>0</v>
      </c>
      <c r="L74" s="274">
        <f>IF(L$8=0,0,L$8/MAE_fec!L$8)</f>
        <v>0</v>
      </c>
      <c r="M74" s="274">
        <f>IF(M$8=0,0,M$8/MAE_fec!M$8)</f>
        <v>0</v>
      </c>
      <c r="N74" s="274">
        <f>IF(N$8=0,0,N$8/MAE_fec!N$8)</f>
        <v>0</v>
      </c>
      <c r="O74" s="274">
        <f>IF(O$8=0,0,O$8/MAE_fec!O$8)</f>
        <v>0</v>
      </c>
      <c r="P74" s="274">
        <f>IF(P$8=0,0,P$8/MAE_fec!P$8)</f>
        <v>0</v>
      </c>
      <c r="Q74" s="274">
        <f>IF(Q$8=0,0,Q$8/MAE_fec!Q$8)</f>
        <v>0</v>
      </c>
    </row>
    <row r="75" spans="1:17" x14ac:dyDescent="0.25">
      <c r="A75" s="76" t="s">
        <v>80</v>
      </c>
      <c r="B75" s="274">
        <f>IF(B$9=0,0,B$9/MAE_fec!B$9)</f>
        <v>0</v>
      </c>
      <c r="C75" s="274">
        <f>IF(C$9=0,0,C$9/MAE_fec!C$9)</f>
        <v>0</v>
      </c>
      <c r="D75" s="274">
        <f>IF(D$9=0,0,D$9/MAE_fec!D$9)</f>
        <v>0</v>
      </c>
      <c r="E75" s="274">
        <f>IF(E$9=0,0,E$9/MAE_fec!E$9)</f>
        <v>0</v>
      </c>
      <c r="F75" s="274">
        <f>IF(F$9=0,0,F$9/MAE_fec!F$9)</f>
        <v>0</v>
      </c>
      <c r="G75" s="274">
        <f>IF(G$9=0,0,G$9/MAE_fec!G$9)</f>
        <v>0</v>
      </c>
      <c r="H75" s="274">
        <f>IF(H$9=0,0,H$9/MAE_fec!H$9)</f>
        <v>0</v>
      </c>
      <c r="I75" s="274">
        <f>IF(I$9=0,0,I$9/MAE_fec!I$9)</f>
        <v>0</v>
      </c>
      <c r="J75" s="274">
        <f>IF(J$9=0,0,J$9/MAE_fec!J$9)</f>
        <v>0</v>
      </c>
      <c r="K75" s="274">
        <f>IF(K$9=0,0,K$9/MAE_fec!K$9)</f>
        <v>0</v>
      </c>
      <c r="L75" s="274">
        <f>IF(L$9=0,0,L$9/MAE_fec!L$9)</f>
        <v>0</v>
      </c>
      <c r="M75" s="274">
        <f>IF(M$9=0,0,M$9/MAE_fec!M$9)</f>
        <v>0</v>
      </c>
      <c r="N75" s="274">
        <f>IF(N$9=0,0,N$9/MAE_fec!N$9)</f>
        <v>0</v>
      </c>
      <c r="O75" s="274">
        <f>IF(O$9=0,0,O$9/MAE_fec!O$9)</f>
        <v>0</v>
      </c>
      <c r="P75" s="274">
        <f>IF(P$9=0,0,P$9/MAE_fec!P$9)</f>
        <v>0</v>
      </c>
      <c r="Q75" s="274">
        <f>IF(Q$9=0,0,Q$9/MAE_fec!Q$9)</f>
        <v>0</v>
      </c>
    </row>
    <row r="76" spans="1:17" x14ac:dyDescent="0.25">
      <c r="A76" s="129" t="s">
        <v>79</v>
      </c>
      <c r="B76" s="273">
        <f>IF(B$10=0,0,B$10/MAE_fec!B$10)</f>
        <v>1.3251222</v>
      </c>
      <c r="C76" s="273">
        <f>IF(C$10=0,0,C$10/MAE_fec!C$10)</f>
        <v>1.3251222000000002</v>
      </c>
      <c r="D76" s="273">
        <f>IF(D$10=0,0,D$10/MAE_fec!D$10)</f>
        <v>1.3251222000000002</v>
      </c>
      <c r="E76" s="273">
        <f>IF(E$10=0,0,E$10/MAE_fec!E$10)</f>
        <v>1.3251222</v>
      </c>
      <c r="F76" s="273">
        <f>IF(F$10=0,0,F$10/MAE_fec!F$10)</f>
        <v>1.3251221999999998</v>
      </c>
      <c r="G76" s="273">
        <f>IF(G$10=0,0,G$10/MAE_fec!G$10)</f>
        <v>1.3251222</v>
      </c>
      <c r="H76" s="273">
        <f>IF(H$10=0,0,H$10/MAE_fec!H$10)</f>
        <v>1.3251222</v>
      </c>
      <c r="I76" s="273">
        <f>IF(I$10=0,0,I$10/MAE_fec!I$10)</f>
        <v>1.3251221999999998</v>
      </c>
      <c r="J76" s="273">
        <f>IF(J$10=0,0,J$10/MAE_fec!J$10)</f>
        <v>1.3251222000000002</v>
      </c>
      <c r="K76" s="273">
        <f>IF(K$10=0,0,K$10/MAE_fec!K$10)</f>
        <v>1.3251222</v>
      </c>
      <c r="L76" s="273">
        <f>IF(L$10=0,0,L$10/MAE_fec!L$10)</f>
        <v>1.3251222000000002</v>
      </c>
      <c r="M76" s="273">
        <f>IF(M$10=0,0,M$10/MAE_fec!M$10)</f>
        <v>1.3251222</v>
      </c>
      <c r="N76" s="273">
        <f>IF(N$10=0,0,N$10/MAE_fec!N$10)</f>
        <v>1.3251222000000002</v>
      </c>
      <c r="O76" s="273">
        <f>IF(O$10=0,0,O$10/MAE_fec!O$10)</f>
        <v>1.3251222</v>
      </c>
      <c r="P76" s="273">
        <f>IF(P$10=0,0,P$10/MAE_fec!P$10)</f>
        <v>1.3251222</v>
      </c>
      <c r="Q76" s="273">
        <f>IF(Q$10=0,0,Q$10/MAE_fec!Q$10)</f>
        <v>1.3251222000000002</v>
      </c>
    </row>
    <row r="77" spans="1:17" x14ac:dyDescent="0.25">
      <c r="A77" s="127" t="s">
        <v>295</v>
      </c>
      <c r="B77" s="296">
        <f>IF(B$15=0,0,B$15/MAE_fec!B$15)</f>
        <v>1.5775605691292061</v>
      </c>
      <c r="C77" s="296">
        <f>IF(C$15=0,0,C$15/MAE_fec!C$15)</f>
        <v>1.5961708904552483</v>
      </c>
      <c r="D77" s="296">
        <f>IF(D$15=0,0,D$15/MAE_fec!D$15)</f>
        <v>1.6115599856198835</v>
      </c>
      <c r="E77" s="296">
        <f>IF(E$15=0,0,E$15/MAE_fec!E$15)</f>
        <v>1.6231652108078118</v>
      </c>
      <c r="F77" s="296">
        <f>IF(F$15=0,0,F$15/MAE_fec!F$15)</f>
        <v>1.6104064867254479</v>
      </c>
      <c r="G77" s="296">
        <f>IF(G$15=0,0,G$15/MAE_fec!G$15)</f>
        <v>1.6024826038727957</v>
      </c>
      <c r="H77" s="296">
        <f>IF(H$15=0,0,H$15/MAE_fec!H$15)</f>
        <v>1.6294786467582141</v>
      </c>
      <c r="I77" s="296">
        <f>IF(I$15=0,0,I$15/MAE_fec!I$15)</f>
        <v>1.4821005791959028</v>
      </c>
      <c r="J77" s="296">
        <f>IF(J$15=0,0,J$15/MAE_fec!J$15)</f>
        <v>1.5209725501812594</v>
      </c>
      <c r="K77" s="296">
        <f>IF(K$15=0,0,K$15/MAE_fec!K$15)</f>
        <v>1.5035167501952527</v>
      </c>
      <c r="L77" s="296">
        <f>IF(L$15=0,0,L$15/MAE_fec!L$15)</f>
        <v>1.4704372700423125</v>
      </c>
      <c r="M77" s="296">
        <f>IF(M$15=0,0,M$15/MAE_fec!M$15)</f>
        <v>1.4503444696676691</v>
      </c>
      <c r="N77" s="296">
        <f>IF(N$15=0,0,N$15/MAE_fec!N$15)</f>
        <v>1.4484148713822678</v>
      </c>
      <c r="O77" s="296">
        <f>IF(O$15=0,0,O$15/MAE_fec!O$15)</f>
        <v>1.4480139688776916</v>
      </c>
      <c r="P77" s="296">
        <f>IF(P$15=0,0,P$15/MAE_fec!P$15)</f>
        <v>1.4518271343846505</v>
      </c>
      <c r="Q77" s="296">
        <f>IF(Q$15=0,0,Q$15/MAE_fec!Q$15)</f>
        <v>1.4414176789346078</v>
      </c>
    </row>
    <row r="78" spans="1:17" x14ac:dyDescent="0.25">
      <c r="A78" s="127" t="s">
        <v>294</v>
      </c>
      <c r="B78" s="296">
        <f>IF(B$23=0,0,B$23/MAE_fec!B$23)</f>
        <v>1.7615961</v>
      </c>
      <c r="C78" s="296">
        <f>IF(C$23=0,0,C$23/MAE_fec!C$23)</f>
        <v>1.7615961000000002</v>
      </c>
      <c r="D78" s="296">
        <f>IF(D$23=0,0,D$23/MAE_fec!D$23)</f>
        <v>1.7615961000000002</v>
      </c>
      <c r="E78" s="296">
        <f>IF(E$23=0,0,E$23/MAE_fec!E$23)</f>
        <v>1.7615961000000004</v>
      </c>
      <c r="F78" s="296">
        <f>IF(F$23=0,0,F$23/MAE_fec!F$23)</f>
        <v>1.7615961000000004</v>
      </c>
      <c r="G78" s="296">
        <f>IF(G$23=0,0,G$23/MAE_fec!G$23)</f>
        <v>1.7615961000000004</v>
      </c>
      <c r="H78" s="296">
        <f>IF(H$23=0,0,H$23/MAE_fec!H$23)</f>
        <v>1.7615961000000002</v>
      </c>
      <c r="I78" s="296">
        <f>IF(I$23=0,0,I$23/MAE_fec!I$23)</f>
        <v>1.7615961000000002</v>
      </c>
      <c r="J78" s="296">
        <f>IF(J$23=0,0,J$23/MAE_fec!J$23)</f>
        <v>1.7615961000000002</v>
      </c>
      <c r="K78" s="296">
        <f>IF(K$23=0,0,K$23/MAE_fec!K$23)</f>
        <v>1.7615961000000004</v>
      </c>
      <c r="L78" s="296">
        <f>IF(L$23=0,0,L$23/MAE_fec!L$23)</f>
        <v>1.7615961</v>
      </c>
      <c r="M78" s="296">
        <f>IF(M$23=0,0,M$23/MAE_fec!M$23)</f>
        <v>1.7615961000000002</v>
      </c>
      <c r="N78" s="296">
        <f>IF(N$23=0,0,N$23/MAE_fec!N$23)</f>
        <v>1.7615961</v>
      </c>
      <c r="O78" s="296">
        <f>IF(O$23=0,0,O$23/MAE_fec!O$23)</f>
        <v>1.7615961000000002</v>
      </c>
      <c r="P78" s="296">
        <f>IF(P$23=0,0,P$23/MAE_fec!P$23)</f>
        <v>1.7615961</v>
      </c>
      <c r="Q78" s="296">
        <f>IF(Q$23=0,0,Q$23/MAE_fec!Q$23)</f>
        <v>1.7615961000000002</v>
      </c>
    </row>
    <row r="79" spans="1:17" x14ac:dyDescent="0.25">
      <c r="A79" s="127" t="s">
        <v>293</v>
      </c>
      <c r="B79" s="296">
        <f>IF(B$26=0,0,B$26/MAE_fec!B$26)</f>
        <v>1.706594489120151</v>
      </c>
      <c r="C79" s="296">
        <f>IF(C$26=0,0,C$26/MAE_fec!C$26)</f>
        <v>1.7267270104554902</v>
      </c>
      <c r="D79" s="296">
        <f>IF(D$26=0,0,D$26/MAE_fec!D$26)</f>
        <v>1.7433748308399746</v>
      </c>
      <c r="E79" s="296">
        <f>IF(E$26=0,0,E$26/MAE_fec!E$26)</f>
        <v>1.7559292859514202</v>
      </c>
      <c r="F79" s="296">
        <f>IF(F$26=0,0,F$26/MAE_fec!F$26)</f>
        <v>1.7421269834387596</v>
      </c>
      <c r="G79" s="296">
        <f>IF(G$26=0,0,G$26/MAE_fec!G$26)</f>
        <v>1.7335549798825138</v>
      </c>
      <c r="H79" s="296">
        <f>IF(H$26=0,0,H$26/MAE_fec!H$26)</f>
        <v>0.95186982233543793</v>
      </c>
      <c r="I79" s="296">
        <f>IF(I$26=0,0,I$26/MAE_fec!I$26)</f>
        <v>1.603326509468781</v>
      </c>
      <c r="J79" s="296">
        <f>IF(J$26=0,0,J$26/MAE_fec!J$26)</f>
        <v>1.6453779481032198</v>
      </c>
      <c r="K79" s="296">
        <f>IF(K$26=0,0,K$26/MAE_fec!K$26)</f>
        <v>1.6264943802439222</v>
      </c>
      <c r="L79" s="296">
        <f>IF(L$26=0,0,L$26/MAE_fec!L$26)</f>
        <v>1.5907092195111538</v>
      </c>
      <c r="M79" s="296">
        <f>IF(M$26=0,0,M$26/MAE_fec!M$26)</f>
        <v>1.568972962240673</v>
      </c>
      <c r="N79" s="296">
        <f>IF(N$26=0,0,N$26/MAE_fec!N$26)</f>
        <v>1.566885535700913</v>
      </c>
      <c r="O79" s="296">
        <f>IF(O$26=0,0,O$26/MAE_fec!O$26)</f>
        <v>1.5664518420485913</v>
      </c>
      <c r="P79" s="296">
        <f>IF(P$26=0,0,P$26/MAE_fec!P$26)</f>
        <v>1.5705768990306315</v>
      </c>
      <c r="Q79" s="296">
        <f>IF(Q$26=0,0,Q$26/MAE_fec!Q$26)</f>
        <v>1.5593160196365758</v>
      </c>
    </row>
    <row r="80" spans="1:17" x14ac:dyDescent="0.25">
      <c r="A80" s="127" t="s">
        <v>292</v>
      </c>
      <c r="B80" s="296">
        <f>IF(B$34=0,0,B$34/MAE_fec!B$34)</f>
        <v>2.9831571785849111</v>
      </c>
      <c r="C80" s="296">
        <f>IF(C$34=0,0,C$34/MAE_fec!C$34)</f>
        <v>3.2289088155160632</v>
      </c>
      <c r="D80" s="296">
        <f>IF(D$34=0,0,D$34/MAE_fec!D$34)</f>
        <v>3.292775279993251</v>
      </c>
      <c r="E80" s="296">
        <f>IF(E$34=0,0,E$34/MAE_fec!E$34)</f>
        <v>3.1881840275988722</v>
      </c>
      <c r="F80" s="296">
        <f>IF(F$34=0,0,F$34/MAE_fec!F$34)</f>
        <v>3.0495461639553469</v>
      </c>
      <c r="G80" s="296">
        <f>IF(G$34=0,0,G$34/MAE_fec!G$34)</f>
        <v>3.0713373586049286</v>
      </c>
      <c r="H80" s="296">
        <f>IF(H$34=0,0,H$34/MAE_fec!H$34)</f>
        <v>3.0985101664158043</v>
      </c>
      <c r="I80" s="296">
        <f>IF(I$34=0,0,I$34/MAE_fec!I$34)</f>
        <v>2.5455423840805378</v>
      </c>
      <c r="J80" s="296">
        <f>IF(J$34=0,0,J$34/MAE_fec!J$34)</f>
        <v>2.5519747279412557</v>
      </c>
      <c r="K80" s="296">
        <f>IF(K$34=0,0,K$34/MAE_fec!K$34)</f>
        <v>2.5344293423209026</v>
      </c>
      <c r="L80" s="296">
        <f>IF(L$34=0,0,L$34/MAE_fec!L$34)</f>
        <v>2.4830449131686678</v>
      </c>
      <c r="M80" s="296">
        <f>IF(M$34=0,0,M$34/MAE_fec!M$34)</f>
        <v>2.4347316415531974</v>
      </c>
      <c r="N80" s="296">
        <f>IF(N$34=0,0,N$34/MAE_fec!N$34)</f>
        <v>2.4325387517170172</v>
      </c>
      <c r="O80" s="296">
        <f>IF(O$34=0,0,O$34/MAE_fec!O$34)</f>
        <v>2.4319710917598916</v>
      </c>
      <c r="P80" s="296">
        <f>IF(P$34=0,0,P$34/MAE_fec!P$34)</f>
        <v>2.4377371265412555</v>
      </c>
      <c r="Q80" s="296">
        <f>IF(Q$34=0,0,Q$34/MAE_fec!Q$34)</f>
        <v>2.4264466353167182</v>
      </c>
    </row>
    <row r="81" spans="1:17" x14ac:dyDescent="0.25">
      <c r="A81" s="127" t="s">
        <v>291</v>
      </c>
      <c r="B81" s="296">
        <f>IF(B$45=0,0,B$45/MAE_fec!B$45)</f>
        <v>0</v>
      </c>
      <c r="C81" s="296">
        <f>IF(C$45=0,0,C$45/MAE_fec!C$45)</f>
        <v>0</v>
      </c>
      <c r="D81" s="296">
        <f>IF(D$45=0,0,D$45/MAE_fec!D$45)</f>
        <v>0</v>
      </c>
      <c r="E81" s="296">
        <f>IF(E$45=0,0,E$45/MAE_fec!E$45)</f>
        <v>0</v>
      </c>
      <c r="F81" s="296">
        <f>IF(F$45=0,0,F$45/MAE_fec!F$45)</f>
        <v>0</v>
      </c>
      <c r="G81" s="296">
        <f>IF(G$45=0,0,G$45/MAE_fec!G$45)</f>
        <v>0</v>
      </c>
      <c r="H81" s="296">
        <f>IF(H$45=0,0,H$45/MAE_fec!H$45)</f>
        <v>0</v>
      </c>
      <c r="I81" s="296">
        <f>IF(I$45=0,0,I$45/MAE_fec!I$45)</f>
        <v>0</v>
      </c>
      <c r="J81" s="296">
        <f>IF(J$45=0,0,J$45/MAE_fec!J$45)</f>
        <v>0</v>
      </c>
      <c r="K81" s="296">
        <f>IF(K$45=0,0,K$45/MAE_fec!K$45)</f>
        <v>0</v>
      </c>
      <c r="L81" s="296">
        <f>IF(L$45=0,0,L$45/MAE_fec!L$45)</f>
        <v>0</v>
      </c>
      <c r="M81" s="296">
        <f>IF(M$45=0,0,M$45/MAE_fec!M$45)</f>
        <v>0</v>
      </c>
      <c r="N81" s="296">
        <f>IF(N$45=0,0,N$45/MAE_fec!N$45)</f>
        <v>0</v>
      </c>
      <c r="O81" s="296">
        <f>IF(O$45=0,0,O$45/MAE_fec!O$45)</f>
        <v>0</v>
      </c>
      <c r="P81" s="296">
        <f>IF(P$45=0,0,P$45/MAE_fec!P$45)</f>
        <v>0</v>
      </c>
      <c r="Q81" s="296">
        <f>IF(Q$45=0,0,Q$45/MAE_fec!Q$45)</f>
        <v>0</v>
      </c>
    </row>
    <row r="82" spans="1:17" x14ac:dyDescent="0.25">
      <c r="A82" s="72" t="s">
        <v>290</v>
      </c>
      <c r="B82" s="295">
        <f>IF(B$46=0,0,B$46/MAE_fec!B$46)</f>
        <v>0</v>
      </c>
      <c r="C82" s="295">
        <f>IF(C$46=0,0,C$46/MAE_fec!C$46)</f>
        <v>0</v>
      </c>
      <c r="D82" s="295">
        <f>IF(D$46=0,0,D$46/MAE_fec!D$46)</f>
        <v>0</v>
      </c>
      <c r="E82" s="295">
        <f>IF(E$46=0,0,E$46/MAE_fec!E$46)</f>
        <v>0</v>
      </c>
      <c r="F82" s="295">
        <f>IF(F$46=0,0,F$46/MAE_fec!F$46)</f>
        <v>0</v>
      </c>
      <c r="G82" s="295">
        <f>IF(G$46=0,0,G$46/MAE_fec!G$46)</f>
        <v>0</v>
      </c>
      <c r="H82" s="295">
        <f>IF(H$46=0,0,H$46/MAE_fec!H$46)</f>
        <v>0</v>
      </c>
      <c r="I82" s="295">
        <f>IF(I$46=0,0,I$46/MAE_fec!I$46)</f>
        <v>0</v>
      </c>
      <c r="J82" s="295">
        <f>IF(J$46=0,0,J$46/MAE_fec!J$46)</f>
        <v>0</v>
      </c>
      <c r="K82" s="295">
        <f>IF(K$46=0,0,K$46/MAE_fec!K$46)</f>
        <v>0</v>
      </c>
      <c r="L82" s="295">
        <f>IF(L$46=0,0,L$46/MAE_fec!L$46)</f>
        <v>0</v>
      </c>
      <c r="M82" s="295">
        <f>IF(M$46=0,0,M$46/MAE_fec!M$46)</f>
        <v>0</v>
      </c>
      <c r="N82" s="295">
        <f>IF(N$46=0,0,N$46/MAE_fec!N$46)</f>
        <v>0</v>
      </c>
      <c r="O82" s="295">
        <f>IF(O$46=0,0,O$46/MAE_fec!O$46)</f>
        <v>0</v>
      </c>
      <c r="P82" s="295">
        <f>IF(P$46=0,0,P$46/MAE_fec!P$46)</f>
        <v>0</v>
      </c>
      <c r="Q82" s="295">
        <f>IF(Q$46=0,0,Q$46/MAE_fec!Q$46)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389.36124323158481</v>
      </c>
      <c r="C3" s="46">
        <v>396.10039059605595</v>
      </c>
      <c r="D3" s="46">
        <v>329.70858675841163</v>
      </c>
      <c r="E3" s="46">
        <v>294.13196980764548</v>
      </c>
      <c r="F3" s="46">
        <v>256.7293777134588</v>
      </c>
      <c r="G3" s="46">
        <v>246.09178968099909</v>
      </c>
      <c r="H3" s="46">
        <v>220.43074999770192</v>
      </c>
      <c r="I3" s="46">
        <v>237.94740686632582</v>
      </c>
      <c r="J3" s="46">
        <v>198.57877145184395</v>
      </c>
      <c r="K3" s="46">
        <v>180.54769386918588</v>
      </c>
      <c r="L3" s="46">
        <v>151</v>
      </c>
      <c r="M3" s="46">
        <v>166.04045498996348</v>
      </c>
      <c r="N3" s="46">
        <v>151.59357394541439</v>
      </c>
      <c r="O3" s="46">
        <v>146.24119028974158</v>
      </c>
      <c r="P3" s="46">
        <v>151.21066083936549</v>
      </c>
      <c r="Q3" s="46">
        <v>149.82799203331524</v>
      </c>
    </row>
    <row r="5" spans="1:17" x14ac:dyDescent="0.25">
      <c r="A5" s="31" t="s">
        <v>257</v>
      </c>
      <c r="B5" s="46">
        <v>519.02162507348169</v>
      </c>
      <c r="C5" s="46">
        <v>487.26954477777025</v>
      </c>
      <c r="D5" s="46">
        <v>455.96158906886382</v>
      </c>
      <c r="E5" s="46">
        <v>475.227197419974</v>
      </c>
      <c r="F5" s="46">
        <v>441.94521442231911</v>
      </c>
      <c r="G5" s="46">
        <v>452.79960226665435</v>
      </c>
      <c r="H5" s="46">
        <v>353.26109145413483</v>
      </c>
      <c r="I5" s="46">
        <v>172.05954663268287</v>
      </c>
      <c r="J5" s="46">
        <v>117.48417332314553</v>
      </c>
      <c r="K5" s="46">
        <v>174.08072532393851</v>
      </c>
      <c r="L5" s="46">
        <v>194.6005606928714</v>
      </c>
      <c r="M5" s="46">
        <v>185.74458939557263</v>
      </c>
      <c r="N5" s="46">
        <v>151.55477095007353</v>
      </c>
      <c r="O5" s="46">
        <v>200.85570552857186</v>
      </c>
      <c r="P5" s="46">
        <v>212.05918008526285</v>
      </c>
      <c r="Q5" s="46">
        <v>220.02480867450694</v>
      </c>
    </row>
    <row r="6" spans="1:17" x14ac:dyDescent="0.25">
      <c r="A6" s="294" t="s">
        <v>256</v>
      </c>
      <c r="B6" s="293">
        <v>648.77703134185208</v>
      </c>
      <c r="C6" s="293">
        <v>583.38743607111769</v>
      </c>
      <c r="D6" s="293">
        <v>605.1648721896288</v>
      </c>
      <c r="E6" s="293">
        <v>611.29829476558541</v>
      </c>
      <c r="F6" s="293">
        <v>580.37805795244719</v>
      </c>
      <c r="G6" s="293">
        <v>563.62988526346351</v>
      </c>
      <c r="H6" s="293">
        <v>462.2687934183333</v>
      </c>
      <c r="I6" s="293">
        <v>288.31533349109554</v>
      </c>
      <c r="J6" s="293">
        <v>235.99455673057685</v>
      </c>
      <c r="K6" s="293">
        <v>257.59008855325902</v>
      </c>
      <c r="L6" s="293">
        <v>293.24833983513338</v>
      </c>
      <c r="M6" s="293">
        <v>240.92470922840658</v>
      </c>
      <c r="N6" s="293">
        <v>199.2143935437409</v>
      </c>
      <c r="O6" s="293">
        <v>230.0716359136091</v>
      </c>
      <c r="P6" s="293">
        <v>231.90317578049087</v>
      </c>
      <c r="Q6" s="293">
        <v>237.88665470131554</v>
      </c>
    </row>
    <row r="7" spans="1:17" x14ac:dyDescent="0.25">
      <c r="A7" s="292" t="s">
        <v>255</v>
      </c>
      <c r="B7" s="291"/>
      <c r="C7" s="291">
        <v>0</v>
      </c>
      <c r="D7" s="291">
        <v>21.777436118511105</v>
      </c>
      <c r="E7" s="291">
        <v>6.1334225759566152</v>
      </c>
      <c r="F7" s="291">
        <v>0</v>
      </c>
      <c r="G7" s="291">
        <v>0</v>
      </c>
      <c r="H7" s="291">
        <v>0</v>
      </c>
      <c r="I7" s="291">
        <v>0</v>
      </c>
      <c r="J7" s="291">
        <v>0</v>
      </c>
      <c r="K7" s="291">
        <v>21.595531822682176</v>
      </c>
      <c r="L7" s="291">
        <v>35.658251281874357</v>
      </c>
      <c r="M7" s="291">
        <v>0</v>
      </c>
      <c r="N7" s="291">
        <v>0</v>
      </c>
      <c r="O7" s="291">
        <v>37.328834685635094</v>
      </c>
      <c r="P7" s="291">
        <v>37.62599973442299</v>
      </c>
      <c r="Q7" s="291">
        <v>5.9834789208246661</v>
      </c>
    </row>
    <row r="8" spans="1:17" x14ac:dyDescent="0.25">
      <c r="A8" s="290" t="s">
        <v>254</v>
      </c>
      <c r="B8" s="289"/>
      <c r="C8" s="289">
        <f>B6+C7-C6</f>
        <v>65.389595270734389</v>
      </c>
      <c r="D8" s="289">
        <f t="shared" ref="D8:Q8" si="0">C6+D7-D6</f>
        <v>0</v>
      </c>
      <c r="E8" s="289">
        <f t="shared" si="0"/>
        <v>0</v>
      </c>
      <c r="F8" s="289">
        <f t="shared" si="0"/>
        <v>30.920236813138217</v>
      </c>
      <c r="G8" s="289">
        <f t="shared" si="0"/>
        <v>16.748172688983686</v>
      </c>
      <c r="H8" s="289">
        <f t="shared" si="0"/>
        <v>101.3610918451302</v>
      </c>
      <c r="I8" s="289">
        <f t="shared" si="0"/>
        <v>173.95345992723776</v>
      </c>
      <c r="J8" s="289">
        <f t="shared" si="0"/>
        <v>52.320776760518697</v>
      </c>
      <c r="K8" s="289">
        <f t="shared" si="0"/>
        <v>0</v>
      </c>
      <c r="L8" s="289">
        <f t="shared" si="0"/>
        <v>0</v>
      </c>
      <c r="M8" s="289">
        <f t="shared" si="0"/>
        <v>52.323630606726795</v>
      </c>
      <c r="N8" s="289">
        <f t="shared" si="0"/>
        <v>41.710315684665687</v>
      </c>
      <c r="O8" s="289">
        <f t="shared" si="0"/>
        <v>6.471592315766884</v>
      </c>
      <c r="P8" s="289">
        <f t="shared" si="0"/>
        <v>35.794459867541207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129.75540626837039</v>
      </c>
      <c r="C9" s="287">
        <f t="shared" ref="C9:Q9" si="1">C6-C5</f>
        <v>96.117891293347441</v>
      </c>
      <c r="D9" s="287">
        <f t="shared" si="1"/>
        <v>149.20328312076498</v>
      </c>
      <c r="E9" s="287">
        <f t="shared" si="1"/>
        <v>136.07109734561141</v>
      </c>
      <c r="F9" s="287">
        <f t="shared" si="1"/>
        <v>138.43284353012808</v>
      </c>
      <c r="G9" s="287">
        <f t="shared" si="1"/>
        <v>110.83028299680916</v>
      </c>
      <c r="H9" s="287">
        <f t="shared" si="1"/>
        <v>109.00770196419847</v>
      </c>
      <c r="I9" s="287">
        <f t="shared" si="1"/>
        <v>116.25578685841268</v>
      </c>
      <c r="J9" s="287">
        <f t="shared" si="1"/>
        <v>118.51038340743132</v>
      </c>
      <c r="K9" s="287">
        <f t="shared" si="1"/>
        <v>83.509363229320513</v>
      </c>
      <c r="L9" s="287">
        <f t="shared" si="1"/>
        <v>98.647779142261982</v>
      </c>
      <c r="M9" s="287">
        <f t="shared" si="1"/>
        <v>55.180119832833952</v>
      </c>
      <c r="N9" s="287">
        <f t="shared" si="1"/>
        <v>47.659622593667365</v>
      </c>
      <c r="O9" s="287">
        <f t="shared" si="1"/>
        <v>29.21593038503724</v>
      </c>
      <c r="P9" s="287">
        <f t="shared" si="1"/>
        <v>19.843995695228017</v>
      </c>
      <c r="Q9" s="287">
        <f t="shared" si="1"/>
        <v>17.861846026808593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57.608786265559218</v>
      </c>
      <c r="C12" s="38">
        <v>54.50329</v>
      </c>
      <c r="D12" s="38">
        <v>50.289520000000003</v>
      </c>
      <c r="E12" s="38">
        <v>53.505410000000012</v>
      </c>
      <c r="F12" s="38">
        <v>49.606200000000001</v>
      </c>
      <c r="G12" s="38">
        <v>49.917998257843578</v>
      </c>
      <c r="H12" s="38">
        <v>40.797999999999995</v>
      </c>
      <c r="I12" s="38">
        <v>17.896629999999998</v>
      </c>
      <c r="J12" s="38">
        <v>11.503889999999998</v>
      </c>
      <c r="K12" s="38">
        <v>18.10821</v>
      </c>
      <c r="L12" s="38">
        <v>19.251233321914228</v>
      </c>
      <c r="M12" s="38">
        <v>17.866058293554001</v>
      </c>
      <c r="N12" s="38">
        <v>14.06825760300605</v>
      </c>
      <c r="O12" s="38">
        <v>18.677451256691086</v>
      </c>
      <c r="P12" s="38">
        <v>18.869880118673379</v>
      </c>
      <c r="Q12" s="38">
        <v>19.511019785004606</v>
      </c>
    </row>
    <row r="13" spans="1:17" x14ac:dyDescent="0.25">
      <c r="A13" s="55" t="s">
        <v>33</v>
      </c>
      <c r="B13" s="54">
        <v>9.2418377903991527</v>
      </c>
      <c r="C13" s="54">
        <v>7.4989100000000004</v>
      </c>
      <c r="D13" s="54">
        <v>6.2925300000000002</v>
      </c>
      <c r="E13" s="54">
        <v>11.32535</v>
      </c>
      <c r="F13" s="54">
        <v>11.303900000000001</v>
      </c>
      <c r="G13" s="54">
        <v>7.9774418434039109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28.42268244224109</v>
      </c>
      <c r="C14" s="51">
        <v>29.500780000000002</v>
      </c>
      <c r="D14" s="51">
        <v>26.593520000000002</v>
      </c>
      <c r="E14" s="51">
        <v>25.946870000000001</v>
      </c>
      <c r="F14" s="51">
        <v>22.999839999999999</v>
      </c>
      <c r="G14" s="51">
        <v>25.150063656186866</v>
      </c>
      <c r="H14" s="51">
        <v>32.219619999999999</v>
      </c>
      <c r="I14" s="51">
        <v>10.39631</v>
      </c>
      <c r="J14" s="51">
        <v>4.3037100000000006</v>
      </c>
      <c r="K14" s="51">
        <v>10.35028</v>
      </c>
      <c r="L14" s="51">
        <v>8.3972706418442069</v>
      </c>
      <c r="M14" s="51">
        <v>6.4258287285135545</v>
      </c>
      <c r="N14" s="51">
        <v>3.0571243750865378</v>
      </c>
      <c r="O14" s="51">
        <v>7.5476107339709149</v>
      </c>
      <c r="P14" s="51">
        <v>7.5585199254078326</v>
      </c>
      <c r="Q14" s="51">
        <v>7.5359182938131211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3.3662809164731504</v>
      </c>
      <c r="C16" s="51">
        <v>3.3962699999999999</v>
      </c>
      <c r="D16" s="51">
        <v>3.39486</v>
      </c>
      <c r="E16" s="51">
        <v>4.4896000000000003</v>
      </c>
      <c r="F16" s="51">
        <v>4.4995700000000003</v>
      </c>
      <c r="G16" s="51">
        <v>5.6357639171859359</v>
      </c>
      <c r="H16" s="51">
        <v>6.7558400000000001</v>
      </c>
      <c r="I16" s="51">
        <v>2.2736700000000001</v>
      </c>
      <c r="J16" s="51">
        <v>2.2512799999999999</v>
      </c>
      <c r="K16" s="51">
        <v>1.0946800000000001</v>
      </c>
      <c r="L16" s="51">
        <v>2.2494298924349319</v>
      </c>
      <c r="M16" s="51">
        <v>3.3811702755828059</v>
      </c>
      <c r="N16" s="51">
        <v>0</v>
      </c>
      <c r="O16" s="51">
        <v>4.5140581782962252</v>
      </c>
      <c r="P16" s="51">
        <v>4.5213306963475279</v>
      </c>
      <c r="Q16" s="51">
        <v>4.5060879120605755</v>
      </c>
    </row>
    <row r="17" spans="1:17" x14ac:dyDescent="0.25">
      <c r="A17" s="53" t="s">
        <v>76</v>
      </c>
      <c r="B17" s="51">
        <v>11.37027528047696</v>
      </c>
      <c r="C17" s="51">
        <v>11.40569</v>
      </c>
      <c r="D17" s="51">
        <v>11.396050000000001</v>
      </c>
      <c r="E17" s="51">
        <v>11.379390000000001</v>
      </c>
      <c r="F17" s="51">
        <v>11.400589999999999</v>
      </c>
      <c r="G17" s="51">
        <v>11.369445314459055</v>
      </c>
      <c r="H17" s="51">
        <v>8.2478499999999997</v>
      </c>
      <c r="I17" s="51">
        <v>5.1532299999999998</v>
      </c>
      <c r="J17" s="51">
        <v>0</v>
      </c>
      <c r="K17" s="51">
        <v>8.2618399999999994</v>
      </c>
      <c r="L17" s="51">
        <v>4.1383284013159116</v>
      </c>
      <c r="M17" s="51">
        <v>1.0309728219674905</v>
      </c>
      <c r="N17" s="51">
        <v>1.034929245799034</v>
      </c>
      <c r="O17" s="51">
        <v>1.0271417718213554</v>
      </c>
      <c r="P17" s="51">
        <v>1.0280402319700992</v>
      </c>
      <c r="Q17" s="51">
        <v>1.0257397108651249</v>
      </c>
    </row>
    <row r="18" spans="1:17" x14ac:dyDescent="0.25">
      <c r="A18" s="53" t="s">
        <v>29</v>
      </c>
      <c r="B18" s="51">
        <v>10.509262157069132</v>
      </c>
      <c r="C18" s="51">
        <v>10.498100000000001</v>
      </c>
      <c r="D18" s="51">
        <v>7.5984100000000003</v>
      </c>
      <c r="E18" s="51">
        <v>4.7904400000000003</v>
      </c>
      <c r="F18" s="51">
        <v>2.8993799999999998</v>
      </c>
      <c r="G18" s="51">
        <v>2.8662005491428046</v>
      </c>
      <c r="H18" s="51">
        <v>6.6658499999999998</v>
      </c>
      <c r="I18" s="51">
        <v>1.8818600000000001</v>
      </c>
      <c r="J18" s="51">
        <v>0.97638000000000003</v>
      </c>
      <c r="K18" s="51">
        <v>0.99375999999999998</v>
      </c>
      <c r="L18" s="51">
        <v>0.95686256533409486</v>
      </c>
      <c r="M18" s="51">
        <v>0.95889797145511302</v>
      </c>
      <c r="N18" s="51">
        <v>0.96280515959255031</v>
      </c>
      <c r="O18" s="51">
        <v>0.95538591218792679</v>
      </c>
      <c r="P18" s="51">
        <v>0.95651953012886481</v>
      </c>
      <c r="Q18" s="51">
        <v>0.9543060060187385</v>
      </c>
    </row>
    <row r="19" spans="1:17" x14ac:dyDescent="0.25">
      <c r="A19" s="53" t="s">
        <v>28</v>
      </c>
      <c r="B19" s="51">
        <v>3.1768640882218495</v>
      </c>
      <c r="C19" s="51">
        <v>4.2007199999999996</v>
      </c>
      <c r="D19" s="51">
        <v>4.2042000000000002</v>
      </c>
      <c r="E19" s="51">
        <v>5.2874400000000001</v>
      </c>
      <c r="F19" s="51">
        <v>4.2003000000000004</v>
      </c>
      <c r="G19" s="51">
        <v>5.2786538753990744</v>
      </c>
      <c r="H19" s="51">
        <v>10.550079999999999</v>
      </c>
      <c r="I19" s="51">
        <v>1.08755</v>
      </c>
      <c r="J19" s="51">
        <v>1.07605</v>
      </c>
      <c r="K19" s="51">
        <v>0</v>
      </c>
      <c r="L19" s="51">
        <v>1.0526497827592671</v>
      </c>
      <c r="M19" s="51">
        <v>1.0547876595081451</v>
      </c>
      <c r="N19" s="51">
        <v>1.0593899696949536</v>
      </c>
      <c r="O19" s="51">
        <v>1.0510248716654076</v>
      </c>
      <c r="P19" s="51">
        <v>1.0526294669613412</v>
      </c>
      <c r="Q19" s="51">
        <v>1.0497846648686824</v>
      </c>
    </row>
    <row r="20" spans="1:17" x14ac:dyDescent="0.25">
      <c r="A20" s="52" t="s">
        <v>27</v>
      </c>
      <c r="B20" s="51">
        <v>2.4123566976897135</v>
      </c>
      <c r="C20" s="51">
        <v>1.9003300000000001</v>
      </c>
      <c r="D20" s="51">
        <v>1.6999</v>
      </c>
      <c r="E20" s="51">
        <v>1.50254</v>
      </c>
      <c r="F20" s="51">
        <v>1.4000999999999999</v>
      </c>
      <c r="G20" s="51">
        <v>1.3136500703698872</v>
      </c>
      <c r="H20" s="51">
        <v>0.29926000000000003</v>
      </c>
      <c r="I20" s="51">
        <v>0.20008000000000001</v>
      </c>
      <c r="J20" s="51">
        <v>0.89966999999999997</v>
      </c>
      <c r="K20" s="51">
        <v>0.89505999999999997</v>
      </c>
      <c r="L20" s="51">
        <v>0.88262780493490756</v>
      </c>
      <c r="M20" s="51">
        <v>1.0271210797408026</v>
      </c>
      <c r="N20" s="51">
        <v>0.955310588628277</v>
      </c>
      <c r="O20" s="51">
        <v>0.97927058494613062</v>
      </c>
      <c r="P20" s="51">
        <v>0.98048158206605851</v>
      </c>
      <c r="Q20" s="51">
        <v>1.145082657385206</v>
      </c>
    </row>
    <row r="21" spans="1:17" x14ac:dyDescent="0.25">
      <c r="A21" s="53" t="s">
        <v>66</v>
      </c>
      <c r="B21" s="51">
        <v>2.4123566976897135</v>
      </c>
      <c r="C21" s="51">
        <v>1.9003300000000001</v>
      </c>
      <c r="D21" s="51">
        <v>1.6999</v>
      </c>
      <c r="E21" s="51">
        <v>1.50254</v>
      </c>
      <c r="F21" s="51">
        <v>1.4000999999999999</v>
      </c>
      <c r="G21" s="51">
        <v>1.3136500703698872</v>
      </c>
      <c r="H21" s="51">
        <v>0.29926000000000003</v>
      </c>
      <c r="I21" s="51">
        <v>0.20008000000000001</v>
      </c>
      <c r="J21" s="51">
        <v>0.89966999999999997</v>
      </c>
      <c r="K21" s="51">
        <v>0.89505999999999997</v>
      </c>
      <c r="L21" s="51">
        <v>0.88262780493490756</v>
      </c>
      <c r="M21" s="51">
        <v>1.0271210797408026</v>
      </c>
      <c r="N21" s="51">
        <v>0.955310588628277</v>
      </c>
      <c r="O21" s="51">
        <v>0.97927058494613062</v>
      </c>
      <c r="P21" s="51">
        <v>0.98048158206605851</v>
      </c>
      <c r="Q21" s="51">
        <v>1.145082657385206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17.531909335229262</v>
      </c>
      <c r="C30" s="62">
        <v>15.60327</v>
      </c>
      <c r="D30" s="62">
        <v>15.703569999999999</v>
      </c>
      <c r="E30" s="62">
        <v>14.730650000000001</v>
      </c>
      <c r="F30" s="62">
        <v>13.90236</v>
      </c>
      <c r="G30" s="62">
        <v>15.476842687882918</v>
      </c>
      <c r="H30" s="62">
        <v>8.2791200000000007</v>
      </c>
      <c r="I30" s="62">
        <v>7.3002399999999996</v>
      </c>
      <c r="J30" s="62">
        <v>6.3005100000000001</v>
      </c>
      <c r="K30" s="62">
        <v>6.86287</v>
      </c>
      <c r="L30" s="62">
        <v>9.971334875135117</v>
      </c>
      <c r="M30" s="62">
        <v>10.413108485299643</v>
      </c>
      <c r="N30" s="62">
        <v>10.055822639291234</v>
      </c>
      <c r="O30" s="62">
        <v>10.150569937774041</v>
      </c>
      <c r="P30" s="62">
        <v>10.330878611199489</v>
      </c>
      <c r="Q30" s="62">
        <v>10.83001883380628</v>
      </c>
    </row>
    <row r="32" spans="1:17" x14ac:dyDescent="0.25">
      <c r="A32" s="31" t="s">
        <v>63</v>
      </c>
      <c r="B32" s="70">
        <v>130.05851273090892</v>
      </c>
      <c r="C32" s="70">
        <v>125.18768022476402</v>
      </c>
      <c r="D32" s="70">
        <v>110.51894339708402</v>
      </c>
      <c r="E32" s="70">
        <v>126.99084212154001</v>
      </c>
      <c r="F32" s="70">
        <v>117.35662021322401</v>
      </c>
      <c r="G32" s="70">
        <v>110.02213316449918</v>
      </c>
      <c r="H32" s="70">
        <v>97.49948606535601</v>
      </c>
      <c r="I32" s="70">
        <v>31.836352549356</v>
      </c>
      <c r="J32" s="70">
        <v>14.464014951816004</v>
      </c>
      <c r="K32" s="70">
        <v>33.846365100456005</v>
      </c>
      <c r="L32" s="70">
        <v>27.12423666020274</v>
      </c>
      <c r="M32" s="70">
        <v>20.826246789392101</v>
      </c>
      <c r="N32" s="70">
        <v>11.763754089001159</v>
      </c>
      <c r="O32" s="70">
        <v>23.672205468776372</v>
      </c>
      <c r="P32" s="70">
        <v>23.705554216489446</v>
      </c>
      <c r="Q32" s="70">
        <v>24.029024876673422</v>
      </c>
    </row>
    <row r="34" spans="1:17" x14ac:dyDescent="0.25">
      <c r="A34" s="184" t="s">
        <v>252</v>
      </c>
      <c r="B34" s="190">
        <f t="shared" ref="B34:Q34" si="2">IF(B$12=0,"",B$12/B$3*1000)</f>
        <v>147.95716642833551</v>
      </c>
      <c r="C34" s="190">
        <f t="shared" si="2"/>
        <v>137.59968758925709</v>
      </c>
      <c r="D34" s="190">
        <f t="shared" si="2"/>
        <v>152.52717708819878</v>
      </c>
      <c r="E34" s="190">
        <f t="shared" si="2"/>
        <v>181.90953548841063</v>
      </c>
      <c r="F34" s="190">
        <f t="shared" si="2"/>
        <v>193.22369898534384</v>
      </c>
      <c r="G34" s="190">
        <f t="shared" si="2"/>
        <v>202.84300554094341</v>
      </c>
      <c r="H34" s="190">
        <f t="shared" si="2"/>
        <v>185.08307030859046</v>
      </c>
      <c r="I34" s="190">
        <f t="shared" si="2"/>
        <v>75.212544804297764</v>
      </c>
      <c r="J34" s="190">
        <f t="shared" si="2"/>
        <v>57.931116785007063</v>
      </c>
      <c r="K34" s="190">
        <f t="shared" si="2"/>
        <v>100.29599166810812</v>
      </c>
      <c r="L34" s="190">
        <f t="shared" si="2"/>
        <v>127.49161140340549</v>
      </c>
      <c r="M34" s="190">
        <f t="shared" si="2"/>
        <v>107.6006344034286</v>
      </c>
      <c r="N34" s="190">
        <f t="shared" si="2"/>
        <v>92.802466733001026</v>
      </c>
      <c r="O34" s="190">
        <f t="shared" si="2"/>
        <v>127.71676173919418</v>
      </c>
      <c r="P34" s="190">
        <f t="shared" si="2"/>
        <v>124.79199557707958</v>
      </c>
      <c r="Q34" s="190">
        <f t="shared" si="2"/>
        <v>130.22279428710627</v>
      </c>
    </row>
    <row r="35" spans="1:17" x14ac:dyDescent="0.25">
      <c r="A35" s="286" t="s">
        <v>251</v>
      </c>
      <c r="B35" s="285">
        <f t="shared" ref="B35:Q35" si="3">IF(B$12=0,"",B$12/B$5*1000)</f>
        <v>110.99496337441262</v>
      </c>
      <c r="C35" s="285">
        <f t="shared" si="3"/>
        <v>111.8544973395729</v>
      </c>
      <c r="D35" s="285">
        <f t="shared" si="3"/>
        <v>110.29332559064484</v>
      </c>
      <c r="E35" s="285">
        <f t="shared" si="3"/>
        <v>112.58911588074685</v>
      </c>
      <c r="F35" s="285">
        <f t="shared" si="3"/>
        <v>112.24513442201625</v>
      </c>
      <c r="G35" s="285">
        <f t="shared" si="3"/>
        <v>110.24302585064285</v>
      </c>
      <c r="H35" s="285">
        <f t="shared" si="3"/>
        <v>115.48965053598876</v>
      </c>
      <c r="I35" s="285">
        <f t="shared" si="3"/>
        <v>104.01416457411796</v>
      </c>
      <c r="J35" s="285">
        <f t="shared" si="3"/>
        <v>97.918635971145051</v>
      </c>
      <c r="K35" s="285">
        <f t="shared" si="3"/>
        <v>104.02191262877206</v>
      </c>
      <c r="L35" s="285">
        <f t="shared" si="3"/>
        <v>98.926916003584964</v>
      </c>
      <c r="M35" s="285">
        <f t="shared" si="3"/>
        <v>96.186157301763387</v>
      </c>
      <c r="N35" s="285">
        <f t="shared" si="3"/>
        <v>92.826227210231053</v>
      </c>
      <c r="O35" s="285">
        <f t="shared" si="3"/>
        <v>92.989398571175784</v>
      </c>
      <c r="P35" s="285">
        <f t="shared" si="3"/>
        <v>88.984028473025063</v>
      </c>
      <c r="Q35" s="285">
        <f t="shared" si="3"/>
        <v>88.676453816933787</v>
      </c>
    </row>
    <row r="36" spans="1:17" x14ac:dyDescent="0.25">
      <c r="A36" s="286" t="s">
        <v>250</v>
      </c>
      <c r="B36" s="285">
        <f>IF(TEL_ued!B$5=0,"",TEL_ued!B$5/B$5*1000)</f>
        <v>34.276863932924883</v>
      </c>
      <c r="C36" s="285">
        <f>IF(TEL_ued!C$5=0,"",TEL_ued!C$5/C$5*1000)</f>
        <v>34.276863932924883</v>
      </c>
      <c r="D36" s="285">
        <f>IF(TEL_ued!D$5=0,"",TEL_ued!D$5/D$5*1000)</f>
        <v>34.276863932924883</v>
      </c>
      <c r="E36" s="285">
        <f>IF(TEL_ued!E$5=0,"",TEL_ued!E$5/E$5*1000)</f>
        <v>34.276863932924883</v>
      </c>
      <c r="F36" s="285">
        <f>IF(TEL_ued!F$5=0,"",TEL_ued!F$5/F$5*1000)</f>
        <v>34.276863932924883</v>
      </c>
      <c r="G36" s="285">
        <f>IF(TEL_ued!G$5=0,"",TEL_ued!G$5/G$5*1000)</f>
        <v>34.276863932924883</v>
      </c>
      <c r="H36" s="285">
        <f>IF(TEL_ued!H$5=0,"",TEL_ued!H$5/H$5*1000)</f>
        <v>34.276863932924883</v>
      </c>
      <c r="I36" s="285">
        <f>IF(TEL_ued!I$5=0,"",TEL_ued!I$5/I$5*1000)</f>
        <v>34.276863932924883</v>
      </c>
      <c r="J36" s="285">
        <f>IF(TEL_ued!J$5=0,"",TEL_ued!J$5/J$5*1000)</f>
        <v>34.276863932924883</v>
      </c>
      <c r="K36" s="285">
        <f>IF(TEL_ued!K$5=0,"",TEL_ued!K$5/K$5*1000)</f>
        <v>34.27686393292489</v>
      </c>
      <c r="L36" s="285">
        <f>IF(TEL_ued!L$5=0,"",TEL_ued!L$5/L$5*1000)</f>
        <v>34.276863932924883</v>
      </c>
      <c r="M36" s="285">
        <f>IF(TEL_ued!M$5=0,"",TEL_ued!M$5/M$5*1000)</f>
        <v>34.276863932924883</v>
      </c>
      <c r="N36" s="285">
        <f>IF(TEL_ued!N$5=0,"",TEL_ued!N$5/N$5*1000)</f>
        <v>34.276863932924883</v>
      </c>
      <c r="O36" s="285">
        <f>IF(TEL_ued!O$5=0,"",TEL_ued!O$5/O$5*1000)</f>
        <v>34.276863932924883</v>
      </c>
      <c r="P36" s="285">
        <f>IF(TEL_ued!P$5=0,"",TEL_ued!P$5/P$5*1000)</f>
        <v>34.276863932924883</v>
      </c>
      <c r="Q36" s="285">
        <f>IF(TEL_ued!Q$5=0,"",TEL_ued!Q$5/Q$5*1000)</f>
        <v>34.276863932924883</v>
      </c>
    </row>
    <row r="37" spans="1:17" x14ac:dyDescent="0.25">
      <c r="A37" s="284" t="s">
        <v>60</v>
      </c>
      <c r="B37" s="283">
        <f t="shared" ref="B37:Q37" si="4">IF(B$12=0,"",B$32/B$12)</f>
        <v>2.2576159152421336</v>
      </c>
      <c r="C37" s="283">
        <f t="shared" si="4"/>
        <v>2.2968829996274356</v>
      </c>
      <c r="D37" s="283">
        <f t="shared" si="4"/>
        <v>2.1976535746828367</v>
      </c>
      <c r="E37" s="283">
        <f t="shared" si="4"/>
        <v>2.3734205965628519</v>
      </c>
      <c r="F37" s="283">
        <f t="shared" si="4"/>
        <v>2.3657651707493015</v>
      </c>
      <c r="G37" s="283">
        <f t="shared" si="4"/>
        <v>2.2040573942127475</v>
      </c>
      <c r="H37" s="283">
        <f t="shared" si="4"/>
        <v>2.3898104334858576</v>
      </c>
      <c r="I37" s="283">
        <f t="shared" si="4"/>
        <v>1.7789020921456165</v>
      </c>
      <c r="J37" s="283">
        <f t="shared" si="4"/>
        <v>1.2573151300834766</v>
      </c>
      <c r="K37" s="283">
        <f t="shared" si="4"/>
        <v>1.869117107679666</v>
      </c>
      <c r="L37" s="283">
        <f t="shared" si="4"/>
        <v>1.4089609848178635</v>
      </c>
      <c r="M37" s="283">
        <f t="shared" si="4"/>
        <v>1.1656878337235765</v>
      </c>
      <c r="N37" s="283">
        <f t="shared" si="4"/>
        <v>0.83619126269677679</v>
      </c>
      <c r="O37" s="283">
        <f t="shared" si="4"/>
        <v>1.2674216167634729</v>
      </c>
      <c r="P37" s="283">
        <f t="shared" si="4"/>
        <v>1.2562641663542287</v>
      </c>
      <c r="Q37" s="283">
        <f t="shared" si="4"/>
        <v>1.2315617093034354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final energy consumption"</f>
        <v>IE: Industry Summary / final energy consumption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89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2497.5356737298216</v>
      </c>
      <c r="C5" s="96">
        <f t="shared" ref="C5:Q5" si="1">SUM(C6:C10,C15,C26)</f>
        <v>2470.7994899999994</v>
      </c>
      <c r="D5" s="96">
        <f t="shared" si="1"/>
        <v>2392.7874299999994</v>
      </c>
      <c r="E5" s="96">
        <f t="shared" si="1"/>
        <v>2404.3612900000003</v>
      </c>
      <c r="F5" s="96">
        <f t="shared" si="1"/>
        <v>2445.4111899999998</v>
      </c>
      <c r="G5" s="96">
        <f t="shared" si="1"/>
        <v>2581.8087439477567</v>
      </c>
      <c r="H5" s="96">
        <f t="shared" si="1"/>
        <v>2747.3613699999996</v>
      </c>
      <c r="I5" s="96">
        <f t="shared" si="1"/>
        <v>2472.7442600000004</v>
      </c>
      <c r="J5" s="96">
        <f t="shared" si="1"/>
        <v>2445.0176400000005</v>
      </c>
      <c r="K5" s="96">
        <f t="shared" si="1"/>
        <v>2110.2383199999995</v>
      </c>
      <c r="L5" s="96">
        <f t="shared" si="1"/>
        <v>2145.8550620439846</v>
      </c>
      <c r="M5" s="96">
        <f t="shared" si="1"/>
        <v>2232.1998377710424</v>
      </c>
      <c r="N5" s="96">
        <f t="shared" si="1"/>
        <v>2183.1705107828129</v>
      </c>
      <c r="O5" s="96">
        <f t="shared" si="1"/>
        <v>2184.123631955681</v>
      </c>
      <c r="P5" s="96">
        <f t="shared" si="1"/>
        <v>2241.1185144668821</v>
      </c>
      <c r="Q5" s="96">
        <f t="shared" si="1"/>
        <v>2413.5756456387153</v>
      </c>
    </row>
    <row r="6" spans="1:17" x14ac:dyDescent="0.25">
      <c r="A6" s="76" t="s">
        <v>83</v>
      </c>
      <c r="B6" s="95">
        <v>28.910866807086855</v>
      </c>
      <c r="C6" s="95">
        <v>28.746147526622103</v>
      </c>
      <c r="D6" s="95">
        <v>27.932374081567339</v>
      </c>
      <c r="E6" s="95">
        <v>27.826359520359354</v>
      </c>
      <c r="F6" s="95">
        <v>27.541978871197909</v>
      </c>
      <c r="G6" s="95">
        <v>29.218269911988507</v>
      </c>
      <c r="H6" s="95">
        <v>29.250404204783887</v>
      </c>
      <c r="I6" s="95">
        <v>25.935958754937168</v>
      </c>
      <c r="J6" s="95">
        <v>26.137533470742063</v>
      </c>
      <c r="K6" s="95">
        <v>23.670410345976016</v>
      </c>
      <c r="L6" s="95">
        <v>23.730189793373039</v>
      </c>
      <c r="M6" s="95">
        <v>24.546360467834685</v>
      </c>
      <c r="N6" s="95">
        <v>22.940544466363409</v>
      </c>
      <c r="O6" s="95">
        <v>23.305364876364774</v>
      </c>
      <c r="P6" s="95">
        <v>23.659666756902794</v>
      </c>
      <c r="Q6" s="95">
        <v>25.535805542805939</v>
      </c>
    </row>
    <row r="7" spans="1:17" x14ac:dyDescent="0.25">
      <c r="A7" s="76" t="s">
        <v>82</v>
      </c>
      <c r="B7" s="95">
        <v>35.535389664500954</v>
      </c>
      <c r="C7" s="95">
        <v>36.314991160912271</v>
      </c>
      <c r="D7" s="95">
        <v>35.638522980759866</v>
      </c>
      <c r="E7" s="95">
        <v>35.425590785069303</v>
      </c>
      <c r="F7" s="95">
        <v>29.744396669298808</v>
      </c>
      <c r="G7" s="95">
        <v>37.447194413265933</v>
      </c>
      <c r="H7" s="95">
        <v>36.87128500616852</v>
      </c>
      <c r="I7" s="95">
        <v>32.633197458634903</v>
      </c>
      <c r="J7" s="95">
        <v>31.888164419684067</v>
      </c>
      <c r="K7" s="95">
        <v>30.373024039062738</v>
      </c>
      <c r="L7" s="95">
        <v>30.0264025140585</v>
      </c>
      <c r="M7" s="95">
        <v>29.824974777187037</v>
      </c>
      <c r="N7" s="95">
        <v>28.063828933817263</v>
      </c>
      <c r="O7" s="95">
        <v>28.363051588889</v>
      </c>
      <c r="P7" s="95">
        <v>28.903565685842164</v>
      </c>
      <c r="Q7" s="95">
        <v>31.53884054207569</v>
      </c>
    </row>
    <row r="8" spans="1:17" x14ac:dyDescent="0.25">
      <c r="A8" s="76" t="s">
        <v>81</v>
      </c>
      <c r="B8" s="95">
        <v>67.078243329114741</v>
      </c>
      <c r="C8" s="95">
        <v>63.722802540071243</v>
      </c>
      <c r="D8" s="95">
        <v>60.753872217284041</v>
      </c>
      <c r="E8" s="95">
        <v>60.113159663733789</v>
      </c>
      <c r="F8" s="95">
        <v>59.807883528108704</v>
      </c>
      <c r="G8" s="95">
        <v>62.761542784846824</v>
      </c>
      <c r="H8" s="95">
        <v>64.058428064825534</v>
      </c>
      <c r="I8" s="95">
        <v>56.981524116078518</v>
      </c>
      <c r="J8" s="95">
        <v>59.913137920166349</v>
      </c>
      <c r="K8" s="95">
        <v>52.410787096702975</v>
      </c>
      <c r="L8" s="95">
        <v>53.010036371825599</v>
      </c>
      <c r="M8" s="95">
        <v>55.427057401302875</v>
      </c>
      <c r="N8" s="95">
        <v>52.193140053344983</v>
      </c>
      <c r="O8" s="95">
        <v>52.598367992463693</v>
      </c>
      <c r="P8" s="95">
        <v>53.025144673259945</v>
      </c>
      <c r="Q8" s="95">
        <v>57.083632100703653</v>
      </c>
    </row>
    <row r="9" spans="1:17" x14ac:dyDescent="0.25">
      <c r="A9" s="76" t="s">
        <v>80</v>
      </c>
      <c r="B9" s="95">
        <v>67.683523547811959</v>
      </c>
      <c r="C9" s="95">
        <v>67.954522704365402</v>
      </c>
      <c r="D9" s="95">
        <v>66.605007858146465</v>
      </c>
      <c r="E9" s="95">
        <v>63.727644387979218</v>
      </c>
      <c r="F9" s="95">
        <v>63.949976737258197</v>
      </c>
      <c r="G9" s="95">
        <v>68.78118242930627</v>
      </c>
      <c r="H9" s="95">
        <v>66.579775451132335</v>
      </c>
      <c r="I9" s="95">
        <v>52.880720486158552</v>
      </c>
      <c r="J9" s="95">
        <v>58.950561590429785</v>
      </c>
      <c r="K9" s="95">
        <v>55.224240087309212</v>
      </c>
      <c r="L9" s="95">
        <v>55.928551847632775</v>
      </c>
      <c r="M9" s="95">
        <v>53.966503347689525</v>
      </c>
      <c r="N9" s="95">
        <v>51.037631484741304</v>
      </c>
      <c r="O9" s="95">
        <v>51.778600508376933</v>
      </c>
      <c r="P9" s="95">
        <v>52.753181744198734</v>
      </c>
      <c r="Q9" s="95">
        <v>57.056566950515951</v>
      </c>
    </row>
    <row r="10" spans="1:17" x14ac:dyDescent="0.25">
      <c r="A10" s="94" t="s">
        <v>79</v>
      </c>
      <c r="B10" s="93">
        <f t="shared" ref="B10" si="2">SUM(B11:B14)</f>
        <v>60.875427186904517</v>
      </c>
      <c r="C10" s="93">
        <f t="shared" ref="C10:Q10" si="3">SUM(C11:C14)</f>
        <v>62.478521705003701</v>
      </c>
      <c r="D10" s="93">
        <f t="shared" si="3"/>
        <v>60.079015760106429</v>
      </c>
      <c r="E10" s="93">
        <f t="shared" si="3"/>
        <v>57.896843132385911</v>
      </c>
      <c r="F10" s="93">
        <f t="shared" si="3"/>
        <v>57.691927616832857</v>
      </c>
      <c r="G10" s="93">
        <f t="shared" si="3"/>
        <v>56.832779042808255</v>
      </c>
      <c r="H10" s="93">
        <f t="shared" si="3"/>
        <v>55.092903233909411</v>
      </c>
      <c r="I10" s="93">
        <f t="shared" si="3"/>
        <v>41.772867572026826</v>
      </c>
      <c r="J10" s="93">
        <f t="shared" si="3"/>
        <v>41.12567420574409</v>
      </c>
      <c r="K10" s="93">
        <f t="shared" si="3"/>
        <v>39.613822046608732</v>
      </c>
      <c r="L10" s="93">
        <f t="shared" si="3"/>
        <v>39.646306709288368</v>
      </c>
      <c r="M10" s="93">
        <f t="shared" si="3"/>
        <v>38.765897918568577</v>
      </c>
      <c r="N10" s="93">
        <f t="shared" si="3"/>
        <v>34.867070706721684</v>
      </c>
      <c r="O10" s="93">
        <f t="shared" si="3"/>
        <v>34.888821282883619</v>
      </c>
      <c r="P10" s="93">
        <f t="shared" si="3"/>
        <v>35.126507979964458</v>
      </c>
      <c r="Q10" s="93">
        <f t="shared" si="3"/>
        <v>37.515426373812808</v>
      </c>
    </row>
    <row r="11" spans="1:17" x14ac:dyDescent="0.25">
      <c r="A11" s="92" t="s">
        <v>68</v>
      </c>
      <c r="B11" s="91">
        <v>8.7962995836961539</v>
      </c>
      <c r="C11" s="91">
        <v>8.904398661514966</v>
      </c>
      <c r="D11" s="91">
        <v>8.7736286301199264</v>
      </c>
      <c r="E11" s="91">
        <v>8.7470534529204969</v>
      </c>
      <c r="F11" s="91">
        <v>8.6872796807518355</v>
      </c>
      <c r="G11" s="91">
        <v>9.3213057846076097</v>
      </c>
      <c r="H11" s="91">
        <v>8.5468972119166331</v>
      </c>
      <c r="I11" s="91">
        <v>7.7090182246964751</v>
      </c>
      <c r="J11" s="91">
        <v>7.925370039889768</v>
      </c>
      <c r="K11" s="91">
        <v>7.6103711009233042</v>
      </c>
      <c r="L11" s="91">
        <v>6.7848712778866691</v>
      </c>
      <c r="M11" s="91">
        <v>6.3193800367607373</v>
      </c>
      <c r="N11" s="91">
        <v>6.0763014905975528</v>
      </c>
      <c r="O11" s="91">
        <v>5.6883059098028843</v>
      </c>
      <c r="P11" s="91">
        <v>5.8974710931285887</v>
      </c>
      <c r="Q11" s="91">
        <v>6.3231149003280658</v>
      </c>
    </row>
    <row r="12" spans="1:17" x14ac:dyDescent="0.25">
      <c r="A12" s="92" t="s">
        <v>66</v>
      </c>
      <c r="B12" s="91">
        <v>22.202522757134631</v>
      </c>
      <c r="C12" s="91">
        <v>22.759554934230653</v>
      </c>
      <c r="D12" s="91">
        <v>21.310543776600625</v>
      </c>
      <c r="E12" s="91">
        <v>19.987974686316729</v>
      </c>
      <c r="F12" s="91">
        <v>20.046110620518942</v>
      </c>
      <c r="G12" s="91">
        <v>15.613744689046264</v>
      </c>
      <c r="H12" s="91">
        <v>13.655783690638536</v>
      </c>
      <c r="I12" s="91">
        <v>10.668864477520223</v>
      </c>
      <c r="J12" s="91">
        <v>10.871627675249723</v>
      </c>
      <c r="K12" s="91">
        <v>10.299241076296097</v>
      </c>
      <c r="L12" s="91">
        <v>10.038930318103993</v>
      </c>
      <c r="M12" s="91">
        <v>9.5764991894545997</v>
      </c>
      <c r="N12" s="91">
        <v>9.2852507411480687</v>
      </c>
      <c r="O12" s="91">
        <v>9.2730279672245217</v>
      </c>
      <c r="P12" s="91">
        <v>9.3709744775932666</v>
      </c>
      <c r="Q12" s="91">
        <v>9.9451636212005035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29.876604846073729</v>
      </c>
      <c r="C14" s="89">
        <v>30.814568109258083</v>
      </c>
      <c r="D14" s="89">
        <v>29.994843353385882</v>
      </c>
      <c r="E14" s="89">
        <v>29.161814993148685</v>
      </c>
      <c r="F14" s="89">
        <v>28.958537315562076</v>
      </c>
      <c r="G14" s="89">
        <v>31.897728569154381</v>
      </c>
      <c r="H14" s="89">
        <v>32.890222331354238</v>
      </c>
      <c r="I14" s="89">
        <v>23.394984869810131</v>
      </c>
      <c r="J14" s="89">
        <v>22.328676490604604</v>
      </c>
      <c r="K14" s="89">
        <v>21.704209869389331</v>
      </c>
      <c r="L14" s="89">
        <v>22.822505113297709</v>
      </c>
      <c r="M14" s="89">
        <v>22.870018692353238</v>
      </c>
      <c r="N14" s="89">
        <v>19.505518474976064</v>
      </c>
      <c r="O14" s="89">
        <v>19.927487405856212</v>
      </c>
      <c r="P14" s="89">
        <v>19.858062409242599</v>
      </c>
      <c r="Q14" s="89">
        <v>21.24714785228424</v>
      </c>
    </row>
    <row r="15" spans="1:17" x14ac:dyDescent="0.25">
      <c r="A15" s="86" t="s">
        <v>87</v>
      </c>
      <c r="B15" s="85">
        <f t="shared" ref="B15" si="4">SUM(B16:B25)</f>
        <v>801.43519303445805</v>
      </c>
      <c r="C15" s="85">
        <f t="shared" ref="C15:Q15" si="5">SUM(C16:C25)</f>
        <v>744.51297546242085</v>
      </c>
      <c r="D15" s="85">
        <f t="shared" si="5"/>
        <v>706.95683321872707</v>
      </c>
      <c r="E15" s="85">
        <f t="shared" si="5"/>
        <v>707.48566346140353</v>
      </c>
      <c r="F15" s="85">
        <f t="shared" si="5"/>
        <v>726.58459878301392</v>
      </c>
      <c r="G15" s="85">
        <f t="shared" si="5"/>
        <v>782.46373609066154</v>
      </c>
      <c r="H15" s="85">
        <f t="shared" si="5"/>
        <v>766.24519873848726</v>
      </c>
      <c r="I15" s="85">
        <f t="shared" si="5"/>
        <v>675.70532490972732</v>
      </c>
      <c r="J15" s="85">
        <f t="shared" si="5"/>
        <v>672.69103030444353</v>
      </c>
      <c r="K15" s="85">
        <f t="shared" si="5"/>
        <v>569.32100594280337</v>
      </c>
      <c r="L15" s="85">
        <f t="shared" si="5"/>
        <v>584.00020025098127</v>
      </c>
      <c r="M15" s="85">
        <f t="shared" si="5"/>
        <v>613.92794140851572</v>
      </c>
      <c r="N15" s="85">
        <f t="shared" si="5"/>
        <v>575.20859770363734</v>
      </c>
      <c r="O15" s="85">
        <f t="shared" si="5"/>
        <v>587.90984135518318</v>
      </c>
      <c r="P15" s="85">
        <f t="shared" si="5"/>
        <v>593.34647859383995</v>
      </c>
      <c r="Q15" s="85">
        <f t="shared" si="5"/>
        <v>663.08478695371491</v>
      </c>
    </row>
    <row r="16" spans="1:17" x14ac:dyDescent="0.25">
      <c r="A16" s="88" t="s">
        <v>33</v>
      </c>
      <c r="B16" s="87">
        <v>41.262906523000865</v>
      </c>
      <c r="C16" s="87">
        <v>36.06098676389297</v>
      </c>
      <c r="D16" s="87">
        <v>29.838866201298909</v>
      </c>
      <c r="E16" s="87">
        <v>44.906050930065561</v>
      </c>
      <c r="F16" s="87">
        <v>42.622081029353055</v>
      </c>
      <c r="G16" s="87">
        <v>71.298481861244113</v>
      </c>
      <c r="H16" s="87">
        <v>41.156980224500579</v>
      </c>
      <c r="I16" s="87">
        <v>43.325474515075811</v>
      </c>
      <c r="J16" s="87">
        <v>37.663055658185399</v>
      </c>
      <c r="K16" s="87">
        <v>29.632764575358419</v>
      </c>
      <c r="L16" s="87">
        <v>25.746327619949216</v>
      </c>
      <c r="M16" s="87">
        <v>23.111380150075025</v>
      </c>
      <c r="N16" s="87">
        <v>23.250598820292716</v>
      </c>
      <c r="O16" s="87">
        <v>26.452217365719054</v>
      </c>
      <c r="P16" s="87">
        <v>28.563918309815524</v>
      </c>
      <c r="Q16" s="87">
        <v>29.579265667091857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1.1596526849963336</v>
      </c>
      <c r="C18" s="87">
        <v>0.90034288920807248</v>
      </c>
      <c r="D18" s="87">
        <v>0.6619000004537855</v>
      </c>
      <c r="E18" s="87">
        <v>0.88721197076941749</v>
      </c>
      <c r="F18" s="87">
        <v>1.0179197033449512</v>
      </c>
      <c r="G18" s="87">
        <v>2.1379492679597245</v>
      </c>
      <c r="H18" s="87">
        <v>4.2689962397762553</v>
      </c>
      <c r="I18" s="87">
        <v>1.102140000000007</v>
      </c>
      <c r="J18" s="87">
        <v>6.9969547279756821</v>
      </c>
      <c r="K18" s="87">
        <v>1.0965200000000004</v>
      </c>
      <c r="L18" s="87">
        <v>1.1229111969910401</v>
      </c>
      <c r="M18" s="87">
        <v>3.0509194011116425</v>
      </c>
      <c r="N18" s="87">
        <v>0</v>
      </c>
      <c r="O18" s="87">
        <v>2.2594931959593918</v>
      </c>
      <c r="P18" s="87">
        <v>2.3192675489865655</v>
      </c>
      <c r="Q18" s="87">
        <v>3.4825633390308819</v>
      </c>
    </row>
    <row r="19" spans="1:17" x14ac:dyDescent="0.25">
      <c r="A19" s="88" t="s">
        <v>68</v>
      </c>
      <c r="B19" s="87">
        <v>68.879470588611412</v>
      </c>
      <c r="C19" s="87">
        <v>66.422099991996575</v>
      </c>
      <c r="D19" s="87">
        <v>65.521668438026424</v>
      </c>
      <c r="E19" s="87">
        <v>67.214098357239237</v>
      </c>
      <c r="F19" s="87">
        <v>66.845566525644401</v>
      </c>
      <c r="G19" s="87">
        <v>66.460487322776217</v>
      </c>
      <c r="H19" s="87">
        <v>61.733763476787786</v>
      </c>
      <c r="I19" s="87">
        <v>50.489411428793126</v>
      </c>
      <c r="J19" s="87">
        <v>66.097048874435998</v>
      </c>
      <c r="K19" s="87">
        <v>56.167370587374904</v>
      </c>
      <c r="L19" s="87">
        <v>37.751054335761523</v>
      </c>
      <c r="M19" s="87">
        <v>45.871675108333648</v>
      </c>
      <c r="N19" s="87">
        <v>46.79945169817352</v>
      </c>
      <c r="O19" s="87">
        <v>43.232783928204881</v>
      </c>
      <c r="P19" s="87">
        <v>43.39749610481158</v>
      </c>
      <c r="Q19" s="87">
        <v>45.067647067854011</v>
      </c>
    </row>
    <row r="20" spans="1:17" x14ac:dyDescent="0.25">
      <c r="A20" s="88" t="s">
        <v>29</v>
      </c>
      <c r="B20" s="87">
        <v>354.15104222485343</v>
      </c>
      <c r="C20" s="87">
        <v>292.00641699310358</v>
      </c>
      <c r="D20" s="87">
        <v>264.66894187156703</v>
      </c>
      <c r="E20" s="87">
        <v>235.40791576959518</v>
      </c>
      <c r="F20" s="87">
        <v>221.97863414343121</v>
      </c>
      <c r="G20" s="87">
        <v>218.99156010417039</v>
      </c>
      <c r="H20" s="87">
        <v>260.64471956781887</v>
      </c>
      <c r="I20" s="87">
        <v>194.06009593014102</v>
      </c>
      <c r="J20" s="87">
        <v>193.50789539745858</v>
      </c>
      <c r="K20" s="87">
        <v>171.43583999362323</v>
      </c>
      <c r="L20" s="87">
        <v>179.07463288253629</v>
      </c>
      <c r="M20" s="87">
        <v>173.72830683073582</v>
      </c>
      <c r="N20" s="87">
        <v>130.32880892765675</v>
      </c>
      <c r="O20" s="87">
        <v>115.09689572920628</v>
      </c>
      <c r="P20" s="87">
        <v>40.736241777263189</v>
      </c>
      <c r="Q20" s="87">
        <v>41.245917679964272</v>
      </c>
    </row>
    <row r="21" spans="1:17" x14ac:dyDescent="0.25">
      <c r="A21" s="88" t="s">
        <v>28</v>
      </c>
      <c r="B21" s="87">
        <v>89.734220603835183</v>
      </c>
      <c r="C21" s="87">
        <v>101.30570999999995</v>
      </c>
      <c r="D21" s="87">
        <v>104.50820999999995</v>
      </c>
      <c r="E21" s="87">
        <v>121.41194999999993</v>
      </c>
      <c r="F21" s="87">
        <v>120.30860999999996</v>
      </c>
      <c r="G21" s="87">
        <v>125.61536917022285</v>
      </c>
      <c r="H21" s="87">
        <v>121.37709000000005</v>
      </c>
      <c r="I21" s="87">
        <v>126.59644000000002</v>
      </c>
      <c r="J21" s="87">
        <v>114.02041999999999</v>
      </c>
      <c r="K21" s="87">
        <v>101.40819999999994</v>
      </c>
      <c r="L21" s="87">
        <v>106.60055621259347</v>
      </c>
      <c r="M21" s="87">
        <v>77.050278484196326</v>
      </c>
      <c r="N21" s="87">
        <v>66.51755125912419</v>
      </c>
      <c r="O21" s="87">
        <v>79.17422953496515</v>
      </c>
      <c r="P21" s="87">
        <v>64.396840964303053</v>
      </c>
      <c r="Q21" s="87">
        <v>86.558054809471599</v>
      </c>
    </row>
    <row r="22" spans="1:17" x14ac:dyDescent="0.25">
      <c r="A22" s="88" t="s">
        <v>66</v>
      </c>
      <c r="B22" s="87">
        <v>150.23200118124424</v>
      </c>
      <c r="C22" s="87">
        <v>138.82040882421956</v>
      </c>
      <c r="D22" s="87">
        <v>132.75786670738097</v>
      </c>
      <c r="E22" s="87">
        <v>134.03194643373422</v>
      </c>
      <c r="F22" s="87">
        <v>150.0211173812404</v>
      </c>
      <c r="G22" s="87">
        <v>138.48616833929631</v>
      </c>
      <c r="H22" s="87">
        <v>114.56919922960368</v>
      </c>
      <c r="I22" s="87">
        <v>109.01921303571726</v>
      </c>
      <c r="J22" s="87">
        <v>126.21010564638785</v>
      </c>
      <c r="K22" s="87">
        <v>88.874940786446786</v>
      </c>
      <c r="L22" s="87">
        <v>97.539853051598101</v>
      </c>
      <c r="M22" s="87">
        <v>169.73435358685626</v>
      </c>
      <c r="N22" s="87">
        <v>199.46960316568575</v>
      </c>
      <c r="O22" s="87">
        <v>208.14719950868385</v>
      </c>
      <c r="P22" s="87">
        <v>273.72022596872085</v>
      </c>
      <c r="Q22" s="87">
        <v>314.97417279331205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96.015899227916591</v>
      </c>
      <c r="C24" s="87">
        <v>108.99701000000002</v>
      </c>
      <c r="D24" s="87">
        <v>108.99938</v>
      </c>
      <c r="E24" s="87">
        <v>103.62649</v>
      </c>
      <c r="F24" s="87">
        <v>123.79066999999998</v>
      </c>
      <c r="G24" s="87">
        <v>159.47372002499193</v>
      </c>
      <c r="H24" s="87">
        <v>162.49444999999997</v>
      </c>
      <c r="I24" s="87">
        <v>151.11255</v>
      </c>
      <c r="J24" s="87">
        <v>128.19555</v>
      </c>
      <c r="K24" s="87">
        <v>120.70537000000002</v>
      </c>
      <c r="L24" s="87">
        <v>136.16486495155161</v>
      </c>
      <c r="M24" s="87">
        <v>121.38102784720695</v>
      </c>
      <c r="N24" s="87">
        <v>108.84258383270448</v>
      </c>
      <c r="O24" s="87">
        <v>113.54702209244458</v>
      </c>
      <c r="P24" s="87">
        <v>140.21248791993921</v>
      </c>
      <c r="Q24" s="87">
        <v>142.17716559699028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85</v>
      </c>
      <c r="B26" s="85">
        <f t="shared" ref="B26" si="6">SUM(B27:B36)</f>
        <v>1436.0170301599446</v>
      </c>
      <c r="C26" s="85">
        <f t="shared" ref="C26:Q26" si="7">SUM(C27:C36)</f>
        <v>1467.0695289006042</v>
      </c>
      <c r="D26" s="85">
        <f t="shared" si="7"/>
        <v>1434.8218038834084</v>
      </c>
      <c r="E26" s="85">
        <f t="shared" si="7"/>
        <v>1451.8860290490693</v>
      </c>
      <c r="F26" s="85">
        <f t="shared" si="7"/>
        <v>1480.0904277942896</v>
      </c>
      <c r="G26" s="85">
        <f t="shared" si="7"/>
        <v>1544.3040392748794</v>
      </c>
      <c r="H26" s="85">
        <f t="shared" si="7"/>
        <v>1729.2633753006926</v>
      </c>
      <c r="I26" s="85">
        <f t="shared" si="7"/>
        <v>1586.8346667024371</v>
      </c>
      <c r="J26" s="85">
        <f t="shared" si="7"/>
        <v>1554.3115380887907</v>
      </c>
      <c r="K26" s="85">
        <f t="shared" si="7"/>
        <v>1339.6250304415364</v>
      </c>
      <c r="L26" s="85">
        <f t="shared" si="7"/>
        <v>1359.5133745568251</v>
      </c>
      <c r="M26" s="85">
        <f t="shared" si="7"/>
        <v>1415.7411024499438</v>
      </c>
      <c r="N26" s="85">
        <f t="shared" si="7"/>
        <v>1418.8596974341867</v>
      </c>
      <c r="O26" s="85">
        <f t="shared" si="7"/>
        <v>1405.27958435152</v>
      </c>
      <c r="P26" s="85">
        <f t="shared" si="7"/>
        <v>1454.303969032874</v>
      </c>
      <c r="Q26" s="85">
        <f t="shared" si="7"/>
        <v>1541.7605871750861</v>
      </c>
    </row>
    <row r="27" spans="1:17" x14ac:dyDescent="0.25">
      <c r="A27" s="84" t="s">
        <v>33</v>
      </c>
      <c r="B27" s="83">
        <v>62.757409765485548</v>
      </c>
      <c r="C27" s="83">
        <v>85.037663236107008</v>
      </c>
      <c r="D27" s="83">
        <v>84.74799379870106</v>
      </c>
      <c r="E27" s="83">
        <v>129.87854906993445</v>
      </c>
      <c r="F27" s="83">
        <v>151.54482897064696</v>
      </c>
      <c r="G27" s="83">
        <v>139.00496263814242</v>
      </c>
      <c r="H27" s="83">
        <v>140.5146397754994</v>
      </c>
      <c r="I27" s="83">
        <v>143.07879548492411</v>
      </c>
      <c r="J27" s="83">
        <v>127.41497434181458</v>
      </c>
      <c r="K27" s="83">
        <v>83.588255424641531</v>
      </c>
      <c r="L27" s="83">
        <v>87.462829604871402</v>
      </c>
      <c r="M27" s="83">
        <v>76.150840058744123</v>
      </c>
      <c r="N27" s="83">
        <v>63.546114427142079</v>
      </c>
      <c r="O27" s="83">
        <v>55.526439479845592</v>
      </c>
      <c r="P27" s="83">
        <v>78.892657520548838</v>
      </c>
      <c r="Q27" s="83">
        <v>76.545088464717963</v>
      </c>
    </row>
    <row r="28" spans="1:17" x14ac:dyDescent="0.25">
      <c r="A28" s="84" t="s">
        <v>47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65.277826703026889</v>
      </c>
      <c r="C29" s="83">
        <v>66.660107110791927</v>
      </c>
      <c r="D29" s="83">
        <v>63.541649999546209</v>
      </c>
      <c r="E29" s="83">
        <v>63.312008029230569</v>
      </c>
      <c r="F29" s="83">
        <v>62.07958029665506</v>
      </c>
      <c r="G29" s="83">
        <v>65.432489294411567</v>
      </c>
      <c r="H29" s="83">
        <v>63.325963760223758</v>
      </c>
      <c r="I29" s="83">
        <v>65.349799999999874</v>
      </c>
      <c r="J29" s="83">
        <v>71.85642527202431</v>
      </c>
      <c r="K29" s="83">
        <v>47.309749999999994</v>
      </c>
      <c r="L29" s="83">
        <v>73.206433213457871</v>
      </c>
      <c r="M29" s="83">
        <v>66.772486097716964</v>
      </c>
      <c r="N29" s="83">
        <v>58.56344362263566</v>
      </c>
      <c r="O29" s="83">
        <v>75.457663144288446</v>
      </c>
      <c r="P29" s="83">
        <v>57.380173563424925</v>
      </c>
      <c r="Q29" s="83">
        <v>73.11588544756124</v>
      </c>
    </row>
    <row r="30" spans="1:17" x14ac:dyDescent="0.25">
      <c r="A30" s="84" t="s">
        <v>68</v>
      </c>
      <c r="B30" s="83">
        <v>112.6584490351521</v>
      </c>
      <c r="C30" s="83">
        <v>116.07416134648825</v>
      </c>
      <c r="D30" s="83">
        <v>119.12196293185336</v>
      </c>
      <c r="E30" s="83">
        <v>120.53964818984051</v>
      </c>
      <c r="F30" s="83">
        <v>110.66038379360363</v>
      </c>
      <c r="G30" s="83">
        <v>115.5837801565675</v>
      </c>
      <c r="H30" s="83">
        <v>125.19682931129488</v>
      </c>
      <c r="I30" s="83">
        <v>125.88394034651049</v>
      </c>
      <c r="J30" s="83">
        <v>174.30095108567474</v>
      </c>
      <c r="K30" s="83">
        <v>128.62943831170151</v>
      </c>
      <c r="L30" s="83">
        <v>92.013585762991454</v>
      </c>
      <c r="M30" s="83">
        <v>111.58327340015364</v>
      </c>
      <c r="N30" s="83">
        <v>116.03733604099753</v>
      </c>
      <c r="O30" s="83">
        <v>90.939402682031229</v>
      </c>
      <c r="P30" s="83">
        <v>96.55070323484577</v>
      </c>
      <c r="Q30" s="83">
        <v>92.395225385498776</v>
      </c>
    </row>
    <row r="31" spans="1:17" x14ac:dyDescent="0.25">
      <c r="A31" s="84" t="s">
        <v>29</v>
      </c>
      <c r="B31" s="83">
        <v>297.42099719247153</v>
      </c>
      <c r="C31" s="83">
        <v>260.19017300689643</v>
      </c>
      <c r="D31" s="83">
        <v>237.82296812843299</v>
      </c>
      <c r="E31" s="83">
        <v>230.86718423040494</v>
      </c>
      <c r="F31" s="83">
        <v>247.10827585656884</v>
      </c>
      <c r="G31" s="83">
        <v>247.23540231197939</v>
      </c>
      <c r="H31" s="83">
        <v>221.91792043218112</v>
      </c>
      <c r="I31" s="83">
        <v>76.263314069859007</v>
      </c>
      <c r="J31" s="83">
        <v>82.60374460254144</v>
      </c>
      <c r="K31" s="83">
        <v>42.483040006376768</v>
      </c>
      <c r="L31" s="83">
        <v>71.24018632394791</v>
      </c>
      <c r="M31" s="83">
        <v>33.586703032587508</v>
      </c>
      <c r="N31" s="83">
        <v>6.290447910622504</v>
      </c>
      <c r="O31" s="83">
        <v>6.2354550865028386</v>
      </c>
      <c r="P31" s="83">
        <v>7.0331267370331503</v>
      </c>
      <c r="Q31" s="83">
        <v>6.5240922950895879</v>
      </c>
    </row>
    <row r="32" spans="1:17" x14ac:dyDescent="0.25">
      <c r="A32" s="84" t="s">
        <v>28</v>
      </c>
      <c r="B32" s="83">
        <v>160.60002723817826</v>
      </c>
      <c r="C32" s="83">
        <v>216.20259000000001</v>
      </c>
      <c r="D32" s="83">
        <v>196.90090000000004</v>
      </c>
      <c r="E32" s="83">
        <v>210.79865000000001</v>
      </c>
      <c r="F32" s="83">
        <v>215.39102</v>
      </c>
      <c r="G32" s="83">
        <v>236.95938273562956</v>
      </c>
      <c r="H32" s="83">
        <v>234.99196000000001</v>
      </c>
      <c r="I32" s="83">
        <v>240.40897999999999</v>
      </c>
      <c r="J32" s="83">
        <v>224.11141999999995</v>
      </c>
      <c r="K32" s="83">
        <v>119.10155</v>
      </c>
      <c r="L32" s="83">
        <v>75.977159822467897</v>
      </c>
      <c r="M32" s="83">
        <v>70.602362570000622</v>
      </c>
      <c r="N32" s="83">
        <v>92.983000392052276</v>
      </c>
      <c r="O32" s="83">
        <v>90.616811450828379</v>
      </c>
      <c r="P32" s="83">
        <v>115.16887504325207</v>
      </c>
      <c r="Q32" s="83">
        <v>129.19235714232136</v>
      </c>
    </row>
    <row r="33" spans="1:17" x14ac:dyDescent="0.25">
      <c r="A33" s="84" t="s">
        <v>66</v>
      </c>
      <c r="B33" s="83">
        <v>301.89364441026709</v>
      </c>
      <c r="C33" s="83">
        <v>283.21737624154963</v>
      </c>
      <c r="D33" s="83">
        <v>281.70698951601833</v>
      </c>
      <c r="E33" s="83">
        <v>287.03958887994901</v>
      </c>
      <c r="F33" s="83">
        <v>311.13502199824063</v>
      </c>
      <c r="G33" s="83">
        <v>310.43106084490637</v>
      </c>
      <c r="H33" s="83">
        <v>399.67223707975779</v>
      </c>
      <c r="I33" s="83">
        <v>398.70889248676252</v>
      </c>
      <c r="J33" s="83">
        <v>377.7280866783625</v>
      </c>
      <c r="K33" s="83">
        <v>334.48676813725695</v>
      </c>
      <c r="L33" s="83">
        <v>342.00443363476666</v>
      </c>
      <c r="M33" s="83">
        <v>398.4515815118275</v>
      </c>
      <c r="N33" s="83">
        <v>420.53277169788396</v>
      </c>
      <c r="O33" s="83">
        <v>404.53407491340516</v>
      </c>
      <c r="P33" s="83">
        <v>403.01653459321045</v>
      </c>
      <c r="Q33" s="83">
        <v>444.17769048370087</v>
      </c>
    </row>
    <row r="34" spans="1:17" x14ac:dyDescent="0.25">
      <c r="A34" s="84" t="s">
        <v>25</v>
      </c>
      <c r="B34" s="83">
        <v>0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0</v>
      </c>
      <c r="F35" s="83">
        <v>0</v>
      </c>
      <c r="G35" s="83">
        <v>0</v>
      </c>
      <c r="H35" s="83">
        <v>0</v>
      </c>
      <c r="I35" s="83">
        <v>0</v>
      </c>
      <c r="J35" s="83">
        <v>9.5990099999999927</v>
      </c>
      <c r="K35" s="83">
        <v>28.095489999999984</v>
      </c>
      <c r="L35" s="83">
        <v>20.327304365115793</v>
      </c>
      <c r="M35" s="83">
        <v>29.760180112641365</v>
      </c>
      <c r="N35" s="83">
        <v>46.933453159082816</v>
      </c>
      <c r="O35" s="83">
        <v>59.401232548416246</v>
      </c>
      <c r="P35" s="83">
        <v>66.544767591447538</v>
      </c>
      <c r="Q35" s="83">
        <v>65.850145305860508</v>
      </c>
    </row>
    <row r="36" spans="1:17" x14ac:dyDescent="0.25">
      <c r="A36" s="82" t="s">
        <v>21</v>
      </c>
      <c r="B36" s="81">
        <v>435.40867581536338</v>
      </c>
      <c r="C36" s="81">
        <v>439.68745795877084</v>
      </c>
      <c r="D36" s="81">
        <v>450.97933950885653</v>
      </c>
      <c r="E36" s="81">
        <v>409.45040064970965</v>
      </c>
      <c r="F36" s="81">
        <v>382.1713168785746</v>
      </c>
      <c r="G36" s="81">
        <v>429.6569612932426</v>
      </c>
      <c r="H36" s="81">
        <v>543.64382494173572</v>
      </c>
      <c r="I36" s="81">
        <v>537.14094431438104</v>
      </c>
      <c r="J36" s="81">
        <v>486.69692610837308</v>
      </c>
      <c r="K36" s="81">
        <v>555.93073856155979</v>
      </c>
      <c r="L36" s="81">
        <v>597.28144182920619</v>
      </c>
      <c r="M36" s="81">
        <v>628.83367566627214</v>
      </c>
      <c r="N36" s="81">
        <v>613.97313018376985</v>
      </c>
      <c r="O36" s="81">
        <v>622.56850504620229</v>
      </c>
      <c r="P36" s="81">
        <v>629.71713074911122</v>
      </c>
      <c r="Q36" s="81">
        <v>653.9601026503359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84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1.0000000000000002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0.99999999999999989</v>
      </c>
    </row>
    <row r="41" spans="1:17" x14ac:dyDescent="0.25">
      <c r="A41" s="76" t="s">
        <v>83</v>
      </c>
      <c r="B41" s="75">
        <f t="shared" ref="B41:Q41" si="9">IF(B6=0,0,B6/B$5)</f>
        <v>1.1575757299959341E-2</v>
      </c>
      <c r="C41" s="75">
        <f t="shared" si="9"/>
        <v>1.1634350599053309E-2</v>
      </c>
      <c r="D41" s="75">
        <f t="shared" si="9"/>
        <v>1.1673571054143888E-2</v>
      </c>
      <c r="E41" s="75">
        <f t="shared" si="9"/>
        <v>1.1573285444285019E-2</v>
      </c>
      <c r="F41" s="75">
        <f t="shared" si="9"/>
        <v>1.1262718917712121E-2</v>
      </c>
      <c r="G41" s="75">
        <f t="shared" si="9"/>
        <v>1.1316976898649678E-2</v>
      </c>
      <c r="H41" s="75">
        <f t="shared" si="9"/>
        <v>1.0646726173042133E-2</v>
      </c>
      <c r="I41" s="75">
        <f t="shared" si="9"/>
        <v>1.0488734793357548E-2</v>
      </c>
      <c r="J41" s="75">
        <f t="shared" si="9"/>
        <v>1.0690120612275852E-2</v>
      </c>
      <c r="K41" s="75">
        <f t="shared" si="9"/>
        <v>1.1216937026324127E-2</v>
      </c>
      <c r="L41" s="75">
        <f t="shared" si="9"/>
        <v>1.105861724452601E-2</v>
      </c>
      <c r="M41" s="75">
        <f t="shared" si="9"/>
        <v>1.0996488778686317E-2</v>
      </c>
      <c r="N41" s="75">
        <f t="shared" si="9"/>
        <v>1.0507903232046537E-2</v>
      </c>
      <c r="O41" s="75">
        <f t="shared" si="9"/>
        <v>1.0670350586105316E-2</v>
      </c>
      <c r="P41" s="75">
        <f t="shared" si="9"/>
        <v>1.0557079692204928E-2</v>
      </c>
      <c r="Q41" s="75">
        <f t="shared" si="9"/>
        <v>1.0580072594347166E-2</v>
      </c>
    </row>
    <row r="42" spans="1:17" x14ac:dyDescent="0.25">
      <c r="A42" s="76" t="s">
        <v>82</v>
      </c>
      <c r="B42" s="75">
        <f t="shared" ref="B42:Q42" si="10">IF(B7=0,0,B7/B$5)</f>
        <v>1.4228181017904091E-2</v>
      </c>
      <c r="C42" s="75">
        <f t="shared" si="10"/>
        <v>1.4697668227587451E-2</v>
      </c>
      <c r="D42" s="75">
        <f t="shared" si="10"/>
        <v>1.4894145018456519E-2</v>
      </c>
      <c r="E42" s="75">
        <f t="shared" si="10"/>
        <v>1.4733888343822612E-2</v>
      </c>
      <c r="F42" s="75">
        <f t="shared" si="10"/>
        <v>1.2163351828490983E-2</v>
      </c>
      <c r="G42" s="75">
        <f t="shared" si="10"/>
        <v>1.4504248039692781E-2</v>
      </c>
      <c r="H42" s="75">
        <f t="shared" si="10"/>
        <v>1.3420617108760077E-2</v>
      </c>
      <c r="I42" s="75">
        <f t="shared" si="10"/>
        <v>1.3197158309705226E-2</v>
      </c>
      <c r="J42" s="75">
        <f t="shared" si="10"/>
        <v>1.3042099941530098E-2</v>
      </c>
      <c r="K42" s="75">
        <f t="shared" si="10"/>
        <v>1.439317244464727E-2</v>
      </c>
      <c r="L42" s="75">
        <f t="shared" si="10"/>
        <v>1.3992744917943127E-2</v>
      </c>
      <c r="M42" s="75">
        <f t="shared" si="10"/>
        <v>1.3361247623317047E-2</v>
      </c>
      <c r="N42" s="75">
        <f t="shared" si="10"/>
        <v>1.2854620743184416E-2</v>
      </c>
      <c r="O42" s="75">
        <f t="shared" si="10"/>
        <v>1.298601012044932E-2</v>
      </c>
      <c r="P42" s="75">
        <f t="shared" si="10"/>
        <v>1.289693762255931E-2</v>
      </c>
      <c r="Q42" s="75">
        <f t="shared" si="10"/>
        <v>1.3067268307527783E-2</v>
      </c>
    </row>
    <row r="43" spans="1:17" x14ac:dyDescent="0.25">
      <c r="A43" s="76" t="s">
        <v>81</v>
      </c>
      <c r="B43" s="75">
        <f t="shared" ref="B43:Q43" si="11">IF(B8=0,0,B8/B$5)</f>
        <v>2.6857771856743911E-2</v>
      </c>
      <c r="C43" s="75">
        <f t="shared" si="11"/>
        <v>2.5790357654667986E-2</v>
      </c>
      <c r="D43" s="75">
        <f t="shared" si="11"/>
        <v>2.539041765915832E-2</v>
      </c>
      <c r="E43" s="75">
        <f t="shared" si="11"/>
        <v>2.5001716636243874E-2</v>
      </c>
      <c r="F43" s="75">
        <f t="shared" si="11"/>
        <v>2.445718894747869E-2</v>
      </c>
      <c r="G43" s="75">
        <f t="shared" si="11"/>
        <v>2.4309137124107909E-2</v>
      </c>
      <c r="H43" s="75">
        <f t="shared" si="11"/>
        <v>2.3316345918056473E-2</v>
      </c>
      <c r="I43" s="75">
        <f t="shared" si="11"/>
        <v>2.3043840415619247E-2</v>
      </c>
      <c r="J43" s="75">
        <f t="shared" si="11"/>
        <v>2.4504174096742441E-2</v>
      </c>
      <c r="K43" s="75">
        <f t="shared" si="11"/>
        <v>2.4836430369013007E-2</v>
      </c>
      <c r="L43" s="75">
        <f t="shared" si="11"/>
        <v>2.470345612314194E-2</v>
      </c>
      <c r="M43" s="75">
        <f t="shared" si="11"/>
        <v>2.4830687854833562E-2</v>
      </c>
      <c r="N43" s="75">
        <f t="shared" si="11"/>
        <v>2.3907037858728792E-2</v>
      </c>
      <c r="O43" s="75">
        <f t="shared" si="11"/>
        <v>2.408213858542738E-2</v>
      </c>
      <c r="P43" s="75">
        <f t="shared" si="11"/>
        <v>2.3660125214696012E-2</v>
      </c>
      <c r="Q43" s="75">
        <f t="shared" si="11"/>
        <v>2.3651064015272394E-2</v>
      </c>
    </row>
    <row r="44" spans="1:17" x14ac:dyDescent="0.25">
      <c r="A44" s="76" t="s">
        <v>80</v>
      </c>
      <c r="B44" s="75">
        <f t="shared" ref="B44:Q44" si="12">IF(B9=0,0,B9/B$5)</f>
        <v>2.7100122836977672E-2</v>
      </c>
      <c r="C44" s="75">
        <f t="shared" si="12"/>
        <v>2.7503050320107286E-2</v>
      </c>
      <c r="D44" s="75">
        <f t="shared" si="12"/>
        <v>2.7835739616095558E-2</v>
      </c>
      <c r="E44" s="75">
        <f t="shared" si="12"/>
        <v>2.6505020128642653E-2</v>
      </c>
      <c r="F44" s="75">
        <f t="shared" si="12"/>
        <v>2.615101173936241E-2</v>
      </c>
      <c r="G44" s="75">
        <f t="shared" si="12"/>
        <v>2.6640696213668904E-2</v>
      </c>
      <c r="H44" s="75">
        <f t="shared" si="12"/>
        <v>2.4234080080674771E-2</v>
      </c>
      <c r="I44" s="75">
        <f t="shared" si="12"/>
        <v>2.1385438575907783E-2</v>
      </c>
      <c r="J44" s="75">
        <f t="shared" si="12"/>
        <v>2.411048518669574E-2</v>
      </c>
      <c r="K44" s="75">
        <f t="shared" si="12"/>
        <v>2.6169669825401153E-2</v>
      </c>
      <c r="L44" s="75">
        <f t="shared" si="12"/>
        <v>2.6063527232989971E-2</v>
      </c>
      <c r="M44" s="75">
        <f t="shared" si="12"/>
        <v>2.4176376341635095E-2</v>
      </c>
      <c r="N44" s="75">
        <f t="shared" si="12"/>
        <v>2.3377757821784105E-2</v>
      </c>
      <c r="O44" s="75">
        <f t="shared" si="12"/>
        <v>2.3706808420004125E-2</v>
      </c>
      <c r="P44" s="75">
        <f t="shared" si="12"/>
        <v>2.3538773788028641E-2</v>
      </c>
      <c r="Q44" s="75">
        <f t="shared" si="12"/>
        <v>2.3639850299954787E-2</v>
      </c>
    </row>
    <row r="45" spans="1:17" x14ac:dyDescent="0.25">
      <c r="A45" s="76" t="s">
        <v>79</v>
      </c>
      <c r="B45" s="75">
        <f t="shared" ref="B45:Q45" si="13">IF(B10=0,0,B10/B$5)</f>
        <v>2.4374197264615288E-2</v>
      </c>
      <c r="C45" s="75">
        <f t="shared" si="13"/>
        <v>2.5286763235087002E-2</v>
      </c>
      <c r="D45" s="75">
        <f t="shared" si="13"/>
        <v>2.5108379878151753E-2</v>
      </c>
      <c r="E45" s="75">
        <f t="shared" si="13"/>
        <v>2.4079926495733053E-2</v>
      </c>
      <c r="F45" s="75">
        <f t="shared" si="13"/>
        <v>2.3591912825438925E-2</v>
      </c>
      <c r="G45" s="75">
        <f t="shared" si="13"/>
        <v>2.2012776576125142E-2</v>
      </c>
      <c r="H45" s="75">
        <f t="shared" si="13"/>
        <v>2.0053023907047735E-2</v>
      </c>
      <c r="I45" s="75">
        <f t="shared" si="13"/>
        <v>1.689332303698354E-2</v>
      </c>
      <c r="J45" s="75">
        <f t="shared" si="13"/>
        <v>1.6820195295500641E-2</v>
      </c>
      <c r="K45" s="75">
        <f t="shared" si="13"/>
        <v>1.8772202964548925E-2</v>
      </c>
      <c r="L45" s="75">
        <f t="shared" si="13"/>
        <v>1.8475761672143969E-2</v>
      </c>
      <c r="M45" s="75">
        <f t="shared" si="13"/>
        <v>1.7366678942723233E-2</v>
      </c>
      <c r="N45" s="75">
        <f t="shared" si="13"/>
        <v>1.5970841734308468E-2</v>
      </c>
      <c r="O45" s="75">
        <f t="shared" si="13"/>
        <v>1.5973830772410946E-2</v>
      </c>
      <c r="P45" s="75">
        <f t="shared" si="13"/>
        <v>1.5673650346117621E-2</v>
      </c>
      <c r="Q45" s="75">
        <f t="shared" si="13"/>
        <v>1.5543505521197341E-2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0.32089038865963188</v>
      </c>
      <c r="C46" s="73">
        <f t="shared" si="14"/>
        <v>0.30132472443663205</v>
      </c>
      <c r="D46" s="73">
        <f t="shared" si="14"/>
        <v>0.29545325437401149</v>
      </c>
      <c r="E46" s="73">
        <f t="shared" si="14"/>
        <v>0.29425097900382663</v>
      </c>
      <c r="F46" s="73">
        <f t="shared" si="14"/>
        <v>0.29712164635306748</v>
      </c>
      <c r="G46" s="73">
        <f t="shared" si="14"/>
        <v>0.30306804790436281</v>
      </c>
      <c r="H46" s="73">
        <f t="shared" si="14"/>
        <v>0.27890222491498717</v>
      </c>
      <c r="I46" s="73">
        <f t="shared" si="14"/>
        <v>0.27326130560292039</v>
      </c>
      <c r="J46" s="73">
        <f t="shared" si="14"/>
        <v>0.2751272707809353</v>
      </c>
      <c r="K46" s="73">
        <f t="shared" si="14"/>
        <v>0.26978990976848694</v>
      </c>
      <c r="L46" s="73">
        <f t="shared" si="14"/>
        <v>0.27215267730836645</v>
      </c>
      <c r="M46" s="73">
        <f t="shared" si="14"/>
        <v>0.27503269690295828</v>
      </c>
      <c r="N46" s="73">
        <f t="shared" si="14"/>
        <v>0.26347396818647323</v>
      </c>
      <c r="O46" s="73">
        <f t="shared" si="14"/>
        <v>0.26917425037371362</v>
      </c>
      <c r="P46" s="73">
        <f t="shared" si="14"/>
        <v>0.2647546190724257</v>
      </c>
      <c r="Q46" s="73">
        <f t="shared" si="14"/>
        <v>0.27473130504606158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0.57497358106416785</v>
      </c>
      <c r="C47" s="71">
        <f t="shared" si="15"/>
        <v>0.59376308552686508</v>
      </c>
      <c r="D47" s="71">
        <f t="shared" si="15"/>
        <v>0.59964449239998252</v>
      </c>
      <c r="E47" s="71">
        <f t="shared" si="15"/>
        <v>0.60385518394744619</v>
      </c>
      <c r="F47" s="71">
        <f t="shared" si="15"/>
        <v>0.60525216938844939</v>
      </c>
      <c r="G47" s="71">
        <f t="shared" si="15"/>
        <v>0.59814811724339279</v>
      </c>
      <c r="H47" s="71">
        <f t="shared" si="15"/>
        <v>0.62942698189743163</v>
      </c>
      <c r="I47" s="71">
        <f t="shared" si="15"/>
        <v>0.64173019926550623</v>
      </c>
      <c r="J47" s="71">
        <f t="shared" si="15"/>
        <v>0.63570565408631996</v>
      </c>
      <c r="K47" s="71">
        <f t="shared" si="15"/>
        <v>0.63482167760157859</v>
      </c>
      <c r="L47" s="71">
        <f t="shared" si="15"/>
        <v>0.6335532155008885</v>
      </c>
      <c r="M47" s="71">
        <f t="shared" si="15"/>
        <v>0.6342358235558464</v>
      </c>
      <c r="N47" s="71">
        <f t="shared" si="15"/>
        <v>0.64990787042347442</v>
      </c>
      <c r="O47" s="71">
        <f t="shared" si="15"/>
        <v>0.64340661114188935</v>
      </c>
      <c r="P47" s="71">
        <f t="shared" si="15"/>
        <v>0.6489188142639678</v>
      </c>
      <c r="Q47" s="71">
        <f t="shared" si="15"/>
        <v>0.63878693421563881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57.608786265559218</v>
      </c>
      <c r="C5" s="96">
        <v>54.503290000000007</v>
      </c>
      <c r="D5" s="96">
        <v>50.289519999999982</v>
      </c>
      <c r="E5" s="96">
        <v>53.505409999999998</v>
      </c>
      <c r="F5" s="96">
        <v>49.606199999999994</v>
      </c>
      <c r="G5" s="96">
        <v>49.917998257843571</v>
      </c>
      <c r="H5" s="96">
        <v>40.798000000000002</v>
      </c>
      <c r="I5" s="96">
        <v>17.896629999999995</v>
      </c>
      <c r="J5" s="96">
        <v>11.50389</v>
      </c>
      <c r="K5" s="96">
        <v>18.10821</v>
      </c>
      <c r="L5" s="96">
        <v>19.251233321914231</v>
      </c>
      <c r="M5" s="96">
        <v>17.866058293554001</v>
      </c>
      <c r="N5" s="96">
        <v>14.068257603006046</v>
      </c>
      <c r="O5" s="96">
        <v>18.677451256691086</v>
      </c>
      <c r="P5" s="96">
        <v>18.869880118673386</v>
      </c>
      <c r="Q5" s="96">
        <v>19.511019785004606</v>
      </c>
    </row>
    <row r="6" spans="1:17" x14ac:dyDescent="0.25">
      <c r="A6" s="132" t="s">
        <v>83</v>
      </c>
      <c r="B6" s="160">
        <v>2.0297273535455722</v>
      </c>
      <c r="C6" s="160">
        <v>1.920311566039083</v>
      </c>
      <c r="D6" s="160">
        <v>1.7718480280099385</v>
      </c>
      <c r="E6" s="160">
        <v>1.8851533121883695</v>
      </c>
      <c r="F6" s="160">
        <v>1.7477726501876854</v>
      </c>
      <c r="G6" s="160">
        <v>1.7587582218991886</v>
      </c>
      <c r="H6" s="160">
        <v>1.4374338002579752</v>
      </c>
      <c r="I6" s="160">
        <v>0.63055102879334501</v>
      </c>
      <c r="J6" s="160">
        <v>0.40531595471468501</v>
      </c>
      <c r="K6" s="160">
        <v>0.63800561586767668</v>
      </c>
      <c r="L6" s="160">
        <v>0.67827769678837535</v>
      </c>
      <c r="M6" s="160">
        <v>0.62947389745903837</v>
      </c>
      <c r="N6" s="160">
        <v>0.49566618435455517</v>
      </c>
      <c r="O6" s="160">
        <v>0.65806166329326354</v>
      </c>
      <c r="P6" s="160">
        <v>0.66484149932342496</v>
      </c>
      <c r="Q6" s="160">
        <v>0.68743073965556445</v>
      </c>
    </row>
    <row r="7" spans="1:17" x14ac:dyDescent="0.25">
      <c r="A7" s="76" t="s">
        <v>82</v>
      </c>
      <c r="B7" s="159">
        <v>1.6654173157296999</v>
      </c>
      <c r="C7" s="159">
        <v>1.5756402593141192</v>
      </c>
      <c r="D7" s="159">
        <v>1.4538240229825135</v>
      </c>
      <c r="E7" s="159">
        <v>1.5467924612827646</v>
      </c>
      <c r="F7" s="159">
        <v>1.4340698668206646</v>
      </c>
      <c r="G7" s="159">
        <v>1.4430836692506162</v>
      </c>
      <c r="H7" s="159">
        <v>1.1794328617501335</v>
      </c>
      <c r="I7" s="159">
        <v>0.51737520311248819</v>
      </c>
      <c r="J7" s="159">
        <v>0.33256693720179281</v>
      </c>
      <c r="K7" s="159">
        <v>0.52349178737860647</v>
      </c>
      <c r="L7" s="159">
        <v>0.55653554608276945</v>
      </c>
      <c r="M7" s="159">
        <v>0.51649140304331354</v>
      </c>
      <c r="N7" s="159">
        <v>0.40670045895758372</v>
      </c>
      <c r="O7" s="159">
        <v>0.53994803142011361</v>
      </c>
      <c r="P7" s="159">
        <v>0.54551097380383584</v>
      </c>
      <c r="Q7" s="159">
        <v>0.56404573510200151</v>
      </c>
    </row>
    <row r="8" spans="1:17" x14ac:dyDescent="0.25">
      <c r="A8" s="76" t="s">
        <v>81</v>
      </c>
      <c r="B8" s="159">
        <v>1.1970186956807218</v>
      </c>
      <c r="C8" s="159">
        <v>1.1324914363820233</v>
      </c>
      <c r="D8" s="159">
        <v>1.0449360165186816</v>
      </c>
      <c r="E8" s="159">
        <v>1.111757081546987</v>
      </c>
      <c r="F8" s="159">
        <v>1.0307377167773528</v>
      </c>
      <c r="G8" s="159">
        <v>1.0372163872738802</v>
      </c>
      <c r="H8" s="159">
        <v>0.84771736938290843</v>
      </c>
      <c r="I8" s="159">
        <v>0.37186342723710086</v>
      </c>
      <c r="J8" s="159">
        <v>0.23903248611378858</v>
      </c>
      <c r="K8" s="159">
        <v>0.37625972217837339</v>
      </c>
      <c r="L8" s="159">
        <v>0.40000992374699057</v>
      </c>
      <c r="M8" s="159">
        <v>0.3712281959373816</v>
      </c>
      <c r="N8" s="159">
        <v>0.29231595487576328</v>
      </c>
      <c r="O8" s="159">
        <v>0.38808764758320669</v>
      </c>
      <c r="P8" s="159">
        <v>0.39208601242150698</v>
      </c>
      <c r="Q8" s="159">
        <v>0.40540787210456364</v>
      </c>
    </row>
    <row r="9" spans="1:17" x14ac:dyDescent="0.25">
      <c r="A9" s="76" t="s">
        <v>80</v>
      </c>
      <c r="B9" s="159">
        <v>2.3419931002448906</v>
      </c>
      <c r="C9" s="159">
        <v>2.2157441146604802</v>
      </c>
      <c r="D9" s="159">
        <v>2.0444400323191596</v>
      </c>
      <c r="E9" s="159">
        <v>2.1751768986788877</v>
      </c>
      <c r="F9" s="159">
        <v>2.0166607502165599</v>
      </c>
      <c r="G9" s="159">
        <v>2.0293364098836788</v>
      </c>
      <c r="H9" s="159">
        <v>1.6585774618361251</v>
      </c>
      <c r="I9" s="159">
        <v>0.72755887937693642</v>
      </c>
      <c r="J9" s="159">
        <v>0.46767225544002111</v>
      </c>
      <c r="K9" s="159">
        <v>0.73616032600116532</v>
      </c>
      <c r="L9" s="159">
        <v>0.78262811167889457</v>
      </c>
      <c r="M9" s="159">
        <v>0.72631603552965962</v>
      </c>
      <c r="N9" s="159">
        <v>0.57192252040910208</v>
      </c>
      <c r="O9" s="159">
        <v>0.75930191918453482</v>
      </c>
      <c r="P9" s="159">
        <v>0.76712480691164409</v>
      </c>
      <c r="Q9" s="159">
        <v>0.7931893149871897</v>
      </c>
    </row>
    <row r="10" spans="1:17" x14ac:dyDescent="0.25">
      <c r="A10" s="129" t="s">
        <v>79</v>
      </c>
      <c r="B10" s="158">
        <v>3.9553661248580378</v>
      </c>
      <c r="C10" s="158">
        <v>3.7421456158710336</v>
      </c>
      <c r="D10" s="158">
        <v>3.4528320545834696</v>
      </c>
      <c r="E10" s="158">
        <v>3.6736320955465662</v>
      </c>
      <c r="F10" s="158">
        <v>3.4059159336990787</v>
      </c>
      <c r="G10" s="158">
        <v>3.4273237144702136</v>
      </c>
      <c r="H10" s="158">
        <v>2.8011530466565668</v>
      </c>
      <c r="I10" s="158">
        <v>1.2287661073921594</v>
      </c>
      <c r="J10" s="158">
        <v>0.78984647585425793</v>
      </c>
      <c r="K10" s="158">
        <v>1.2432929950241904</v>
      </c>
      <c r="L10" s="158">
        <v>1.3217719219465776</v>
      </c>
      <c r="M10" s="158">
        <v>1.2266670822278696</v>
      </c>
      <c r="N10" s="158">
        <v>0.96591359002426136</v>
      </c>
      <c r="O10" s="158">
        <v>1.28237657462277</v>
      </c>
      <c r="P10" s="158">
        <v>1.2955885627841102</v>
      </c>
      <c r="Q10" s="158">
        <v>1.3396086208672537</v>
      </c>
    </row>
    <row r="11" spans="1:17" x14ac:dyDescent="0.25">
      <c r="A11" s="92" t="s">
        <v>125</v>
      </c>
      <c r="B11" s="91">
        <v>0.79107322497160759</v>
      </c>
      <c r="C11" s="91">
        <v>0.74842912317420673</v>
      </c>
      <c r="D11" s="91">
        <v>0.69056641091669402</v>
      </c>
      <c r="E11" s="91">
        <v>0.73472641910931324</v>
      </c>
      <c r="F11" s="91">
        <v>0.68118318673981582</v>
      </c>
      <c r="G11" s="91">
        <v>0.6854647428940428</v>
      </c>
      <c r="H11" s="91">
        <v>0.56023060933131352</v>
      </c>
      <c r="I11" s="91">
        <v>0.2457532214784319</v>
      </c>
      <c r="J11" s="91">
        <v>0</v>
      </c>
      <c r="K11" s="91">
        <v>0.24865859900483811</v>
      </c>
      <c r="L11" s="91">
        <v>0.26435438438931552</v>
      </c>
      <c r="M11" s="91">
        <v>0</v>
      </c>
      <c r="N11" s="91">
        <v>5.7782163361081107E-2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1.1866098374574112</v>
      </c>
      <c r="C12" s="91">
        <v>1.1226436847613099</v>
      </c>
      <c r="D12" s="91">
        <v>1.0358496163750408</v>
      </c>
      <c r="E12" s="91">
        <v>1.1020896286639699</v>
      </c>
      <c r="F12" s="91">
        <v>1.0217747801097237</v>
      </c>
      <c r="G12" s="91">
        <v>1.028197114341064</v>
      </c>
      <c r="H12" s="91">
        <v>0.29926000000000003</v>
      </c>
      <c r="I12" s="91">
        <v>8.3631841737526372E-2</v>
      </c>
      <c r="J12" s="91">
        <v>0</v>
      </c>
      <c r="K12" s="91">
        <v>0.37298789850725711</v>
      </c>
      <c r="L12" s="91">
        <v>8.2923941031289417E-2</v>
      </c>
      <c r="M12" s="91">
        <v>0</v>
      </c>
      <c r="N12" s="91">
        <v>3.020936437143007E-2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1.9776830624290191</v>
      </c>
      <c r="C14" s="157">
        <v>1.871072807935517</v>
      </c>
      <c r="D14" s="157">
        <v>1.7264160272917348</v>
      </c>
      <c r="E14" s="157">
        <v>1.8368160477732831</v>
      </c>
      <c r="F14" s="157">
        <v>1.7029579668495392</v>
      </c>
      <c r="G14" s="157">
        <v>1.7136618572351068</v>
      </c>
      <c r="H14" s="157">
        <v>1.9416624373252536</v>
      </c>
      <c r="I14" s="157">
        <v>0.89938104417620113</v>
      </c>
      <c r="J14" s="157">
        <v>0.78984647585425793</v>
      </c>
      <c r="K14" s="157">
        <v>0.62164649751209522</v>
      </c>
      <c r="L14" s="157">
        <v>0.97449359652597267</v>
      </c>
      <c r="M14" s="157">
        <v>1.2266670822278696</v>
      </c>
      <c r="N14" s="157">
        <v>0.87792206229175018</v>
      </c>
      <c r="O14" s="157">
        <v>1.28237657462277</v>
      </c>
      <c r="P14" s="157">
        <v>1.2955885627841102</v>
      </c>
      <c r="Q14" s="157">
        <v>1.3396086208672537</v>
      </c>
    </row>
    <row r="15" spans="1:17" x14ac:dyDescent="0.25">
      <c r="A15" s="156" t="s">
        <v>306</v>
      </c>
      <c r="B15" s="206">
        <v>1.7968747229225919</v>
      </c>
      <c r="C15" s="206">
        <v>1.700011239009029</v>
      </c>
      <c r="D15" s="206">
        <v>1.5685796069259188</v>
      </c>
      <c r="E15" s="206">
        <v>1.668886380029281</v>
      </c>
      <c r="F15" s="206">
        <v>1.5472661838309154</v>
      </c>
      <c r="G15" s="206">
        <v>1.5569914782606191</v>
      </c>
      <c r="H15" s="206">
        <v>1.2725297597464367</v>
      </c>
      <c r="I15" s="206">
        <v>0.55821349757759864</v>
      </c>
      <c r="J15" s="206">
        <v>0.35881764738098521</v>
      </c>
      <c r="K15" s="206">
        <v>0.56481288594387036</v>
      </c>
      <c r="L15" s="206">
        <v>0.60046490793563678</v>
      </c>
      <c r="M15" s="206">
        <v>0.55725993597509937</v>
      </c>
      <c r="N15" s="206">
        <v>0.43880279591166899</v>
      </c>
      <c r="O15" s="206">
        <v>0.58256808079692368</v>
      </c>
      <c r="P15" s="206">
        <v>0.58857012632627825</v>
      </c>
      <c r="Q15" s="206">
        <v>0.60856790331437538</v>
      </c>
    </row>
    <row r="16" spans="1:17" x14ac:dyDescent="0.25">
      <c r="A16" s="88" t="s">
        <v>33</v>
      </c>
      <c r="B16" s="87">
        <v>0.69262271814108356</v>
      </c>
      <c r="C16" s="87">
        <v>0.53719757269163337</v>
      </c>
      <c r="D16" s="87">
        <v>0.52579244109964174</v>
      </c>
      <c r="E16" s="87">
        <v>0.82100621237071392</v>
      </c>
      <c r="F16" s="87">
        <v>0.91581021433928311</v>
      </c>
      <c r="G16" s="87">
        <v>0.74093887090438793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8.4628792891821125E-2</v>
      </c>
      <c r="K18" s="87">
        <v>0</v>
      </c>
      <c r="L18" s="87">
        <v>0</v>
      </c>
      <c r="M18" s="87">
        <v>0.17907607845142595</v>
      </c>
      <c r="N18" s="87">
        <v>0</v>
      </c>
      <c r="O18" s="87">
        <v>0.209860049160315</v>
      </c>
      <c r="P18" s="87">
        <v>0.21541184665509897</v>
      </c>
      <c r="Q18" s="87">
        <v>0.22080508234182877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2.8618918536119246E-16</v>
      </c>
      <c r="E19" s="87">
        <v>0</v>
      </c>
      <c r="F19" s="87">
        <v>2.9306003546790483E-16</v>
      </c>
      <c r="G19" s="87">
        <v>5.3253756585271081E-2</v>
      </c>
      <c r="H19" s="87">
        <v>0</v>
      </c>
      <c r="I19" s="87">
        <v>0.27160128473588291</v>
      </c>
      <c r="J19" s="87">
        <v>0</v>
      </c>
      <c r="K19" s="87">
        <v>0.42526057728726874</v>
      </c>
      <c r="L19" s="87">
        <v>0.33954699350867268</v>
      </c>
      <c r="M19" s="87">
        <v>9.5755989656423263E-2</v>
      </c>
      <c r="N19" s="87">
        <v>0.10925749823767808</v>
      </c>
      <c r="O19" s="87">
        <v>9.5400164565450959E-2</v>
      </c>
      <c r="P19" s="87">
        <v>9.5483612876479801E-2</v>
      </c>
      <c r="Q19" s="87">
        <v>9.5269942185615325E-2</v>
      </c>
    </row>
    <row r="20" spans="1:17" x14ac:dyDescent="0.25">
      <c r="A20" s="88" t="s">
        <v>29</v>
      </c>
      <c r="B20" s="87">
        <v>0.80918722878567084</v>
      </c>
      <c r="C20" s="87">
        <v>0.77265391399541428</v>
      </c>
      <c r="D20" s="87">
        <v>0.65230419369005399</v>
      </c>
      <c r="E20" s="87">
        <v>0.35678666920655483</v>
      </c>
      <c r="F20" s="87">
        <v>0.24133522645757641</v>
      </c>
      <c r="G20" s="87">
        <v>0.26621057731976511</v>
      </c>
      <c r="H20" s="87">
        <v>0.29264616841516738</v>
      </c>
      <c r="I20" s="87">
        <v>0.17478575851393185</v>
      </c>
      <c r="J20" s="87">
        <v>9.0685448916408673E-2</v>
      </c>
      <c r="K20" s="87">
        <v>9.2299690402476764E-2</v>
      </c>
      <c r="L20" s="87">
        <v>8.8872684086758039E-2</v>
      </c>
      <c r="M20" s="87">
        <v>8.9061731094902133E-2</v>
      </c>
      <c r="N20" s="87">
        <v>0.10765388846575207</v>
      </c>
      <c r="O20" s="87">
        <v>8.8735533639745526E-2</v>
      </c>
      <c r="P20" s="87">
        <v>8.8840823231783106E-2</v>
      </c>
      <c r="Q20" s="87">
        <v>8.8635232757158372E-2</v>
      </c>
    </row>
    <row r="21" spans="1:17" x14ac:dyDescent="0.25">
      <c r="A21" s="88" t="s">
        <v>28</v>
      </c>
      <c r="B21" s="87">
        <v>0.29506477599583736</v>
      </c>
      <c r="C21" s="87">
        <v>0.39015975232198136</v>
      </c>
      <c r="D21" s="87">
        <v>0.39048297213622291</v>
      </c>
      <c r="E21" s="87">
        <v>0.49109349845201244</v>
      </c>
      <c r="F21" s="87">
        <v>0.39012074303405564</v>
      </c>
      <c r="G21" s="87">
        <v>0.49027744972746812</v>
      </c>
      <c r="H21" s="87">
        <v>0.97988359133126923</v>
      </c>
      <c r="I21" s="87">
        <v>0.10101083591331267</v>
      </c>
      <c r="J21" s="87">
        <v>9.9942724458204346E-2</v>
      </c>
      <c r="K21" s="87">
        <v>0</v>
      </c>
      <c r="L21" s="87">
        <v>9.7769329668043373E-2</v>
      </c>
      <c r="M21" s="87">
        <v>9.7967894071963935E-2</v>
      </c>
      <c r="N21" s="87">
        <v>0.11845330127597235</v>
      </c>
      <c r="O21" s="87">
        <v>9.7618409133009995E-2</v>
      </c>
      <c r="P21" s="87">
        <v>9.776744275182736E-2</v>
      </c>
      <c r="Q21" s="87">
        <v>9.7503219647246037E-2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4.3784221338544408E-17</v>
      </c>
      <c r="E22" s="87">
        <v>0</v>
      </c>
      <c r="F22" s="87">
        <v>3.6913371231831974E-17</v>
      </c>
      <c r="G22" s="87">
        <v>6.3108237237269856E-3</v>
      </c>
      <c r="H22" s="87">
        <v>0</v>
      </c>
      <c r="I22" s="87">
        <v>1.0815618414471232E-2</v>
      </c>
      <c r="J22" s="87">
        <v>8.3560681114551089E-2</v>
      </c>
      <c r="K22" s="87">
        <v>4.7252618254124891E-2</v>
      </c>
      <c r="L22" s="87">
        <v>7.4275900672162679E-2</v>
      </c>
      <c r="M22" s="87">
        <v>9.5398242700384134E-2</v>
      </c>
      <c r="N22" s="87">
        <v>0.1034381079322665</v>
      </c>
      <c r="O22" s="87">
        <v>9.0953924298402225E-2</v>
      </c>
      <c r="P22" s="87">
        <v>9.1066400811089035E-2</v>
      </c>
      <c r="Q22" s="87">
        <v>0.10635442638252687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14.674476903867834</v>
      </c>
      <c r="C26" s="204">
        <v>13.88342511857374</v>
      </c>
      <c r="D26" s="204">
        <v>12.810066789895004</v>
      </c>
      <c r="E26" s="204">
        <v>13.62923877023913</v>
      </c>
      <c r="F26" s="204">
        <v>12.636007167952478</v>
      </c>
      <c r="G26" s="204">
        <v>12.715430405795059</v>
      </c>
      <c r="H26" s="204">
        <v>10.392326371262566</v>
      </c>
      <c r="I26" s="204">
        <v>4.5587435635503901</v>
      </c>
      <c r="J26" s="204">
        <v>2.9303441202780465</v>
      </c>
      <c r="K26" s="204">
        <v>4.6126385685416089</v>
      </c>
      <c r="L26" s="204">
        <v>4.9037967481410343</v>
      </c>
      <c r="M26" s="204">
        <v>4.550956143796645</v>
      </c>
      <c r="N26" s="204">
        <v>3.0335561666119641</v>
      </c>
      <c r="O26" s="204">
        <v>4.75763932650821</v>
      </c>
      <c r="P26" s="204">
        <v>4.8066560316646072</v>
      </c>
      <c r="Q26" s="204">
        <v>4.9699712104007325</v>
      </c>
    </row>
    <row r="27" spans="1:17" x14ac:dyDescent="0.25">
      <c r="A27" s="88" t="s">
        <v>33</v>
      </c>
      <c r="B27" s="87">
        <v>5.6564188648188498</v>
      </c>
      <c r="C27" s="87">
        <v>4.3871135103150065</v>
      </c>
      <c r="D27" s="87">
        <v>4.2939716023137411</v>
      </c>
      <c r="E27" s="87">
        <v>6.7048840676941648</v>
      </c>
      <c r="F27" s="87">
        <v>7.4791167504374796</v>
      </c>
      <c r="G27" s="87">
        <v>6.0510007790525018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0.69113514194987269</v>
      </c>
      <c r="K29" s="87">
        <v>0</v>
      </c>
      <c r="L29" s="87">
        <v>0</v>
      </c>
      <c r="M29" s="87">
        <v>1.4624546406866454</v>
      </c>
      <c r="N29" s="87">
        <v>0</v>
      </c>
      <c r="O29" s="87">
        <v>1.7138570681425727</v>
      </c>
      <c r="P29" s="87">
        <v>1.7591967476833084</v>
      </c>
      <c r="Q29" s="87">
        <v>1.8032415057916016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2.3372116804497387E-15</v>
      </c>
      <c r="E30" s="87">
        <v>0</v>
      </c>
      <c r="F30" s="87">
        <v>2.3933236229878901E-15</v>
      </c>
      <c r="G30" s="87">
        <v>0.43490567877971387</v>
      </c>
      <c r="H30" s="87">
        <v>0</v>
      </c>
      <c r="I30" s="87">
        <v>2.2180771586763774</v>
      </c>
      <c r="J30" s="87">
        <v>0</v>
      </c>
      <c r="K30" s="87">
        <v>3.472961381179362</v>
      </c>
      <c r="L30" s="87">
        <v>2.7729671136541607</v>
      </c>
      <c r="M30" s="87">
        <v>0.78200724886078998</v>
      </c>
      <c r="N30" s="87">
        <v>0.75532508137031729</v>
      </c>
      <c r="O30" s="87">
        <v>0.7791013439511828</v>
      </c>
      <c r="P30" s="87">
        <v>0.77978283849125185</v>
      </c>
      <c r="Q30" s="87">
        <v>0.77803786118252516</v>
      </c>
    </row>
    <row r="31" spans="1:17" x14ac:dyDescent="0.25">
      <c r="A31" s="88" t="s">
        <v>29</v>
      </c>
      <c r="B31" s="87">
        <v>6.6083623684163122</v>
      </c>
      <c r="C31" s="87">
        <v>6.3100069642958836</v>
      </c>
      <c r="D31" s="87">
        <v>5.3271509151354408</v>
      </c>
      <c r="E31" s="87">
        <v>2.9137577985201979</v>
      </c>
      <c r="F31" s="87">
        <v>1.970904349403541</v>
      </c>
      <c r="G31" s="87">
        <v>2.1740530481114155</v>
      </c>
      <c r="H31" s="87">
        <v>2.3899437087238673</v>
      </c>
      <c r="I31" s="87">
        <v>1.4274170278637772</v>
      </c>
      <c r="J31" s="87">
        <v>0.7405978328173376</v>
      </c>
      <c r="K31" s="87">
        <v>0.75378080495356037</v>
      </c>
      <c r="L31" s="87">
        <v>0.72579358670852401</v>
      </c>
      <c r="M31" s="87">
        <v>0.72733747060836751</v>
      </c>
      <c r="N31" s="87">
        <v>0.74423891610931792</v>
      </c>
      <c r="O31" s="87">
        <v>0.72467352472458846</v>
      </c>
      <c r="P31" s="87">
        <v>0.72553338972622883</v>
      </c>
      <c r="Q31" s="87">
        <v>0.72385440085012676</v>
      </c>
    </row>
    <row r="32" spans="1:17" x14ac:dyDescent="0.25">
      <c r="A32" s="88" t="s">
        <v>28</v>
      </c>
      <c r="B32" s="87">
        <v>2.4096956706326718</v>
      </c>
      <c r="C32" s="87">
        <v>3.1863046439628482</v>
      </c>
      <c r="D32" s="87">
        <v>3.1889442724458203</v>
      </c>
      <c r="E32" s="87">
        <v>4.0105969040247684</v>
      </c>
      <c r="F32" s="87">
        <v>3.1859860681114549</v>
      </c>
      <c r="G32" s="87">
        <v>4.0039325061076569</v>
      </c>
      <c r="H32" s="87">
        <v>8.0023826625386985</v>
      </c>
      <c r="I32" s="87">
        <v>0.82492182662538693</v>
      </c>
      <c r="J32" s="87">
        <v>0.81619891640866893</v>
      </c>
      <c r="K32" s="87">
        <v>0</v>
      </c>
      <c r="L32" s="87">
        <v>0.79844952562235438</v>
      </c>
      <c r="M32" s="87">
        <v>0.80007113492103876</v>
      </c>
      <c r="N32" s="87">
        <v>0.8188980240992012</v>
      </c>
      <c r="O32" s="87">
        <v>0.79721700791958161</v>
      </c>
      <c r="P32" s="87">
        <v>0.79843411580659018</v>
      </c>
      <c r="Q32" s="87">
        <v>0.79627629378584264</v>
      </c>
    </row>
    <row r="33" spans="1:17" x14ac:dyDescent="0.25">
      <c r="A33" s="88" t="s">
        <v>26</v>
      </c>
      <c r="B33" s="87">
        <v>0</v>
      </c>
      <c r="C33" s="87">
        <v>0</v>
      </c>
      <c r="D33" s="87">
        <v>3.5757114093144599E-16</v>
      </c>
      <c r="E33" s="87">
        <v>0</v>
      </c>
      <c r="F33" s="87">
        <v>3.0145919839329452E-16</v>
      </c>
      <c r="G33" s="87">
        <v>5.1538393743770387E-2</v>
      </c>
      <c r="H33" s="87">
        <v>0</v>
      </c>
      <c r="I33" s="87">
        <v>8.8327550384848422E-2</v>
      </c>
      <c r="J33" s="87">
        <v>0.68241222910216737</v>
      </c>
      <c r="K33" s="87">
        <v>0.38589638240868673</v>
      </c>
      <c r="L33" s="87">
        <v>0.60658652215599529</v>
      </c>
      <c r="M33" s="87">
        <v>0.77908564871980379</v>
      </c>
      <c r="N33" s="87">
        <v>0.71509414503312774</v>
      </c>
      <c r="O33" s="87">
        <v>0.74279038177028489</v>
      </c>
      <c r="P33" s="87">
        <v>0.7437089399572272</v>
      </c>
      <c r="Q33" s="87">
        <v>0.86856114879063617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5.3914583786970764</v>
      </c>
      <c r="C37" s="204">
        <v>4.4634743568275823</v>
      </c>
      <c r="D37" s="204">
        <v>4.9650935463378554</v>
      </c>
      <c r="E37" s="204">
        <v>4.001409762370689</v>
      </c>
      <c r="F37" s="204">
        <v>3.8687024934816439</v>
      </c>
      <c r="G37" s="204">
        <v>4.8566692922163437</v>
      </c>
      <c r="H37" s="204">
        <v>0.78687160916155996</v>
      </c>
      <c r="I37" s="204">
        <v>2.6915012804249758</v>
      </c>
      <c r="J37" s="204">
        <v>2.6348431486929642</v>
      </c>
      <c r="K37" s="204">
        <v>2.5708396617438889</v>
      </c>
      <c r="L37" s="204">
        <v>4.2634867452072029</v>
      </c>
      <c r="M37" s="204">
        <v>4.4990641995561029</v>
      </c>
      <c r="N37" s="204">
        <v>4.8025667957385663</v>
      </c>
      <c r="O37" s="204">
        <v>4.2268122413882097</v>
      </c>
      <c r="P37" s="204">
        <v>4.3194335143286624</v>
      </c>
      <c r="Q37" s="204">
        <v>4.5621830543477193</v>
      </c>
    </row>
    <row r="38" spans="1:17" x14ac:dyDescent="0.25">
      <c r="A38" s="156" t="s">
        <v>303</v>
      </c>
      <c r="B38" s="204">
        <v>22.842818777154925</v>
      </c>
      <c r="C38" s="204">
        <v>22.451364210668213</v>
      </c>
      <c r="D38" s="204">
        <v>19.59978189618883</v>
      </c>
      <c r="E38" s="204">
        <v>22.541544945591141</v>
      </c>
      <c r="F38" s="204">
        <v>20.68942896158828</v>
      </c>
      <c r="G38" s="204">
        <v>19.549532514239765</v>
      </c>
      <c r="H38" s="204">
        <v>20.17185643918905</v>
      </c>
      <c r="I38" s="204">
        <v>5.7565833754701323</v>
      </c>
      <c r="J38" s="204">
        <v>2.5079857024689609</v>
      </c>
      <c r="K38" s="204">
        <v>6.0255861971278097</v>
      </c>
      <c r="L38" s="204">
        <v>4.3891442106806435</v>
      </c>
      <c r="M38" s="204">
        <v>3.3586073509177901</v>
      </c>
      <c r="N38" s="204">
        <v>1.5343530471462348</v>
      </c>
      <c r="O38" s="204">
        <v>4.1391949800937615</v>
      </c>
      <c r="P38" s="204">
        <v>4.1171688175007342</v>
      </c>
      <c r="Q38" s="204">
        <v>4.1305594271953812</v>
      </c>
    </row>
    <row r="39" spans="1:17" x14ac:dyDescent="0.25">
      <c r="A39" s="152" t="s">
        <v>310</v>
      </c>
      <c r="B39" s="264">
        <v>18.752842684434366</v>
      </c>
      <c r="C39" s="264">
        <v>18.725492852067269</v>
      </c>
      <c r="D39" s="264">
        <v>15.971160204805871</v>
      </c>
      <c r="E39" s="264">
        <v>18.969600593911458</v>
      </c>
      <c r="F39" s="264">
        <v>17.341982787237601</v>
      </c>
      <c r="G39" s="264">
        <v>15.963885463452891</v>
      </c>
      <c r="H39" s="264">
        <v>17.958485644065384</v>
      </c>
      <c r="I39" s="264">
        <v>4.2569062795318953</v>
      </c>
      <c r="J39" s="264">
        <v>1.3401099965313925</v>
      </c>
      <c r="K39" s="264">
        <v>4.5425414304922329</v>
      </c>
      <c r="L39" s="264">
        <v>2.4676146125848186</v>
      </c>
      <c r="M39" s="264">
        <v>1.4531178309224528</v>
      </c>
      <c r="N39" s="264">
        <v>0</v>
      </c>
      <c r="O39" s="264">
        <v>2.2545649823368334</v>
      </c>
      <c r="P39" s="264">
        <v>2.2020631473609624</v>
      </c>
      <c r="Q39" s="264">
        <v>2.128753192180219</v>
      </c>
    </row>
    <row r="40" spans="1:17" x14ac:dyDescent="0.25">
      <c r="A40" s="154" t="s">
        <v>33</v>
      </c>
      <c r="B40" s="83">
        <v>1.7845998584134852</v>
      </c>
      <c r="C40" s="83">
        <v>1.7150828006867469</v>
      </c>
      <c r="D40" s="83">
        <v>0.63149805082719013</v>
      </c>
      <c r="E40" s="83">
        <v>2.4858497801419794</v>
      </c>
      <c r="F40" s="83">
        <v>1.4436766922803841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3.3662809164731504</v>
      </c>
      <c r="C41" s="208">
        <v>3.3962699999999999</v>
      </c>
      <c r="D41" s="208">
        <v>3.39486</v>
      </c>
      <c r="E41" s="208">
        <v>4.4896000000000003</v>
      </c>
      <c r="F41" s="208">
        <v>4.4995700000000003</v>
      </c>
      <c r="G41" s="208">
        <v>5.6357639171859359</v>
      </c>
      <c r="H41" s="208">
        <v>6.7558400000000001</v>
      </c>
      <c r="I41" s="208">
        <v>2.2736700000000001</v>
      </c>
      <c r="J41" s="208">
        <v>1.3401099965313925</v>
      </c>
      <c r="K41" s="208">
        <v>1.0946800000000001</v>
      </c>
      <c r="L41" s="208">
        <v>2.2494298924349319</v>
      </c>
      <c r="M41" s="208">
        <v>1.4531178309224528</v>
      </c>
      <c r="N41" s="208">
        <v>0</v>
      </c>
      <c r="O41" s="208">
        <v>2.2545649823368334</v>
      </c>
      <c r="P41" s="208">
        <v>2.2020631473609624</v>
      </c>
      <c r="Q41" s="208">
        <v>2.128753192180219</v>
      </c>
    </row>
    <row r="42" spans="1:17" x14ac:dyDescent="0.25">
      <c r="A42" s="154" t="s">
        <v>125</v>
      </c>
      <c r="B42" s="208">
        <v>10.579202055505352</v>
      </c>
      <c r="C42" s="208">
        <v>10.657260876825793</v>
      </c>
      <c r="D42" s="208">
        <v>10.705483589083304</v>
      </c>
      <c r="E42" s="208">
        <v>10.644663580890688</v>
      </c>
      <c r="F42" s="208">
        <v>10.71940681326018</v>
      </c>
      <c r="G42" s="208">
        <v>10.110615125663594</v>
      </c>
      <c r="H42" s="208">
        <v>7.6876193906686865</v>
      </c>
      <c r="I42" s="208">
        <v>1.9832362795318947</v>
      </c>
      <c r="J42" s="208">
        <v>0</v>
      </c>
      <c r="K42" s="208">
        <v>3.4345425188689012</v>
      </c>
      <c r="L42" s="208">
        <v>0.21818472014988677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1.7970129938100747</v>
      </c>
      <c r="C43" s="208">
        <v>2.1791928593160392</v>
      </c>
      <c r="D43" s="208">
        <v>0.57526818127041857</v>
      </c>
      <c r="E43" s="208">
        <v>0.94903686154275979</v>
      </c>
      <c r="F43" s="208">
        <v>0.30100406180675954</v>
      </c>
      <c r="G43" s="208">
        <v>0</v>
      </c>
      <c r="H43" s="208">
        <v>3.5150262533966972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1.2257468602323023</v>
      </c>
      <c r="C44" s="208">
        <v>0.77768631523869014</v>
      </c>
      <c r="D44" s="208">
        <v>0.66405038362495872</v>
      </c>
      <c r="E44" s="208">
        <v>0.40045037133603012</v>
      </c>
      <c r="F44" s="208">
        <v>0.37832521989027584</v>
      </c>
      <c r="G44" s="208">
        <v>0.21750642060336273</v>
      </c>
      <c r="H44" s="208">
        <v>0</v>
      </c>
      <c r="I44" s="208">
        <v>0</v>
      </c>
      <c r="J44" s="208">
        <v>0</v>
      </c>
      <c r="K44" s="208">
        <v>1.3318911623331431E-2</v>
      </c>
      <c r="L44" s="208">
        <v>0</v>
      </c>
      <c r="M44" s="208">
        <v>0</v>
      </c>
      <c r="N44" s="208">
        <v>0</v>
      </c>
      <c r="O44" s="208">
        <v>0</v>
      </c>
      <c r="P44" s="208">
        <v>0</v>
      </c>
      <c r="Q44" s="208">
        <v>0</v>
      </c>
    </row>
    <row r="45" spans="1:17" x14ac:dyDescent="0.25">
      <c r="A45" s="152" t="s">
        <v>309</v>
      </c>
      <c r="B45" s="264">
        <v>2.8749995566761468</v>
      </c>
      <c r="C45" s="264">
        <v>2.7200179824144461</v>
      </c>
      <c r="D45" s="264">
        <v>2.5097273710814703</v>
      </c>
      <c r="E45" s="264">
        <v>2.6702182080468502</v>
      </c>
      <c r="F45" s="264">
        <v>2.4756258941294647</v>
      </c>
      <c r="G45" s="264">
        <v>2.4911863652169908</v>
      </c>
      <c r="H45" s="264">
        <v>2.0360476155942986</v>
      </c>
      <c r="I45" s="264">
        <v>0.89314159612415778</v>
      </c>
      <c r="J45" s="264">
        <v>0.57410823580957637</v>
      </c>
      <c r="K45" s="264">
        <v>0.90370061751019271</v>
      </c>
      <c r="L45" s="264">
        <v>0.9607438526970189</v>
      </c>
      <c r="M45" s="264">
        <v>0.89161589756015913</v>
      </c>
      <c r="N45" s="264">
        <v>0.45208447345867042</v>
      </c>
      <c r="O45" s="264">
        <v>0.93210892927507782</v>
      </c>
      <c r="P45" s="264">
        <v>0.94171220212204521</v>
      </c>
      <c r="Q45" s="264">
        <v>0.97370864530300061</v>
      </c>
    </row>
    <row r="46" spans="1:17" x14ac:dyDescent="0.25">
      <c r="A46" s="150" t="s">
        <v>33</v>
      </c>
      <c r="B46" s="87">
        <v>1.1081963490257336</v>
      </c>
      <c r="C46" s="87">
        <v>0.85951611630661329</v>
      </c>
      <c r="D46" s="87">
        <v>0.84126790575942667</v>
      </c>
      <c r="E46" s="87">
        <v>1.3136099397931424</v>
      </c>
      <c r="F46" s="87">
        <v>1.4652963429428529</v>
      </c>
      <c r="G46" s="87">
        <v>1.1855021934470207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0.13540606862691382</v>
      </c>
      <c r="K48" s="87">
        <v>0</v>
      </c>
      <c r="L48" s="87">
        <v>0</v>
      </c>
      <c r="M48" s="87">
        <v>0.28652172552228156</v>
      </c>
      <c r="N48" s="87">
        <v>0</v>
      </c>
      <c r="O48" s="87">
        <v>0.335776078656504</v>
      </c>
      <c r="P48" s="87">
        <v>0.34465895464815832</v>
      </c>
      <c r="Q48" s="87">
        <v>0.35328813174692603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4.579026965779079E-16</v>
      </c>
      <c r="E49" s="87">
        <v>0</v>
      </c>
      <c r="F49" s="87">
        <v>4.6889605674864776E-16</v>
      </c>
      <c r="G49" s="87">
        <v>8.5206010536433729E-2</v>
      </c>
      <c r="H49" s="87">
        <v>0</v>
      </c>
      <c r="I49" s="87">
        <v>0.43456205557741268</v>
      </c>
      <c r="J49" s="87">
        <v>0</v>
      </c>
      <c r="K49" s="87">
        <v>0.68041692365963002</v>
      </c>
      <c r="L49" s="87">
        <v>0.54327518961387633</v>
      </c>
      <c r="M49" s="87">
        <v>0.15320958345027721</v>
      </c>
      <c r="N49" s="87">
        <v>0.11256450282995745</v>
      </c>
      <c r="O49" s="87">
        <v>0.15264026330472152</v>
      </c>
      <c r="P49" s="87">
        <v>0.15277378060236768</v>
      </c>
      <c r="Q49" s="87">
        <v>0.15243190749698451</v>
      </c>
    </row>
    <row r="50" spans="1:17" x14ac:dyDescent="0.25">
      <c r="A50" s="150" t="s">
        <v>29</v>
      </c>
      <c r="B50" s="87">
        <v>1.2946995660570733</v>
      </c>
      <c r="C50" s="87">
        <v>1.2362462623926627</v>
      </c>
      <c r="D50" s="87">
        <v>1.0436867099040863</v>
      </c>
      <c r="E50" s="87">
        <v>0.57085867073048768</v>
      </c>
      <c r="F50" s="87">
        <v>0.38613636233212228</v>
      </c>
      <c r="G50" s="87">
        <v>0.42593692371162423</v>
      </c>
      <c r="H50" s="87">
        <v>0.46823386946426782</v>
      </c>
      <c r="I50" s="87">
        <v>0.27965721362229096</v>
      </c>
      <c r="J50" s="87">
        <v>0.14509671826625389</v>
      </c>
      <c r="K50" s="87">
        <v>0.14767950464396282</v>
      </c>
      <c r="L50" s="87">
        <v>0.14219629453881286</v>
      </c>
      <c r="M50" s="87">
        <v>0.14249876975184342</v>
      </c>
      <c r="N50" s="87">
        <v>0.11091235501748024</v>
      </c>
      <c r="O50" s="87">
        <v>0.14197685382359282</v>
      </c>
      <c r="P50" s="87">
        <v>0.14214531717085296</v>
      </c>
      <c r="Q50" s="87">
        <v>0.1418163724114534</v>
      </c>
    </row>
    <row r="51" spans="1:17" x14ac:dyDescent="0.25">
      <c r="A51" s="150" t="s">
        <v>28</v>
      </c>
      <c r="B51" s="87">
        <v>0.47210364159333978</v>
      </c>
      <c r="C51" s="87">
        <v>0.62425560371517008</v>
      </c>
      <c r="D51" s="87">
        <v>0.62477275541795663</v>
      </c>
      <c r="E51" s="87">
        <v>0.78574959752321993</v>
      </c>
      <c r="F51" s="87">
        <v>0.62419318885448904</v>
      </c>
      <c r="G51" s="87">
        <v>0.78444391956394899</v>
      </c>
      <c r="H51" s="87">
        <v>1.5678137461300308</v>
      </c>
      <c r="I51" s="87">
        <v>0.16161733746130028</v>
      </c>
      <c r="J51" s="87">
        <v>0.15990835913312695</v>
      </c>
      <c r="K51" s="87">
        <v>0</v>
      </c>
      <c r="L51" s="87">
        <v>0.15643092746886941</v>
      </c>
      <c r="M51" s="87">
        <v>0.15674863051514229</v>
      </c>
      <c r="N51" s="87">
        <v>0.12203864431978007</v>
      </c>
      <c r="O51" s="87">
        <v>0.15618945461281597</v>
      </c>
      <c r="P51" s="87">
        <v>0.15642790840292375</v>
      </c>
      <c r="Q51" s="87">
        <v>0.15600515143559365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7.0054754141671048E-17</v>
      </c>
      <c r="E52" s="87">
        <v>0</v>
      </c>
      <c r="F52" s="87">
        <v>5.9061393970931159E-17</v>
      </c>
      <c r="G52" s="87">
        <v>1.0097317957963177E-2</v>
      </c>
      <c r="H52" s="87">
        <v>0</v>
      </c>
      <c r="I52" s="87">
        <v>1.7304989463153973E-2</v>
      </c>
      <c r="J52" s="87">
        <v>0.13369708978328176</v>
      </c>
      <c r="K52" s="87">
        <v>7.5604189206599837E-2</v>
      </c>
      <c r="L52" s="87">
        <v>0.11884144107546028</v>
      </c>
      <c r="M52" s="87">
        <v>0.15263718832061463</v>
      </c>
      <c r="N52" s="87">
        <v>0.10656897129145268</v>
      </c>
      <c r="O52" s="87">
        <v>0.14552627887744354</v>
      </c>
      <c r="P52" s="87">
        <v>0.14570624129774246</v>
      </c>
      <c r="Q52" s="87">
        <v>0.17016708221204299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1.2149765360444116</v>
      </c>
      <c r="C56" s="264">
        <v>1.0058533761864976</v>
      </c>
      <c r="D56" s="264">
        <v>1.1188943203014885</v>
      </c>
      <c r="E56" s="264">
        <v>0.90172614363283143</v>
      </c>
      <c r="F56" s="264">
        <v>0.8718202802212156</v>
      </c>
      <c r="G56" s="264">
        <v>1.0944606855698802</v>
      </c>
      <c r="H56" s="264">
        <v>0.17732317952936563</v>
      </c>
      <c r="I56" s="264">
        <v>0.60653549981407906</v>
      </c>
      <c r="J56" s="264">
        <v>0.59376747012799203</v>
      </c>
      <c r="K56" s="264">
        <v>0.57934414912538346</v>
      </c>
      <c r="L56" s="264">
        <v>0.96078574539880635</v>
      </c>
      <c r="M56" s="264">
        <v>1.0138736224351781</v>
      </c>
      <c r="N56" s="264">
        <v>1.0822685736875644</v>
      </c>
      <c r="O56" s="264">
        <v>0.95252106848185014</v>
      </c>
      <c r="P56" s="264">
        <v>0.97339346801772675</v>
      </c>
      <c r="Q56" s="264">
        <v>1.028097589712162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1.7136348928578702</v>
      </c>
      <c r="C58" s="242">
        <v>1.4186820826546973</v>
      </c>
      <c r="D58" s="242">
        <v>1.5781180062386275</v>
      </c>
      <c r="E58" s="242">
        <v>1.2718182925261892</v>
      </c>
      <c r="F58" s="242">
        <v>1.2296382754453381</v>
      </c>
      <c r="G58" s="242">
        <v>1.5436561645542237</v>
      </c>
      <c r="H58" s="242">
        <v>0.25010128075667953</v>
      </c>
      <c r="I58" s="242">
        <v>0.85547363706487345</v>
      </c>
      <c r="J58" s="242">
        <v>0.83746527185449859</v>
      </c>
      <c r="K58" s="242">
        <v>0.81712224019281032</v>
      </c>
      <c r="L58" s="242">
        <v>1.3551175097061048</v>
      </c>
      <c r="M58" s="242">
        <v>1.4299940491111005</v>
      </c>
      <c r="N58" s="242">
        <v>1.5264600889763491</v>
      </c>
      <c r="O58" s="242">
        <v>1.3434607918000927</v>
      </c>
      <c r="P58" s="242">
        <v>1.3728997736085786</v>
      </c>
      <c r="Q58" s="242">
        <v>1.450055907029826</v>
      </c>
    </row>
    <row r="60" spans="1:17" ht="12.75" x14ac:dyDescent="0.25">
      <c r="A60" s="98" t="str">
        <f>FBT_fec!$A$81</f>
        <v>Market shares of energy uses (%)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0.99999999999999989</v>
      </c>
      <c r="D62" s="77">
        <f t="shared" si="0"/>
        <v>1.0000000000000002</v>
      </c>
      <c r="E62" s="77">
        <f t="shared" si="0"/>
        <v>1</v>
      </c>
      <c r="F62" s="77">
        <f t="shared" si="0"/>
        <v>1</v>
      </c>
      <c r="G62" s="77">
        <f t="shared" si="0"/>
        <v>1.0000000000000002</v>
      </c>
      <c r="H62" s="77">
        <f t="shared" si="0"/>
        <v>0.99999999999999989</v>
      </c>
      <c r="I62" s="77">
        <f t="shared" si="0"/>
        <v>1.0000000000000002</v>
      </c>
      <c r="J62" s="77">
        <f t="shared" si="0"/>
        <v>1</v>
      </c>
      <c r="K62" s="77">
        <f t="shared" si="0"/>
        <v>0.99999999999999989</v>
      </c>
      <c r="L62" s="77">
        <f t="shared" si="0"/>
        <v>0.99999999999999978</v>
      </c>
      <c r="M62" s="77">
        <f t="shared" si="0"/>
        <v>1</v>
      </c>
      <c r="N62" s="77">
        <f t="shared" si="0"/>
        <v>1.0000000000000002</v>
      </c>
      <c r="O62" s="77">
        <f t="shared" si="0"/>
        <v>1</v>
      </c>
      <c r="P62" s="77">
        <f t="shared" si="0"/>
        <v>0.99999999999999978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3.5232947699837626E-2</v>
      </c>
      <c r="C63" s="203">
        <f t="shared" si="1"/>
        <v>3.5232947699837619E-2</v>
      </c>
      <c r="D63" s="203">
        <f t="shared" si="1"/>
        <v>3.523294769983764E-2</v>
      </c>
      <c r="E63" s="203">
        <f t="shared" si="1"/>
        <v>3.5232947699837633E-2</v>
      </c>
      <c r="F63" s="203">
        <f t="shared" si="1"/>
        <v>3.5232947699837633E-2</v>
      </c>
      <c r="G63" s="203">
        <f t="shared" si="1"/>
        <v>3.5232947699837633E-2</v>
      </c>
      <c r="H63" s="203">
        <f t="shared" si="1"/>
        <v>3.5232947699837619E-2</v>
      </c>
      <c r="I63" s="203">
        <f t="shared" si="1"/>
        <v>3.5232947699837633E-2</v>
      </c>
      <c r="J63" s="203">
        <f t="shared" si="1"/>
        <v>3.5232947699837619E-2</v>
      </c>
      <c r="K63" s="203">
        <f t="shared" si="1"/>
        <v>3.5232947699837626E-2</v>
      </c>
      <c r="L63" s="203">
        <f t="shared" si="1"/>
        <v>3.5232947699837619E-2</v>
      </c>
      <c r="M63" s="203">
        <f t="shared" si="1"/>
        <v>3.5232947699837626E-2</v>
      </c>
      <c r="N63" s="203">
        <f t="shared" si="1"/>
        <v>3.5232947699837633E-2</v>
      </c>
      <c r="O63" s="203">
        <f t="shared" si="1"/>
        <v>3.5232947699837626E-2</v>
      </c>
      <c r="P63" s="203">
        <f t="shared" si="1"/>
        <v>3.5232947699837612E-2</v>
      </c>
      <c r="Q63" s="203">
        <f t="shared" si="1"/>
        <v>3.5232947699837626E-2</v>
      </c>
    </row>
    <row r="64" spans="1:17" x14ac:dyDescent="0.25">
      <c r="A64" s="76" t="s">
        <v>82</v>
      </c>
      <c r="B64" s="202">
        <f t="shared" ref="B64:Q64" si="2">IF(B$7=0,0,B$7/B$5)</f>
        <v>2.8909085292174456E-2</v>
      </c>
      <c r="C64" s="202">
        <f t="shared" si="2"/>
        <v>2.8909085292174456E-2</v>
      </c>
      <c r="D64" s="202">
        <f t="shared" si="2"/>
        <v>2.8909085292174473E-2</v>
      </c>
      <c r="E64" s="202">
        <f t="shared" si="2"/>
        <v>2.8909085292174466E-2</v>
      </c>
      <c r="F64" s="202">
        <f t="shared" si="2"/>
        <v>2.8909085292174463E-2</v>
      </c>
      <c r="G64" s="202">
        <f t="shared" si="2"/>
        <v>2.8909085292174466E-2</v>
      </c>
      <c r="H64" s="202">
        <f t="shared" si="2"/>
        <v>2.8909085292174456E-2</v>
      </c>
      <c r="I64" s="202">
        <f t="shared" si="2"/>
        <v>2.8909085292174466E-2</v>
      </c>
      <c r="J64" s="202">
        <f t="shared" si="2"/>
        <v>2.8909085292174456E-2</v>
      </c>
      <c r="K64" s="202">
        <f t="shared" si="2"/>
        <v>2.8909085292174459E-2</v>
      </c>
      <c r="L64" s="202">
        <f t="shared" si="2"/>
        <v>2.8909085292174452E-2</v>
      </c>
      <c r="M64" s="202">
        <f t="shared" si="2"/>
        <v>2.8909085292174463E-2</v>
      </c>
      <c r="N64" s="202">
        <f t="shared" si="2"/>
        <v>2.890908529217447E-2</v>
      </c>
      <c r="O64" s="202">
        <f t="shared" si="2"/>
        <v>2.8909085292174456E-2</v>
      </c>
      <c r="P64" s="202">
        <f t="shared" si="2"/>
        <v>2.8909085292174449E-2</v>
      </c>
      <c r="Q64" s="202">
        <f t="shared" si="2"/>
        <v>2.8909085292174456E-2</v>
      </c>
    </row>
    <row r="65" spans="1:17" x14ac:dyDescent="0.25">
      <c r="A65" s="76" t="s">
        <v>81</v>
      </c>
      <c r="B65" s="202">
        <f t="shared" ref="B65:Q65" si="3">IF(B$8=0,0,B$8/B$5)</f>
        <v>2.0778405053750393E-2</v>
      </c>
      <c r="C65" s="202">
        <f t="shared" si="3"/>
        <v>2.0778405053750393E-2</v>
      </c>
      <c r="D65" s="202">
        <f t="shared" si="3"/>
        <v>2.0778405053750403E-2</v>
      </c>
      <c r="E65" s="202">
        <f t="shared" si="3"/>
        <v>2.07784050537504E-2</v>
      </c>
      <c r="F65" s="202">
        <f t="shared" si="3"/>
        <v>2.0778405053750396E-2</v>
      </c>
      <c r="G65" s="202">
        <f t="shared" si="3"/>
        <v>2.0778405053750393E-2</v>
      </c>
      <c r="H65" s="202">
        <f t="shared" si="3"/>
        <v>2.0778405053750389E-2</v>
      </c>
      <c r="I65" s="202">
        <f t="shared" si="3"/>
        <v>2.0778405053750396E-2</v>
      </c>
      <c r="J65" s="202">
        <f t="shared" si="3"/>
        <v>2.0778405053750389E-2</v>
      </c>
      <c r="K65" s="202">
        <f t="shared" si="3"/>
        <v>2.0778405053750393E-2</v>
      </c>
      <c r="L65" s="202">
        <f t="shared" si="3"/>
        <v>2.0778405053750389E-2</v>
      </c>
      <c r="M65" s="202">
        <f t="shared" si="3"/>
        <v>2.0778405053750393E-2</v>
      </c>
      <c r="N65" s="202">
        <f t="shared" si="3"/>
        <v>2.0778405053750396E-2</v>
      </c>
      <c r="O65" s="202">
        <f t="shared" si="3"/>
        <v>2.0778405053750393E-2</v>
      </c>
      <c r="P65" s="202">
        <f t="shared" si="3"/>
        <v>2.0778405053750382E-2</v>
      </c>
      <c r="Q65" s="202">
        <f t="shared" si="3"/>
        <v>2.0778405053750393E-2</v>
      </c>
    </row>
    <row r="66" spans="1:17" x14ac:dyDescent="0.25">
      <c r="A66" s="76" t="s">
        <v>80</v>
      </c>
      <c r="B66" s="202">
        <f t="shared" ref="B66:Q66" si="4">IF(B$9=0,0,B$9/B$5)</f>
        <v>4.0653401192120332E-2</v>
      </c>
      <c r="C66" s="202">
        <f t="shared" si="4"/>
        <v>4.0653401192120325E-2</v>
      </c>
      <c r="D66" s="202">
        <f t="shared" si="4"/>
        <v>4.0653401192120353E-2</v>
      </c>
      <c r="E66" s="202">
        <f t="shared" si="4"/>
        <v>4.0653401192120346E-2</v>
      </c>
      <c r="F66" s="202">
        <f t="shared" si="4"/>
        <v>4.0653401192120339E-2</v>
      </c>
      <c r="G66" s="202">
        <f t="shared" si="4"/>
        <v>4.0653401192120339E-2</v>
      </c>
      <c r="H66" s="202">
        <f t="shared" si="4"/>
        <v>4.0653401192120325E-2</v>
      </c>
      <c r="I66" s="202">
        <f t="shared" si="4"/>
        <v>4.0653401192120339E-2</v>
      </c>
      <c r="J66" s="202">
        <f t="shared" si="4"/>
        <v>4.0653401192120325E-2</v>
      </c>
      <c r="K66" s="202">
        <f t="shared" si="4"/>
        <v>4.0653401192120332E-2</v>
      </c>
      <c r="L66" s="202">
        <f t="shared" si="4"/>
        <v>4.0653401192120325E-2</v>
      </c>
      <c r="M66" s="202">
        <f t="shared" si="4"/>
        <v>4.0653401192120332E-2</v>
      </c>
      <c r="N66" s="202">
        <f t="shared" si="4"/>
        <v>4.0653401192120346E-2</v>
      </c>
      <c r="O66" s="202">
        <f t="shared" si="4"/>
        <v>4.0653401192120332E-2</v>
      </c>
      <c r="P66" s="202">
        <f t="shared" si="4"/>
        <v>4.0653401192120318E-2</v>
      </c>
      <c r="Q66" s="202">
        <f t="shared" si="4"/>
        <v>4.0653401192120332E-2</v>
      </c>
    </row>
    <row r="67" spans="1:17" x14ac:dyDescent="0.25">
      <c r="A67" s="129" t="s">
        <v>79</v>
      </c>
      <c r="B67" s="201">
        <f t="shared" ref="B67:Q67" si="5">IF(B$10=0,0,B$10/B$5)</f>
        <v>6.8659077568914345E-2</v>
      </c>
      <c r="C67" s="201">
        <f t="shared" si="5"/>
        <v>6.8659077568914331E-2</v>
      </c>
      <c r="D67" s="201">
        <f t="shared" si="5"/>
        <v>6.8659077568914373E-2</v>
      </c>
      <c r="E67" s="201">
        <f t="shared" si="5"/>
        <v>6.8659077568914359E-2</v>
      </c>
      <c r="F67" s="201">
        <f t="shared" si="5"/>
        <v>6.8659077568914359E-2</v>
      </c>
      <c r="G67" s="201">
        <f t="shared" si="5"/>
        <v>6.8659077568914359E-2</v>
      </c>
      <c r="H67" s="201">
        <f t="shared" si="5"/>
        <v>6.8659077568914331E-2</v>
      </c>
      <c r="I67" s="201">
        <f t="shared" si="5"/>
        <v>6.8659077568914359E-2</v>
      </c>
      <c r="J67" s="201">
        <f t="shared" si="5"/>
        <v>6.8659077568914331E-2</v>
      </c>
      <c r="K67" s="201">
        <f t="shared" si="5"/>
        <v>6.8659077568914345E-2</v>
      </c>
      <c r="L67" s="201">
        <f t="shared" si="5"/>
        <v>6.8659077568914331E-2</v>
      </c>
      <c r="M67" s="201">
        <f t="shared" si="5"/>
        <v>6.8659077568914345E-2</v>
      </c>
      <c r="N67" s="201">
        <f t="shared" si="5"/>
        <v>6.8659077568914359E-2</v>
      </c>
      <c r="O67" s="201">
        <f t="shared" si="5"/>
        <v>6.8659077568914345E-2</v>
      </c>
      <c r="P67" s="201">
        <f t="shared" si="5"/>
        <v>6.8659077568914317E-2</v>
      </c>
      <c r="Q67" s="201">
        <f t="shared" si="5"/>
        <v>6.8659077568914345E-2</v>
      </c>
    </row>
    <row r="68" spans="1:17" x14ac:dyDescent="0.25">
      <c r="A68" s="127" t="s">
        <v>306</v>
      </c>
      <c r="B68" s="200">
        <f t="shared" ref="B68:Q68" si="6">IF(B$15=0,0,B$15/B$5)</f>
        <v>3.1190983865543333E-2</v>
      </c>
      <c r="C68" s="200">
        <f t="shared" si="6"/>
        <v>3.1190983865543323E-2</v>
      </c>
      <c r="D68" s="200">
        <f t="shared" si="6"/>
        <v>3.1190983865543344E-2</v>
      </c>
      <c r="E68" s="200">
        <f t="shared" si="6"/>
        <v>3.1190983865543337E-2</v>
      </c>
      <c r="F68" s="200">
        <f t="shared" si="6"/>
        <v>3.119098386554333E-2</v>
      </c>
      <c r="G68" s="200">
        <f t="shared" si="6"/>
        <v>3.1190983865543333E-2</v>
      </c>
      <c r="H68" s="200">
        <f t="shared" si="6"/>
        <v>3.1190983865543326E-2</v>
      </c>
      <c r="I68" s="200">
        <f t="shared" si="6"/>
        <v>3.1190983865543333E-2</v>
      </c>
      <c r="J68" s="200">
        <f t="shared" si="6"/>
        <v>3.1190983865543326E-2</v>
      </c>
      <c r="K68" s="200">
        <f t="shared" si="6"/>
        <v>3.119098386554333E-2</v>
      </c>
      <c r="L68" s="200">
        <f t="shared" si="6"/>
        <v>3.1190983865543323E-2</v>
      </c>
      <c r="M68" s="200">
        <f t="shared" si="6"/>
        <v>3.1190983865543326E-2</v>
      </c>
      <c r="N68" s="200">
        <f t="shared" si="6"/>
        <v>3.119098386554334E-2</v>
      </c>
      <c r="O68" s="200">
        <f t="shared" si="6"/>
        <v>3.1190983865543333E-2</v>
      </c>
      <c r="P68" s="200">
        <f t="shared" si="6"/>
        <v>3.119098386554332E-2</v>
      </c>
      <c r="Q68" s="200">
        <f t="shared" si="6"/>
        <v>3.119098386554333E-2</v>
      </c>
    </row>
    <row r="69" spans="1:17" x14ac:dyDescent="0.25">
      <c r="A69" s="127" t="s">
        <v>305</v>
      </c>
      <c r="B69" s="200">
        <f t="shared" ref="B69:Q69" si="7">IF(B$26=0,0,B$26/B$5)</f>
        <v>0.25472636823527056</v>
      </c>
      <c r="C69" s="200">
        <f t="shared" si="7"/>
        <v>0.25472636823527056</v>
      </c>
      <c r="D69" s="200">
        <f t="shared" si="7"/>
        <v>0.25472636823527067</v>
      </c>
      <c r="E69" s="200">
        <f t="shared" si="7"/>
        <v>0.25472636823527062</v>
      </c>
      <c r="F69" s="200">
        <f t="shared" si="7"/>
        <v>0.25472636823527056</v>
      </c>
      <c r="G69" s="200">
        <f t="shared" si="7"/>
        <v>0.25472636823527062</v>
      </c>
      <c r="H69" s="200">
        <f t="shared" si="7"/>
        <v>0.25472636823527051</v>
      </c>
      <c r="I69" s="200">
        <f t="shared" si="7"/>
        <v>0.25472636823527062</v>
      </c>
      <c r="J69" s="200">
        <f t="shared" si="7"/>
        <v>0.25472636823527056</v>
      </c>
      <c r="K69" s="200">
        <f t="shared" si="7"/>
        <v>0.25472636823527056</v>
      </c>
      <c r="L69" s="200">
        <f t="shared" si="7"/>
        <v>0.25472636823527051</v>
      </c>
      <c r="M69" s="200">
        <f t="shared" si="7"/>
        <v>0.25472636823527051</v>
      </c>
      <c r="N69" s="200">
        <f t="shared" si="7"/>
        <v>0.21563126381505601</v>
      </c>
      <c r="O69" s="200">
        <f t="shared" si="7"/>
        <v>0.25472636823527056</v>
      </c>
      <c r="P69" s="200">
        <f t="shared" si="7"/>
        <v>0.25472636823527051</v>
      </c>
      <c r="Q69" s="200">
        <f t="shared" si="7"/>
        <v>0.25472636823527056</v>
      </c>
    </row>
    <row r="70" spans="1:17" x14ac:dyDescent="0.25">
      <c r="A70" s="127" t="s">
        <v>304</v>
      </c>
      <c r="B70" s="200">
        <f t="shared" ref="B70:Q70" si="8">IF(B$37=0,0,B$37/B$5)</f>
        <v>9.3587432199041157E-2</v>
      </c>
      <c r="C70" s="200">
        <f t="shared" si="8"/>
        <v>8.189366837905715E-2</v>
      </c>
      <c r="D70" s="200">
        <f t="shared" si="8"/>
        <v>9.8730183671227267E-2</v>
      </c>
      <c r="E70" s="200">
        <f t="shared" si="8"/>
        <v>7.4785143453170236E-2</v>
      </c>
      <c r="F70" s="200">
        <f t="shared" si="8"/>
        <v>7.7988285607074201E-2</v>
      </c>
      <c r="G70" s="200">
        <f t="shared" si="8"/>
        <v>9.7292949671779344E-2</v>
      </c>
      <c r="H70" s="200">
        <f t="shared" si="8"/>
        <v>1.9287014293876168E-2</v>
      </c>
      <c r="I70" s="200">
        <f t="shared" si="8"/>
        <v>0.15039151395681627</v>
      </c>
      <c r="J70" s="200">
        <f t="shared" si="8"/>
        <v>0.22903932049880207</v>
      </c>
      <c r="K70" s="200">
        <f t="shared" si="8"/>
        <v>0.14197094366278551</v>
      </c>
      <c r="L70" s="200">
        <f t="shared" si="8"/>
        <v>0.22146564191053431</v>
      </c>
      <c r="M70" s="200">
        <f t="shared" si="8"/>
        <v>0.25182186947074647</v>
      </c>
      <c r="N70" s="200">
        <f t="shared" si="8"/>
        <v>0.34137609157173621</v>
      </c>
      <c r="O70" s="200">
        <f t="shared" si="8"/>
        <v>0.22630562292989412</v>
      </c>
      <c r="P70" s="200">
        <f t="shared" si="8"/>
        <v>0.22890625097581874</v>
      </c>
      <c r="Q70" s="200">
        <f t="shared" si="8"/>
        <v>0.23382596628055452</v>
      </c>
    </row>
    <row r="71" spans="1:17" x14ac:dyDescent="0.25">
      <c r="A71" s="127" t="s">
        <v>303</v>
      </c>
      <c r="B71" s="200">
        <f t="shared" ref="B71:Q71" si="9">IF(B$38=0,0,B$38/B$5)</f>
        <v>0.39651623055997715</v>
      </c>
      <c r="C71" s="200">
        <f t="shared" si="9"/>
        <v>0.41192677012100021</v>
      </c>
      <c r="D71" s="200">
        <f t="shared" si="9"/>
        <v>0.38973889383292654</v>
      </c>
      <c r="E71" s="200">
        <f t="shared" si="9"/>
        <v>0.42129468675394027</v>
      </c>
      <c r="F71" s="200">
        <f t="shared" si="9"/>
        <v>0.41707344972177435</v>
      </c>
      <c r="G71" s="200">
        <f t="shared" si="9"/>
        <v>0.39163294195531895</v>
      </c>
      <c r="H71" s="200">
        <f t="shared" si="9"/>
        <v>0.49443248294497399</v>
      </c>
      <c r="I71" s="200">
        <f t="shared" si="9"/>
        <v>0.32165739446309916</v>
      </c>
      <c r="J71" s="200">
        <f t="shared" si="9"/>
        <v>0.21801196834018413</v>
      </c>
      <c r="K71" s="200">
        <f t="shared" si="9"/>
        <v>0.33275438031300775</v>
      </c>
      <c r="L71" s="200">
        <f t="shared" si="9"/>
        <v>0.22799288426286718</v>
      </c>
      <c r="M71" s="200">
        <f t="shared" si="9"/>
        <v>0.18798815585022252</v>
      </c>
      <c r="N71" s="200">
        <f t="shared" si="9"/>
        <v>0.10906489562846651</v>
      </c>
      <c r="O71" s="200">
        <f t="shared" si="9"/>
        <v>0.22161455132219496</v>
      </c>
      <c r="P71" s="200">
        <f t="shared" si="9"/>
        <v>0.21818733302001414</v>
      </c>
      <c r="Q71" s="200">
        <f t="shared" si="9"/>
        <v>0.21170392284517925</v>
      </c>
    </row>
    <row r="72" spans="1:17" x14ac:dyDescent="0.25">
      <c r="A72" s="142" t="s">
        <v>310</v>
      </c>
      <c r="B72" s="199">
        <f t="shared" ref="B72:Q72" si="10">IF(B$39=0,0,B$39/B$5)</f>
        <v>0.32552053080912674</v>
      </c>
      <c r="C72" s="199">
        <f t="shared" si="10"/>
        <v>0.34356628475211803</v>
      </c>
      <c r="D72" s="199">
        <f t="shared" si="10"/>
        <v>0.31758426417285107</v>
      </c>
      <c r="E72" s="199">
        <f t="shared" si="10"/>
        <v>0.35453612249511701</v>
      </c>
      <c r="F72" s="199">
        <f t="shared" si="10"/>
        <v>0.3495930506113672</v>
      </c>
      <c r="G72" s="199">
        <f t="shared" si="10"/>
        <v>0.31980219601342891</v>
      </c>
      <c r="H72" s="199">
        <f t="shared" si="10"/>
        <v>0.44018053934176632</v>
      </c>
      <c r="I72" s="199">
        <f t="shared" si="10"/>
        <v>0.23786077487951063</v>
      </c>
      <c r="J72" s="199">
        <f t="shared" si="10"/>
        <v>0.11649189939502137</v>
      </c>
      <c r="K72" s="199">
        <f t="shared" si="10"/>
        <v>0.25085535403511627</v>
      </c>
      <c r="L72" s="199">
        <f t="shared" si="10"/>
        <v>0.12817955978830001</v>
      </c>
      <c r="M72" s="199">
        <f t="shared" si="10"/>
        <v>8.1333991362086383E-2</v>
      </c>
      <c r="N72" s="199">
        <f t="shared" si="10"/>
        <v>0</v>
      </c>
      <c r="O72" s="199">
        <f t="shared" si="10"/>
        <v>0.12071052689960302</v>
      </c>
      <c r="P72" s="199">
        <f t="shared" si="10"/>
        <v>0.11669725157298851</v>
      </c>
      <c r="Q72" s="199">
        <f t="shared" si="10"/>
        <v>0.10910517316046668</v>
      </c>
    </row>
    <row r="73" spans="1:17" x14ac:dyDescent="0.25">
      <c r="A73" s="142" t="s">
        <v>309</v>
      </c>
      <c r="B73" s="199">
        <f t="shared" ref="B73:Q73" si="11">IF(B$45=0,0,B$45/B$5)</f>
        <v>4.9905574184869329E-2</v>
      </c>
      <c r="C73" s="199">
        <f t="shared" si="11"/>
        <v>4.9905574184869315E-2</v>
      </c>
      <c r="D73" s="199">
        <f t="shared" si="11"/>
        <v>4.9905574184869357E-2</v>
      </c>
      <c r="E73" s="199">
        <f t="shared" si="11"/>
        <v>4.990557418486935E-2</v>
      </c>
      <c r="F73" s="199">
        <f t="shared" si="11"/>
        <v>4.9905574184869329E-2</v>
      </c>
      <c r="G73" s="199">
        <f t="shared" si="11"/>
        <v>4.9905574184869336E-2</v>
      </c>
      <c r="H73" s="199">
        <f t="shared" si="11"/>
        <v>4.9905574184869322E-2</v>
      </c>
      <c r="I73" s="199">
        <f t="shared" si="11"/>
        <v>4.9905574184869329E-2</v>
      </c>
      <c r="J73" s="199">
        <f t="shared" si="11"/>
        <v>4.9905574184869322E-2</v>
      </c>
      <c r="K73" s="199">
        <f t="shared" si="11"/>
        <v>4.9905574184869336E-2</v>
      </c>
      <c r="L73" s="199">
        <f t="shared" si="11"/>
        <v>4.9905574184869322E-2</v>
      </c>
      <c r="M73" s="199">
        <f t="shared" si="11"/>
        <v>4.9905574184869329E-2</v>
      </c>
      <c r="N73" s="199">
        <f t="shared" si="11"/>
        <v>3.2135072175680866E-2</v>
      </c>
      <c r="O73" s="199">
        <f t="shared" si="11"/>
        <v>4.9905574184869329E-2</v>
      </c>
      <c r="P73" s="199">
        <f t="shared" si="11"/>
        <v>4.9905574184869315E-2</v>
      </c>
      <c r="Q73" s="199">
        <f t="shared" si="11"/>
        <v>4.9905574184869329E-2</v>
      </c>
    </row>
    <row r="74" spans="1:17" x14ac:dyDescent="0.25">
      <c r="A74" s="142" t="s">
        <v>308</v>
      </c>
      <c r="B74" s="199">
        <f t="shared" ref="B74:Q74" si="12">IF(B$56=0,0,B$56/B$5)</f>
        <v>2.1090125565981103E-2</v>
      </c>
      <c r="C74" s="199">
        <f t="shared" si="12"/>
        <v>1.8454911184012882E-2</v>
      </c>
      <c r="D74" s="199">
        <f t="shared" si="12"/>
        <v>2.2249055475206145E-2</v>
      </c>
      <c r="E74" s="199">
        <f t="shared" si="12"/>
        <v>1.6852990073953859E-2</v>
      </c>
      <c r="F74" s="199">
        <f t="shared" si="12"/>
        <v>1.7574824925537851E-2</v>
      </c>
      <c r="G74" s="199">
        <f t="shared" si="12"/>
        <v>2.1925171757020696E-2</v>
      </c>
      <c r="H74" s="199">
        <f t="shared" si="12"/>
        <v>4.3463694183382921E-3</v>
      </c>
      <c r="I74" s="199">
        <f t="shared" si="12"/>
        <v>3.3891045398719157E-2</v>
      </c>
      <c r="J74" s="199">
        <f t="shared" si="12"/>
        <v>5.1614494760293429E-2</v>
      </c>
      <c r="K74" s="199">
        <f t="shared" si="12"/>
        <v>3.1993452093022089E-2</v>
      </c>
      <c r="L74" s="199">
        <f t="shared" si="12"/>
        <v>4.9907750289697878E-2</v>
      </c>
      <c r="M74" s="199">
        <f t="shared" si="12"/>
        <v>5.6748590303266802E-2</v>
      </c>
      <c r="N74" s="199">
        <f t="shared" si="12"/>
        <v>7.6929823452785637E-2</v>
      </c>
      <c r="O74" s="199">
        <f t="shared" si="12"/>
        <v>5.099845023772262E-2</v>
      </c>
      <c r="P74" s="199">
        <f t="shared" si="12"/>
        <v>5.1584507262156333E-2</v>
      </c>
      <c r="Q74" s="199">
        <f t="shared" si="12"/>
        <v>5.2693175499843273E-2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2.9746068333370668E-2</v>
      </c>
      <c r="C76" s="276">
        <f t="shared" si="14"/>
        <v>2.602929259233153E-2</v>
      </c>
      <c r="D76" s="276">
        <f t="shared" si="14"/>
        <v>3.1380653588235247E-2</v>
      </c>
      <c r="E76" s="276">
        <f t="shared" si="14"/>
        <v>2.3769900885278503E-2</v>
      </c>
      <c r="F76" s="276">
        <f t="shared" si="14"/>
        <v>2.4787995763540408E-2</v>
      </c>
      <c r="G76" s="276">
        <f t="shared" si="14"/>
        <v>3.0923839465290866E-2</v>
      </c>
      <c r="H76" s="276">
        <f t="shared" si="14"/>
        <v>6.1302338535388877E-3</v>
      </c>
      <c r="I76" s="276">
        <f t="shared" si="14"/>
        <v>4.7800822672473736E-2</v>
      </c>
      <c r="J76" s="276">
        <f t="shared" si="14"/>
        <v>7.2798442253402859E-2</v>
      </c>
      <c r="K76" s="276">
        <f t="shared" si="14"/>
        <v>4.5124407116595752E-2</v>
      </c>
      <c r="L76" s="276">
        <f t="shared" si="14"/>
        <v>7.0391204918987482E-2</v>
      </c>
      <c r="M76" s="276">
        <f t="shared" si="14"/>
        <v>8.0039705771420014E-2</v>
      </c>
      <c r="N76" s="276">
        <f t="shared" si="14"/>
        <v>0.10850384831240092</v>
      </c>
      <c r="O76" s="276">
        <f t="shared" si="14"/>
        <v>7.1929556840299919E-2</v>
      </c>
      <c r="P76" s="276">
        <f t="shared" si="14"/>
        <v>7.2756147096556006E-2</v>
      </c>
      <c r="Q76" s="276">
        <f t="shared" si="14"/>
        <v>7.431984196665524E-2</v>
      </c>
    </row>
    <row r="78" spans="1:17" ht="12.75" x14ac:dyDescent="0.25">
      <c r="A78" s="98" t="str">
        <f>FBT_fec!$A$110</f>
        <v>Energy intensity (toe/physical output index)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 t="shared" ref="B80:Q80" si="15">SUM(B$81:B$90)</f>
        <v>110.99496337441263</v>
      </c>
      <c r="C80" s="230">
        <f t="shared" si="15"/>
        <v>111.85449733957289</v>
      </c>
      <c r="D80" s="230">
        <f t="shared" si="15"/>
        <v>110.29332559064483</v>
      </c>
      <c r="E80" s="230">
        <f t="shared" si="15"/>
        <v>112.58911588074683</v>
      </c>
      <c r="F80" s="230">
        <f t="shared" si="15"/>
        <v>112.24513442201625</v>
      </c>
      <c r="G80" s="230">
        <f t="shared" si="15"/>
        <v>110.24302585064288</v>
      </c>
      <c r="H80" s="230">
        <f t="shared" si="15"/>
        <v>115.48965053598877</v>
      </c>
      <c r="I80" s="230">
        <f t="shared" si="15"/>
        <v>104.01416457411796</v>
      </c>
      <c r="J80" s="230">
        <f t="shared" si="15"/>
        <v>97.918635971145079</v>
      </c>
      <c r="K80" s="230">
        <f t="shared" si="15"/>
        <v>104.02191262877207</v>
      </c>
      <c r="L80" s="230">
        <f t="shared" si="15"/>
        <v>98.926916003584978</v>
      </c>
      <c r="M80" s="230">
        <f t="shared" si="15"/>
        <v>96.186157301763373</v>
      </c>
      <c r="N80" s="230">
        <f t="shared" si="15"/>
        <v>92.826227210231053</v>
      </c>
      <c r="O80" s="230">
        <f t="shared" si="15"/>
        <v>92.989398571175798</v>
      </c>
      <c r="P80" s="230">
        <f t="shared" si="15"/>
        <v>88.984028473025063</v>
      </c>
      <c r="Q80" s="230">
        <f t="shared" si="15"/>
        <v>88.676453816933787</v>
      </c>
    </row>
    <row r="81" spans="1:17" x14ac:dyDescent="0.25">
      <c r="A81" s="132" t="s">
        <v>83</v>
      </c>
      <c r="B81" s="275">
        <f>IF(B$6=0,0,B$6/TEL!B$5*1000)</f>
        <v>3.9106797395160728</v>
      </c>
      <c r="C81" s="275">
        <f>IF(C$6=0,0,C$6/TEL!C$5*1000)</f>
        <v>3.9409636547567986</v>
      </c>
      <c r="D81" s="275">
        <f>IF(D$6=0,0,D$6/TEL!D$5*1000)</f>
        <v>3.8859589721763528</v>
      </c>
      <c r="E81" s="275">
        <f>IF(E$6=0,0,E$6/TEL!E$5*1000)</f>
        <v>3.9668464313973115</v>
      </c>
      <c r="F81" s="275">
        <f>IF(F$6=0,0,F$6/TEL!F$5*1000)</f>
        <v>3.9547269506521423</v>
      </c>
      <c r="G81" s="275">
        <f>IF(G$6=0,0,G$6/TEL!G$5*1000)</f>
        <v>3.8841867640675476</v>
      </c>
      <c r="H81" s="275">
        <f>IF(H$6=0,0,H$6/TEL!H$5*1000)</f>
        <v>4.069040817207016</v>
      </c>
      <c r="I81" s="275">
        <f>IF(I$6=0,0,I$6/TEL!I$5*1000)</f>
        <v>3.6647256204822014</v>
      </c>
      <c r="J81" s="275">
        <f>IF(J$6=0,0,J$6/TEL!J$5*1000)</f>
        <v>3.4499621800107931</v>
      </c>
      <c r="K81" s="275">
        <f>IF(K$6=0,0,K$6/TEL!K$5*1000)</f>
        <v>3.6649986072866052</v>
      </c>
      <c r="L81" s="275">
        <f>IF(L$6=0,0,L$6/TEL!L$5*1000)</f>
        <v>3.4854868576605393</v>
      </c>
      <c r="M81" s="275">
        <f>IF(M$6=0,0,M$6/TEL!M$5*1000)</f>
        <v>3.3889218496613842</v>
      </c>
      <c r="N81" s="275">
        <f>IF(N$6=0,0,N$6/TEL!N$5*1000)</f>
        <v>3.2705416084713148</v>
      </c>
      <c r="O81" s="275">
        <f>IF(O$6=0,0,O$6/TEL!O$5*1000)</f>
        <v>3.2762906164975925</v>
      </c>
      <c r="P81" s="275">
        <f>IF(P$6=0,0,P$6/TEL!P$5*1000)</f>
        <v>3.1351696213109541</v>
      </c>
      <c r="Q81" s="275">
        <f>IF(Q$6=0,0,Q$6/TEL!Q$5*1000)</f>
        <v>3.1243328595390945</v>
      </c>
    </row>
    <row r="82" spans="1:17" x14ac:dyDescent="0.25">
      <c r="A82" s="76" t="s">
        <v>82</v>
      </c>
      <c r="B82" s="274">
        <f>IF(B$7=0,0,B$7/TEL!B$5*1000)</f>
        <v>3.2087628631926743</v>
      </c>
      <c r="C82" s="274">
        <f>IF(C$7=0,0,C$7/TEL!C$5*1000)</f>
        <v>3.2336112039030138</v>
      </c>
      <c r="D82" s="274">
        <f>IF(D$7=0,0,D$7/TEL!D$5*1000)</f>
        <v>3.1884791566575195</v>
      </c>
      <c r="E82" s="274">
        <f>IF(E$7=0,0,E$7/TEL!E$5*1000)</f>
        <v>3.2548483539670245</v>
      </c>
      <c r="F82" s="274">
        <f>IF(F$7=0,0,F$7/TEL!F$5*1000)</f>
        <v>3.2449041646376551</v>
      </c>
      <c r="G82" s="274">
        <f>IF(G$7=0,0,G$7/TEL!G$5*1000)</f>
        <v>3.187025037183628</v>
      </c>
      <c r="H82" s="274">
        <f>IF(H$7=0,0,H$7/TEL!H$5*1000)</f>
        <v>3.3387001577083208</v>
      </c>
      <c r="I82" s="274">
        <f>IF(I$7=0,0,I$7/TEL!I$5*1000)</f>
        <v>3.0069543552674474</v>
      </c>
      <c r="J82" s="274">
        <f>IF(J$7=0,0,J$7/TEL!J$5*1000)</f>
        <v>2.8307381989832145</v>
      </c>
      <c r="K82" s="274">
        <f>IF(K$7=0,0,K$7/TEL!K$5*1000)</f>
        <v>3.0071783444402911</v>
      </c>
      <c r="L82" s="274">
        <f>IF(L$7=0,0,L$7/TEL!L$5*1000)</f>
        <v>2.8598866524394162</v>
      </c>
      <c r="M82" s="274">
        <f>IF(M$7=0,0,M$7/TEL!M$5*1000)</f>
        <v>2.7806538253631872</v>
      </c>
      <c r="N82" s="274">
        <f>IF(N$7=0,0,N$7/TEL!N$5*1000)</f>
        <v>2.683521319771335</v>
      </c>
      <c r="O82" s="274">
        <f>IF(O$7=0,0,O$7/TEL!O$5*1000)</f>
        <v>2.6882384545621267</v>
      </c>
      <c r="P82" s="274">
        <f>IF(P$7=0,0,P$7/TEL!P$5*1000)</f>
        <v>2.5724468687679622</v>
      </c>
      <c r="Q82" s="274">
        <f>IF(Q$7=0,0,Q$7/TEL!Q$5*1000)</f>
        <v>2.5635551668013079</v>
      </c>
    </row>
    <row r="83" spans="1:17" x14ac:dyDescent="0.25">
      <c r="A83" s="76" t="s">
        <v>81</v>
      </c>
      <c r="B83" s="274">
        <f>IF(B$8=0,0,B$8/TEL!B$5*1000)</f>
        <v>2.306298307919735</v>
      </c>
      <c r="C83" s="274">
        <f>IF(C$8=0,0,C$8/TEL!C$5*1000)</f>
        <v>2.3241580528052914</v>
      </c>
      <c r="D83" s="274">
        <f>IF(D$8=0,0,D$8/TEL!D$5*1000)</f>
        <v>2.2917193938475924</v>
      </c>
      <c r="E83" s="274">
        <f>IF(E$8=0,0,E$8/TEL!E$5*1000)</f>
        <v>2.3394222544137988</v>
      </c>
      <c r="F83" s="274">
        <f>IF(F$8=0,0,F$8/TEL!F$5*1000)</f>
        <v>2.3322748683333145</v>
      </c>
      <c r="G83" s="274">
        <f>IF(G$8=0,0,G$8/TEL!G$5*1000)</f>
        <v>2.2906742454757327</v>
      </c>
      <c r="H83" s="274">
        <f>IF(H$8=0,0,H$8/TEL!H$5*1000)</f>
        <v>2.3996907383528554</v>
      </c>
      <c r="I83" s="274">
        <f>IF(I$8=0,0,I$8/TEL!I$5*1000)</f>
        <v>2.1612484428484775</v>
      </c>
      <c r="J83" s="274">
        <f>IF(J$8=0,0,J$8/TEL!J$5*1000)</f>
        <v>2.0345930805191852</v>
      </c>
      <c r="K83" s="274">
        <f>IF(K$8=0,0,K$8/TEL!K$5*1000)</f>
        <v>2.1614094350664592</v>
      </c>
      <c r="L83" s="274">
        <f>IF(L$8=0,0,L$8/TEL!L$5*1000)</f>
        <v>2.0555435314408306</v>
      </c>
      <c r="M83" s="274">
        <f>IF(M$8=0,0,M$8/TEL!M$5*1000)</f>
        <v>1.9985949369797908</v>
      </c>
      <c r="N83" s="274">
        <f>IF(N$8=0,0,N$8/TEL!N$5*1000)</f>
        <v>1.9287809485856471</v>
      </c>
      <c r="O83" s="274">
        <f>IF(O$8=0,0,O$8/TEL!O$5*1000)</f>
        <v>1.9321713892165286</v>
      </c>
      <c r="P83" s="274">
        <f>IF(P$8=0,0,P$8/TEL!P$5*1000)</f>
        <v>1.8489461869269728</v>
      </c>
      <c r="Q83" s="274">
        <f>IF(Q$8=0,0,Q$8/TEL!Q$5*1000)</f>
        <v>1.8425552761384403</v>
      </c>
    </row>
    <row r="84" spans="1:17" x14ac:dyDescent="0.25">
      <c r="A84" s="76" t="s">
        <v>80</v>
      </c>
      <c r="B84" s="274">
        <f>IF(B$9=0,0,B$9/TEL!B$5*1000)</f>
        <v>4.5123227763646989</v>
      </c>
      <c r="C84" s="274">
        <f>IF(C$9=0,0,C$9/TEL!C$5*1000)</f>
        <v>4.5472657554886133</v>
      </c>
      <c r="D84" s="274">
        <f>IF(D$9=0,0,D$9/TEL!D$5*1000)</f>
        <v>4.4837988140496376</v>
      </c>
      <c r="E84" s="274">
        <f>IF(E$9=0,0,E$9/TEL!E$5*1000)</f>
        <v>4.5771304977661282</v>
      </c>
      <c r="F84" s="274">
        <f>IF(F$9=0,0,F$9/TEL!F$5*1000)</f>
        <v>4.5631464815217022</v>
      </c>
      <c r="G84" s="274">
        <f>IF(G$9=0,0,G$9/TEL!G$5*1000)</f>
        <v>4.4817539585394766</v>
      </c>
      <c r="H84" s="274">
        <f>IF(H$9=0,0,H$9/TEL!H$5*1000)</f>
        <v>4.6950470967773255</v>
      </c>
      <c r="I84" s="274">
        <f>IF(I$9=0,0,I$9/TEL!I$5*1000)</f>
        <v>4.2285295620948471</v>
      </c>
      <c r="J84" s="274">
        <f>IF(J$9=0,0,J$9/TEL!J$5*1000)</f>
        <v>3.9807255923201454</v>
      </c>
      <c r="K84" s="274">
        <f>IF(K$9=0,0,K$9/TEL!K$5*1000)</f>
        <v>4.2288445468691593</v>
      </c>
      <c r="L84" s="274">
        <f>IF(L$9=0,0,L$9/TEL!L$5*1000)</f>
        <v>4.021715604992929</v>
      </c>
      <c r="M84" s="274">
        <f>IF(M$9=0,0,M$9/TEL!M$5*1000)</f>
        <v>3.9102944419169821</v>
      </c>
      <c r="N84" s="274">
        <f>IF(N$9=0,0,N$9/TEL!N$5*1000)</f>
        <v>3.7737018559284397</v>
      </c>
      <c r="O84" s="274">
        <f>IF(O$9=0,0,O$9/TEL!O$5*1000)</f>
        <v>3.7803353267279909</v>
      </c>
      <c r="P84" s="274">
        <f>IF(P$9=0,0,P$9/TEL!P$5*1000)</f>
        <v>3.6175034092049465</v>
      </c>
      <c r="Q84" s="274">
        <f>IF(Q$9=0,0,Q$9/TEL!Q$5*1000)</f>
        <v>3.6049994533143392</v>
      </c>
    </row>
    <row r="85" spans="1:17" x14ac:dyDescent="0.25">
      <c r="A85" s="129" t="s">
        <v>79</v>
      </c>
      <c r="B85" s="273">
        <f>IF(B$10=0,0,B$10/TEL!B$5*1000)</f>
        <v>7.6208118000826035</v>
      </c>
      <c r="C85" s="273">
        <f>IF(C$10=0,0,C$10/TEL!C$5*1000)</f>
        <v>7.679826609269659</v>
      </c>
      <c r="D85" s="273">
        <f>IF(D$10=0,0,D$10/TEL!D$5*1000)</f>
        <v>7.5726379970616096</v>
      </c>
      <c r="E85" s="273">
        <f>IF(E$10=0,0,E$10/TEL!E$5*1000)</f>
        <v>7.7302648406716843</v>
      </c>
      <c r="F85" s="273">
        <f>IF(F$10=0,0,F$10/TEL!F$5*1000)</f>
        <v>7.7066473910144309</v>
      </c>
      <c r="G85" s="273">
        <f>IF(G$10=0,0,G$10/TEL!G$5*1000)</f>
        <v>7.5691844633111174</v>
      </c>
      <c r="H85" s="273">
        <f>IF(H$10=0,0,H$10/TEL!H$5*1000)</f>
        <v>7.9294128745572623</v>
      </c>
      <c r="I85" s="273">
        <f>IF(I$10=0,0,I$10/TEL!I$5*1000)</f>
        <v>7.141516593760187</v>
      </c>
      <c r="J85" s="273">
        <f>IF(J$10=0,0,J$10/TEL!J$5*1000)</f>
        <v>6.7230032225851355</v>
      </c>
      <c r="K85" s="273">
        <f>IF(K$10=0,0,K$10/TEL!K$5*1000)</f>
        <v>7.1420485680456922</v>
      </c>
      <c r="L85" s="273">
        <f>IF(L$10=0,0,L$10/TEL!L$5*1000)</f>
        <v>6.7922307995436144</v>
      </c>
      <c r="M85" s="273">
        <f>IF(M$10=0,0,M$10/TEL!M$5*1000)</f>
        <v>6.6040528352375691</v>
      </c>
      <c r="N85" s="273">
        <f>IF(N$10=0,0,N$10/TEL!N$5*1000)</f>
        <v>6.3733631344569215</v>
      </c>
      <c r="O85" s="273">
        <f>IF(O$10=0,0,O$10/TEL!O$5*1000)</f>
        <v>6.3845663295850512</v>
      </c>
      <c r="P85" s="273">
        <f>IF(P$10=0,0,P$10/TEL!P$5*1000)</f>
        <v>6.1095613133239102</v>
      </c>
      <c r="Q85" s="273">
        <f>IF(Q$10=0,0,Q$10/TEL!Q$5*1000)</f>
        <v>6.0884435211531072</v>
      </c>
    </row>
    <row r="86" spans="1:17" x14ac:dyDescent="0.25">
      <c r="A86" s="127" t="s">
        <v>306</v>
      </c>
      <c r="B86" s="296">
        <f>IF(B$15=0,0,B$15/TEL!B$5*1000)</f>
        <v>3.462042111767877</v>
      </c>
      <c r="C86" s="296">
        <f>IF(C$15=0,0,C$15/TEL!C$5*1000)</f>
        <v>3.488851821807077</v>
      </c>
      <c r="D86" s="296">
        <f>IF(D$15=0,0,D$15/TEL!D$5*1000)</f>
        <v>3.4401573389749207</v>
      </c>
      <c r="E86" s="296">
        <f>IF(E$15=0,0,E$15/TEL!E$5*1000)</f>
        <v>3.5117652968721633</v>
      </c>
      <c r="F86" s="296">
        <f>IF(F$15=0,0,F$15/TEL!F$5*1000)</f>
        <v>3.5010361767428506</v>
      </c>
      <c r="G86" s="296">
        <f>IF(G$15=0,0,G$15/TEL!G$5*1000)</f>
        <v>3.4385884405960776</v>
      </c>
      <c r="H86" s="296">
        <f>IF(H$15=0,0,H$15/TEL!H$5*1000)</f>
        <v>3.6022358265052632</v>
      </c>
      <c r="I86" s="296">
        <f>IF(I$15=0,0,I$15/TEL!I$5*1000)</f>
        <v>3.2443041290192811</v>
      </c>
      <c r="J86" s="296">
        <f>IF(J$15=0,0,J$15/TEL!J$5*1000)</f>
        <v>3.0541785947119959</v>
      </c>
      <c r="K86" s="296">
        <f>IF(K$15=0,0,K$15/TEL!K$5*1000)</f>
        <v>3.2445457984669872</v>
      </c>
      <c r="L86" s="296">
        <f>IF(L$15=0,0,L$15/TEL!L$5*1000)</f>
        <v>3.0856278409357789</v>
      </c>
      <c r="M86" s="296">
        <f>IF(M$15=0,0,M$15/TEL!M$5*1000)</f>
        <v>3.0001408804879146</v>
      </c>
      <c r="N86" s="296">
        <f>IF(N$15=0,0,N$15/TEL!N$5*1000)</f>
        <v>2.8953413552135761</v>
      </c>
      <c r="O86" s="296">
        <f>IF(O$15=0,0,O$15/TEL!O$5*1000)</f>
        <v>2.9004308305001221</v>
      </c>
      <c r="P86" s="296">
        <f>IF(P$15=0,0,P$15/TEL!P$5*1000)</f>
        <v>2.7754993963931733</v>
      </c>
      <c r="Q86" s="296">
        <f>IF(Q$15=0,0,Q$15/TEL!Q$5*1000)</f>
        <v>2.76590584025758</v>
      </c>
    </row>
    <row r="87" spans="1:17" x14ac:dyDescent="0.25">
      <c r="A87" s="127" t="s">
        <v>305</v>
      </c>
      <c r="B87" s="296">
        <f>IF(B$26=0,0,B$26/TEL!B$5*1000)</f>
        <v>28.273343912770997</v>
      </c>
      <c r="C87" s="296">
        <f>IF(C$26=0,0,C$26/TEL!C$5*1000)</f>
        <v>28.492289878091139</v>
      </c>
      <c r="D87" s="296">
        <f>IF(D$26=0,0,D$26/TEL!D$5*1000)</f>
        <v>28.094618268295186</v>
      </c>
      <c r="E87" s="296">
        <f>IF(E$26=0,0,E$26/TEL!E$5*1000)</f>
        <v>28.679416591122667</v>
      </c>
      <c r="F87" s="296">
        <f>IF(F$26=0,0,F$26/TEL!F$5*1000)</f>
        <v>28.591795443399953</v>
      </c>
      <c r="G87" s="296">
        <f>IF(G$26=0,0,G$26/TEL!G$5*1000)</f>
        <v>28.081805598201306</v>
      </c>
      <c r="H87" s="296">
        <f>IF(H$26=0,0,H$26/TEL!H$5*1000)</f>
        <v>29.418259249792982</v>
      </c>
      <c r="I87" s="296">
        <f>IF(I$26=0,0,I$26/TEL!I$5*1000)</f>
        <v>26.495150386990804</v>
      </c>
      <c r="J87" s="296">
        <f>IF(J$26=0,0,J$26/TEL!J$5*1000)</f>
        <v>24.942458523481307</v>
      </c>
      <c r="K87" s="296">
        <f>IF(K$26=0,0,K$26/TEL!K$5*1000)</f>
        <v>26.497124020813736</v>
      </c>
      <c r="L87" s="296">
        <f>IF(L$26=0,0,L$26/TEL!L$5*1000)</f>
        <v>25.199294034308867</v>
      </c>
      <c r="M87" s="296">
        <f>IF(M$26=0,0,M$26/TEL!M$5*1000)</f>
        <v>24.501150523984634</v>
      </c>
      <c r="N87" s="296">
        <f>IF(N$26=0,0,N$26/TEL!N$5*1000)</f>
        <v>20.016236688525655</v>
      </c>
      <c r="O87" s="296">
        <f>IF(O$26=0,0,O$26/TEL!O$5*1000)</f>
        <v>23.686851782417662</v>
      </c>
      <c r="P87" s="296">
        <f>IF(P$26=0,0,P$26/TEL!P$5*1000)</f>
        <v>22.666578403877587</v>
      </c>
      <c r="Q87" s="296">
        <f>IF(Q$26=0,0,Q$26/TEL!Q$5*1000)</f>
        <v>22.588231028770238</v>
      </c>
    </row>
    <row r="88" spans="1:17" x14ac:dyDescent="0.25">
      <c r="A88" s="127" t="s">
        <v>304</v>
      </c>
      <c r="B88" s="296">
        <f>IF(B$37=0,0,B$37/TEL!B$5*1000)</f>
        <v>10.387733609237898</v>
      </c>
      <c r="C88" s="296">
        <f>IF(C$37=0,0,C$37/TEL!C$5*1000)</f>
        <v>9.1601751118331141</v>
      </c>
      <c r="D88" s="296">
        <f>IF(D$37=0,0,D$37/TEL!D$5*1000)</f>
        <v>10.889280293274831</v>
      </c>
      <c r="E88" s="296">
        <f>IF(E$37=0,0,E$37/TEL!E$5*1000)</f>
        <v>8.4199931824072589</v>
      </c>
      <c r="F88" s="296">
        <f>IF(F$37=0,0,F$37/TEL!F$5*1000)</f>
        <v>8.7538056013086383</v>
      </c>
      <c r="G88" s="296">
        <f>IF(G$37=0,0,G$37/TEL!G$5*1000)</f>
        <v>10.725869165751265</v>
      </c>
      <c r="H88" s="296">
        <f>IF(H$37=0,0,H$37/TEL!H$5*1000)</f>
        <v>2.227450540682379</v>
      </c>
      <c r="I88" s="296">
        <f>IF(I$37=0,0,I$37/TEL!I$5*1000)</f>
        <v>15.642847683255042</v>
      </c>
      <c r="J88" s="296">
        <f>IF(J$37=0,0,J$37/TEL!J$5*1000)</f>
        <v>22.427217847000627</v>
      </c>
      <c r="K88" s="296">
        <f>IF(K$37=0,0,K$37/TEL!K$5*1000)</f>
        <v>14.768089097514594</v>
      </c>
      <c r="L88" s="296">
        <f>IF(L$37=0,0,L$37/TEL!L$5*1000)</f>
        <v>21.908912954963458</v>
      </c>
      <c r="M88" s="296">
        <f>IF(M$37=0,0,M$37/TEL!M$5*1000)</f>
        <v>24.221777948937344</v>
      </c>
      <c r="N88" s="296">
        <f>IF(N$37=0,0,N$37/TEL!N$5*1000)</f>
        <v>31.688654640378623</v>
      </c>
      <c r="O88" s="296">
        <f>IF(O$37=0,0,O$37/TEL!O$5*1000)</f>
        <v>21.044023769526142</v>
      </c>
      <c r="P88" s="296">
        <f>IF(P$37=0,0,P$37/TEL!P$5*1000)</f>
        <v>20.369000354485681</v>
      </c>
      <c r="Q88" s="296">
        <f>IF(Q$37=0,0,Q$37/TEL!Q$5*1000)</f>
        <v>20.73485750007751</v>
      </c>
    </row>
    <row r="89" spans="1:17" x14ac:dyDescent="0.25">
      <c r="A89" s="127" t="s">
        <v>303</v>
      </c>
      <c r="B89" s="296">
        <f>IF(B$38=0,0,B$38/TEL!B$5*1000)</f>
        <v>44.011304488364814</v>
      </c>
      <c r="C89" s="296">
        <f>IF(C$38=0,0,C$38/TEL!C$5*1000)</f>
        <v>46.075861812598284</v>
      </c>
      <c r="D89" s="296">
        <f>IF(D$38=0,0,D$38/TEL!D$5*1000)</f>
        <v>42.985598712852713</v>
      </c>
      <c r="E89" s="296">
        <f>IF(E$38=0,0,E$38/TEL!E$5*1000)</f>
        <v>47.433196306882309</v>
      </c>
      <c r="F89" s="296">
        <f>IF(F$38=0,0,F$38/TEL!F$5*1000)</f>
        <v>46.814465427874588</v>
      </c>
      <c r="G89" s="296">
        <f>IF(G$38=0,0,G$38/TEL!G$5*1000)</f>
        <v>43.174800543943533</v>
      </c>
      <c r="H89" s="296">
        <f>IF(H$38=0,0,H$38/TEL!H$5*1000)</f>
        <v>57.101834668956279</v>
      </c>
      <c r="I89" s="296">
        <f>IF(I$38=0,0,I$38/TEL!I$5*1000)</f>
        <v>33.456925164166762</v>
      </c>
      <c r="J89" s="296">
        <f>IF(J$38=0,0,J$38/TEL!J$5*1000)</f>
        <v>21.347434565255295</v>
      </c>
      <c r="K89" s="296">
        <f>IF(K$38=0,0,K$38/TEL!K$5*1000)</f>
        <v>34.613747075760884</v>
      </c>
      <c r="L89" s="296">
        <f>IF(L$38=0,0,L$38/TEL!L$5*1000)</f>
        <v>22.554632910887737</v>
      </c>
      <c r="M89" s="296">
        <f>IF(M$38=0,0,M$38/TEL!M$5*1000)</f>
        <v>18.081858329477914</v>
      </c>
      <c r="N89" s="296">
        <f>IF(N$38=0,0,N$38/TEL!N$5*1000)</f>
        <v>10.124082782268164</v>
      </c>
      <c r="O89" s="296">
        <f>IF(O$38=0,0,O$38/TEL!O$5*1000)</f>
        <v>20.607803842071881</v>
      </c>
      <c r="P89" s="296">
        <f>IF(P$38=0,0,P$38/TEL!P$5*1000)</f>
        <v>19.41518785390635</v>
      </c>
      <c r="Q89" s="296">
        <f>IF(Q$38=0,0,Q$38/TEL!Q$5*1000)</f>
        <v>18.77315313704425</v>
      </c>
    </row>
    <row r="90" spans="1:17" x14ac:dyDescent="0.25">
      <c r="A90" s="72" t="s">
        <v>302</v>
      </c>
      <c r="B90" s="272">
        <f>IF(B$58=0,0,B$58/TEL!B$5*1000)</f>
        <v>3.3016637651952525</v>
      </c>
      <c r="C90" s="272">
        <f>IF(C$58=0,0,C$58/TEL!C$5*1000)</f>
        <v>2.9114934390199116</v>
      </c>
      <c r="D90" s="272">
        <f>IF(D$58=0,0,D$58/TEL!D$5*1000)</f>
        <v>3.4610766434544655</v>
      </c>
      <c r="E90" s="272">
        <f>IF(E$58=0,0,E$58/TEL!E$5*1000)</f>
        <v>2.6762321252464876</v>
      </c>
      <c r="F90" s="272">
        <f>IF(F$58=0,0,F$58/TEL!F$5*1000)</f>
        <v>2.7823319165309619</v>
      </c>
      <c r="G90" s="272">
        <f>IF(G$58=0,0,G$58/TEL!G$5*1000)</f>
        <v>3.4091376335731902</v>
      </c>
      <c r="H90" s="272">
        <f>IF(H$58=0,0,H$58/TEL!H$5*1000)</f>
        <v>0.70797856544909388</v>
      </c>
      <c r="I90" s="272">
        <f>IF(I$58=0,0,I$58/TEL!I$5*1000)</f>
        <v>4.9719626362329121</v>
      </c>
      <c r="J90" s="272">
        <f>IF(J$58=0,0,J$58/TEL!J$5*1000)</f>
        <v>7.1283241662773804</v>
      </c>
      <c r="K90" s="272">
        <f>IF(K$58=0,0,K$58/TEL!K$5*1000)</f>
        <v>4.6939271345076632</v>
      </c>
      <c r="L90" s="272">
        <f>IF(L$58=0,0,L$58/TEL!L$5*1000)</f>
        <v>6.9635848164118128</v>
      </c>
      <c r="M90" s="272">
        <f>IF(M$58=0,0,M$58/TEL!M$5*1000)</f>
        <v>7.6987117297166643</v>
      </c>
      <c r="N90" s="272">
        <f>IF(N$58=0,0,N$58/TEL!N$5*1000)</f>
        <v>10.07200287663137</v>
      </c>
      <c r="O90" s="272">
        <f>IF(O$58=0,0,O$58/TEL!O$5*1000)</f>
        <v>6.6886862300706937</v>
      </c>
      <c r="P90" s="272">
        <f>IF(P$58=0,0,P$58/TEL!P$5*1000)</f>
        <v>6.4741350648275429</v>
      </c>
      <c r="Q90" s="272">
        <f>IF(Q$58=0,0,Q$58/TEL!Q$5*1000)</f>
        <v>6.5904200338379209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17.790433620889285</v>
      </c>
      <c r="C5" s="96">
        <v>16.702071885005878</v>
      </c>
      <c r="D5" s="96">
        <v>15.628933347153653</v>
      </c>
      <c r="E5" s="96">
        <v>16.28929798318968</v>
      </c>
      <c r="F5" s="96">
        <v>15.148495980561144</v>
      </c>
      <c r="G5" s="96">
        <v>15.520550355776615</v>
      </c>
      <c r="H5" s="96">
        <v>12.108682364569912</v>
      </c>
      <c r="I5" s="96">
        <v>5.8976616682892136</v>
      </c>
      <c r="J5" s="96">
        <v>4.0269890232696222</v>
      </c>
      <c r="K5" s="96">
        <v>5.9669413352735114</v>
      </c>
      <c r="L5" s="96">
        <v>6.6702969401404433</v>
      </c>
      <c r="M5" s="96">
        <v>6.3667420169890452</v>
      </c>
      <c r="N5" s="96">
        <v>5.1948222622412672</v>
      </c>
      <c r="O5" s="96">
        <v>6.8847036885544854</v>
      </c>
      <c r="P5" s="96">
        <v>7.268723661510168</v>
      </c>
      <c r="Q5" s="96">
        <v>7.5417604288039044</v>
      </c>
    </row>
    <row r="6" spans="1:17" x14ac:dyDescent="0.25">
      <c r="A6" s="132" t="s">
        <v>83</v>
      </c>
      <c r="B6" s="160">
        <v>0.7028726577296821</v>
      </c>
      <c r="C6" s="160">
        <v>0.66498315240871764</v>
      </c>
      <c r="D6" s="160">
        <v>0.61357183286956174</v>
      </c>
      <c r="E6" s="160">
        <v>0.65280822887427403</v>
      </c>
      <c r="F6" s="160">
        <v>0.60523478958824928</v>
      </c>
      <c r="G6" s="160">
        <v>0.60903897440748433</v>
      </c>
      <c r="H6" s="160">
        <v>0.49776779809018606</v>
      </c>
      <c r="I6" s="160">
        <v>0.21835301015576172</v>
      </c>
      <c r="J6" s="160">
        <v>0.14035653695700062</v>
      </c>
      <c r="K6" s="160">
        <v>0.22093445313629806</v>
      </c>
      <c r="L6" s="160">
        <v>0.2348802397463029</v>
      </c>
      <c r="M6" s="160">
        <v>0.21798001120969859</v>
      </c>
      <c r="N6" s="160">
        <v>0.17164384553198297</v>
      </c>
      <c r="O6" s="160">
        <v>0.23906873666763456</v>
      </c>
      <c r="P6" s="160">
        <v>0.25200175500354688</v>
      </c>
      <c r="Q6" s="160">
        <v>0.26056398857905183</v>
      </c>
    </row>
    <row r="7" spans="1:17" x14ac:dyDescent="0.25">
      <c r="A7" s="76" t="s">
        <v>82</v>
      </c>
      <c r="B7" s="159">
        <v>0.14666444486499497</v>
      </c>
      <c r="C7" s="159">
        <v>0.13875825701859601</v>
      </c>
      <c r="D7" s="159">
        <v>0.12803054900909333</v>
      </c>
      <c r="E7" s="159">
        <v>0.136217784883543</v>
      </c>
      <c r="F7" s="159">
        <v>0.12629090554562633</v>
      </c>
      <c r="G7" s="159">
        <v>0.12708470318242601</v>
      </c>
      <c r="H7" s="159">
        <v>0.1038663788891401</v>
      </c>
      <c r="I7" s="159">
        <v>4.5562482288807084E-2</v>
      </c>
      <c r="J7" s="159">
        <v>2.9287401280430163E-2</v>
      </c>
      <c r="K7" s="159">
        <v>4.6101137331832825E-2</v>
      </c>
      <c r="L7" s="159">
        <v>4.901112540558808E-2</v>
      </c>
      <c r="M7" s="159">
        <v>4.5484650717528892E-2</v>
      </c>
      <c r="N7" s="159">
        <v>3.5815946235203983E-2</v>
      </c>
      <c r="O7" s="159">
        <v>4.9885115265671819E-2</v>
      </c>
      <c r="P7" s="159">
        <v>5.2583774736638007E-2</v>
      </c>
      <c r="Q7" s="159">
        <v>5.4370407379615009E-2</v>
      </c>
    </row>
    <row r="8" spans="1:17" x14ac:dyDescent="0.25">
      <c r="A8" s="76" t="s">
        <v>81</v>
      </c>
      <c r="B8" s="159">
        <v>0.56845666151866958</v>
      </c>
      <c r="C8" s="159">
        <v>0.53781307129719191</v>
      </c>
      <c r="D8" s="159">
        <v>0.49623355223623317</v>
      </c>
      <c r="E8" s="159">
        <v>0.52796645639401751</v>
      </c>
      <c r="F8" s="159">
        <v>0.48949086885182091</v>
      </c>
      <c r="G8" s="159">
        <v>0.49256754878574732</v>
      </c>
      <c r="H8" s="159">
        <v>0.40257565520875593</v>
      </c>
      <c r="I8" s="159">
        <v>0.17659560636008328</v>
      </c>
      <c r="J8" s="159">
        <v>0.11351502657481874</v>
      </c>
      <c r="K8" s="159">
        <v>0.17868337921975946</v>
      </c>
      <c r="L8" s="159">
        <v>0.18996220079774148</v>
      </c>
      <c r="M8" s="159">
        <v>0.17629393900498386</v>
      </c>
      <c r="N8" s="159">
        <v>0.13881901127936966</v>
      </c>
      <c r="O8" s="159">
        <v>0.19334969773690555</v>
      </c>
      <c r="P8" s="159">
        <v>0.20380943087027195</v>
      </c>
      <c r="Q8" s="159">
        <v>0.2107342395962169</v>
      </c>
    </row>
    <row r="9" spans="1:17" x14ac:dyDescent="0.25">
      <c r="A9" s="76" t="s">
        <v>80</v>
      </c>
      <c r="B9" s="159">
        <v>0.78195429330610855</v>
      </c>
      <c r="C9" s="159">
        <v>0.73980176250106566</v>
      </c>
      <c r="D9" s="159">
        <v>0.68260605059497503</v>
      </c>
      <c r="E9" s="159">
        <v>0.72625701350032534</v>
      </c>
      <c r="F9" s="159">
        <v>0.67333098957843396</v>
      </c>
      <c r="G9" s="159">
        <v>0.67756319098677897</v>
      </c>
      <c r="H9" s="159">
        <v>0.55377266778791645</v>
      </c>
      <c r="I9" s="159">
        <v>0.24292035245632779</v>
      </c>
      <c r="J9" s="159">
        <v>0.15614833705668746</v>
      </c>
      <c r="K9" s="159">
        <v>0.24579223884905707</v>
      </c>
      <c r="L9" s="159">
        <v>0.26130709434001859</v>
      </c>
      <c r="M9" s="159">
        <v>0.24250538663845858</v>
      </c>
      <c r="N9" s="159">
        <v>0.19095584450081624</v>
      </c>
      <c r="O9" s="159">
        <v>0.26596684758851435</v>
      </c>
      <c r="P9" s="159">
        <v>0.28035498618226601</v>
      </c>
      <c r="Q9" s="159">
        <v>0.2898805741120653</v>
      </c>
    </row>
    <row r="10" spans="1:17" x14ac:dyDescent="0.25">
      <c r="A10" s="129" t="s">
        <v>79</v>
      </c>
      <c r="B10" s="158">
        <v>2.0708707107700945</v>
      </c>
      <c r="C10" s="158">
        <v>1.9592370230005394</v>
      </c>
      <c r="D10" s="158">
        <v>1.8077640717271577</v>
      </c>
      <c r="E10" s="158">
        <v>1.9233660977681035</v>
      </c>
      <c r="F10" s="158">
        <v>1.7832006766998711</v>
      </c>
      <c r="G10" s="158">
        <v>1.7944089301919857</v>
      </c>
      <c r="H10" s="158">
        <v>1.5297399734044994</v>
      </c>
      <c r="I10" s="158">
        <v>0.67660450558020035</v>
      </c>
      <c r="J10" s="158">
        <v>0.46703043440737096</v>
      </c>
      <c r="K10" s="158">
        <v>0.65093823606370527</v>
      </c>
      <c r="L10" s="158">
        <v>0.72863863188521893</v>
      </c>
      <c r="M10" s="158">
        <v>0.72531925861477653</v>
      </c>
      <c r="N10" s="158">
        <v>0.55816072093018343</v>
      </c>
      <c r="O10" s="158">
        <v>0.79549109973632648</v>
      </c>
      <c r="P10" s="158">
        <v>0.8385251706999759</v>
      </c>
      <c r="Q10" s="158">
        <v>0.86701564042060264</v>
      </c>
    </row>
    <row r="11" spans="1:17" x14ac:dyDescent="0.25">
      <c r="A11" s="92" t="s">
        <v>125</v>
      </c>
      <c r="B11" s="91">
        <v>0.33837774107249508</v>
      </c>
      <c r="C11" s="91">
        <v>0.32013693304010599</v>
      </c>
      <c r="D11" s="91">
        <v>0.2953864380821612</v>
      </c>
      <c r="E11" s="91">
        <v>0.31427566773406557</v>
      </c>
      <c r="F11" s="91">
        <v>0.29137280938038979</v>
      </c>
      <c r="G11" s="91">
        <v>0.29320422429118315</v>
      </c>
      <c r="H11" s="91">
        <v>0.23963593012770873</v>
      </c>
      <c r="I11" s="91">
        <v>0.10511975038485845</v>
      </c>
      <c r="J11" s="91">
        <v>0</v>
      </c>
      <c r="K11" s="91">
        <v>0.1063625115519848</v>
      </c>
      <c r="L11" s="91">
        <v>0.11307630774063569</v>
      </c>
      <c r="M11" s="91">
        <v>0</v>
      </c>
      <c r="N11" s="91">
        <v>2.4716040557568184E-2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0.56310346426571867</v>
      </c>
      <c r="C12" s="91">
        <v>0.53274844693659829</v>
      </c>
      <c r="D12" s="91">
        <v>0.49156048519615969</v>
      </c>
      <c r="E12" s="91">
        <v>0.52299455831392827</v>
      </c>
      <c r="F12" s="91">
        <v>0.48488129814597031</v>
      </c>
      <c r="G12" s="91">
        <v>0.48792900476374879</v>
      </c>
      <c r="H12" s="91">
        <v>0.1420132695657069</v>
      </c>
      <c r="I12" s="91">
        <v>3.9687333037986598E-2</v>
      </c>
      <c r="J12" s="91">
        <v>0</v>
      </c>
      <c r="K12" s="91">
        <v>0.17700070499050199</v>
      </c>
      <c r="L12" s="91">
        <v>3.9351400090647894E-2</v>
      </c>
      <c r="M12" s="91">
        <v>0</v>
      </c>
      <c r="N12" s="91">
        <v>1.4335796985526164E-2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1.1693895054318808</v>
      </c>
      <c r="C14" s="157">
        <v>1.1063516430238352</v>
      </c>
      <c r="D14" s="157">
        <v>1.0208171484488369</v>
      </c>
      <c r="E14" s="157">
        <v>1.0860958717201097</v>
      </c>
      <c r="F14" s="157">
        <v>1.0069465691735111</v>
      </c>
      <c r="G14" s="157">
        <v>1.0132757011370537</v>
      </c>
      <c r="H14" s="157">
        <v>1.1480907737110839</v>
      </c>
      <c r="I14" s="157">
        <v>0.53179742215735537</v>
      </c>
      <c r="J14" s="157">
        <v>0.46703043440737096</v>
      </c>
      <c r="K14" s="157">
        <v>0.36757501952121852</v>
      </c>
      <c r="L14" s="157">
        <v>0.57621092405393537</v>
      </c>
      <c r="M14" s="157">
        <v>0.72531925861477653</v>
      </c>
      <c r="N14" s="157">
        <v>0.51910888338708905</v>
      </c>
      <c r="O14" s="157">
        <v>0.79549109973632648</v>
      </c>
      <c r="P14" s="157">
        <v>0.8385251706999759</v>
      </c>
      <c r="Q14" s="157">
        <v>0.86701564042060264</v>
      </c>
    </row>
    <row r="15" spans="1:17" x14ac:dyDescent="0.25">
      <c r="A15" s="156" t="s">
        <v>306</v>
      </c>
      <c r="B15" s="206">
        <v>0.58541461252401772</v>
      </c>
      <c r="C15" s="206">
        <v>0.55565058859383609</v>
      </c>
      <c r="D15" s="206">
        <v>0.51254798600750695</v>
      </c>
      <c r="E15" s="206">
        <v>0.54306529334371656</v>
      </c>
      <c r="F15" s="206">
        <v>0.50156804836245317</v>
      </c>
      <c r="G15" s="206">
        <v>0.50930432226389255</v>
      </c>
      <c r="H15" s="206">
        <v>0.42368806197206693</v>
      </c>
      <c r="I15" s="206">
        <v>0.19423229187606858</v>
      </c>
      <c r="J15" s="206">
        <v>0.12706497063920316</v>
      </c>
      <c r="K15" s="206">
        <v>0.20331918137236349</v>
      </c>
      <c r="L15" s="206">
        <v>0.21409955823369098</v>
      </c>
      <c r="M15" s="206">
        <v>0.20056058308452485</v>
      </c>
      <c r="N15" s="206">
        <v>0.15464097454783668</v>
      </c>
      <c r="O15" s="206">
        <v>0.22030276296822021</v>
      </c>
      <c r="P15" s="206">
        <v>0.23229561463824125</v>
      </c>
      <c r="Q15" s="206">
        <v>0.24069991775905211</v>
      </c>
    </row>
    <row r="16" spans="1:17" x14ac:dyDescent="0.25">
      <c r="A16" s="88" t="s">
        <v>33</v>
      </c>
      <c r="B16" s="87">
        <v>0.220715403368278</v>
      </c>
      <c r="C16" s="87">
        <v>0.17118667326320947</v>
      </c>
      <c r="D16" s="87">
        <v>0.16755224407995825</v>
      </c>
      <c r="E16" s="87">
        <v>0.26162687504332333</v>
      </c>
      <c r="F16" s="87">
        <v>0.29183769976414564</v>
      </c>
      <c r="G16" s="87">
        <v>0.23611212494128278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3.1612825001310393E-2</v>
      </c>
      <c r="K18" s="87">
        <v>0</v>
      </c>
      <c r="L18" s="87">
        <v>0</v>
      </c>
      <c r="M18" s="87">
        <v>6.6893317706212638E-2</v>
      </c>
      <c r="N18" s="87">
        <v>0</v>
      </c>
      <c r="O18" s="87">
        <v>8.2241719538283228E-2</v>
      </c>
      <c r="P18" s="87">
        <v>8.8076742716406989E-2</v>
      </c>
      <c r="Q18" s="87">
        <v>9.0281907563954156E-2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1.0413594483003863E-16</v>
      </c>
      <c r="E19" s="87">
        <v>0</v>
      </c>
      <c r="F19" s="87">
        <v>1.0663604792353969E-16</v>
      </c>
      <c r="G19" s="87">
        <v>1.9377497618427091E-2</v>
      </c>
      <c r="H19" s="87">
        <v>0</v>
      </c>
      <c r="I19" s="87">
        <v>9.8827830853662937E-2</v>
      </c>
      <c r="J19" s="87">
        <v>0</v>
      </c>
      <c r="K19" s="87">
        <v>0.154739991166635</v>
      </c>
      <c r="L19" s="87">
        <v>0.12355130379437232</v>
      </c>
      <c r="M19" s="87">
        <v>3.4842827633133927E-2</v>
      </c>
      <c r="N19" s="87">
        <v>3.9755635050945239E-2</v>
      </c>
      <c r="O19" s="87">
        <v>3.6417809362975583E-2</v>
      </c>
      <c r="P19" s="87">
        <v>3.8029690152556257E-2</v>
      </c>
      <c r="Q19" s="87">
        <v>3.7944588322792329E-2</v>
      </c>
    </row>
    <row r="20" spans="1:17" x14ac:dyDescent="0.25">
      <c r="A20" s="88" t="s">
        <v>29</v>
      </c>
      <c r="B20" s="87">
        <v>0.26609570757510159</v>
      </c>
      <c r="C20" s="87">
        <v>0.25408197589057424</v>
      </c>
      <c r="D20" s="87">
        <v>0.21450579025405733</v>
      </c>
      <c r="E20" s="87">
        <v>0.11732686554921946</v>
      </c>
      <c r="F20" s="87">
        <v>7.9361445117463209E-2</v>
      </c>
      <c r="G20" s="87">
        <v>8.7541534784457004E-2</v>
      </c>
      <c r="H20" s="87">
        <v>9.6234698822962025E-2</v>
      </c>
      <c r="I20" s="87">
        <v>5.747710595434341E-2</v>
      </c>
      <c r="J20" s="87">
        <v>2.9821292078954776E-2</v>
      </c>
      <c r="K20" s="87">
        <v>3.0352124394582118E-2</v>
      </c>
      <c r="L20" s="87">
        <v>2.9225176714236245E-2</v>
      </c>
      <c r="M20" s="87">
        <v>2.9287343534976303E-2</v>
      </c>
      <c r="N20" s="87">
        <v>3.540124782677815E-2</v>
      </c>
      <c r="O20" s="87">
        <v>3.0612843096444207E-2</v>
      </c>
      <c r="P20" s="87">
        <v>3.197775153359296E-2</v>
      </c>
      <c r="Q20" s="87">
        <v>3.1903750405777302E-2</v>
      </c>
    </row>
    <row r="21" spans="1:17" x14ac:dyDescent="0.25">
      <c r="A21" s="88" t="s">
        <v>28</v>
      </c>
      <c r="B21" s="87">
        <v>9.8603501580638159E-2</v>
      </c>
      <c r="C21" s="87">
        <v>0.13038193944005236</v>
      </c>
      <c r="D21" s="87">
        <v>0.13048995167349128</v>
      </c>
      <c r="E21" s="87">
        <v>0.16411155275117378</v>
      </c>
      <c r="F21" s="87">
        <v>0.13036890348084423</v>
      </c>
      <c r="G21" s="87">
        <v>0.16383884903237536</v>
      </c>
      <c r="H21" s="87">
        <v>0.32745336314910489</v>
      </c>
      <c r="I21" s="87">
        <v>3.3755374849556492E-2</v>
      </c>
      <c r="J21" s="87">
        <v>3.3398437871238362E-2</v>
      </c>
      <c r="K21" s="87">
        <v>0</v>
      </c>
      <c r="L21" s="87">
        <v>3.2672141972638756E-2</v>
      </c>
      <c r="M21" s="87">
        <v>3.2738497387139728E-2</v>
      </c>
      <c r="N21" s="87">
        <v>3.9584224312026746E-2</v>
      </c>
      <c r="O21" s="87">
        <v>3.4223462527345289E-2</v>
      </c>
      <c r="P21" s="87">
        <v>3.5761499943366561E-2</v>
      </c>
      <c r="Q21" s="87">
        <v>3.5664852079071836E-2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1.6889178067032959E-17</v>
      </c>
      <c r="E22" s="87">
        <v>0</v>
      </c>
      <c r="F22" s="87">
        <v>1.4238839488966184E-17</v>
      </c>
      <c r="G22" s="87">
        <v>2.4343158873503089E-3</v>
      </c>
      <c r="H22" s="87">
        <v>0</v>
      </c>
      <c r="I22" s="87">
        <v>4.1719802185057669E-3</v>
      </c>
      <c r="J22" s="87">
        <v>3.2232415687699627E-2</v>
      </c>
      <c r="K22" s="87">
        <v>1.8227065811146352E-2</v>
      </c>
      <c r="L22" s="87">
        <v>2.8650935752443655E-2</v>
      </c>
      <c r="M22" s="87">
        <v>3.6798596823062253E-2</v>
      </c>
      <c r="N22" s="87">
        <v>3.9899867358086531E-2</v>
      </c>
      <c r="O22" s="87">
        <v>3.6806928443171912E-2</v>
      </c>
      <c r="P22" s="87">
        <v>3.8449930292318468E-2</v>
      </c>
      <c r="Q22" s="87">
        <v>4.4904819387456496E-2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4.2292453097087686</v>
      </c>
      <c r="C26" s="204">
        <v>4.0142193163157263</v>
      </c>
      <c r="D26" s="204">
        <v>3.7028306425029505</v>
      </c>
      <c r="E26" s="204">
        <v>3.9232986256305677</v>
      </c>
      <c r="F26" s="204">
        <v>3.6235076314390051</v>
      </c>
      <c r="G26" s="204">
        <v>3.6793972512269675</v>
      </c>
      <c r="H26" s="204">
        <v>3.060874652836663</v>
      </c>
      <c r="I26" s="204">
        <v>1.4032038009251879</v>
      </c>
      <c r="J26" s="204">
        <v>0.917962960963987</v>
      </c>
      <c r="K26" s="204">
        <v>1.4688507526067545</v>
      </c>
      <c r="L26" s="204">
        <v>1.5467320649318574</v>
      </c>
      <c r="M26" s="204">
        <v>1.4489216483093554</v>
      </c>
      <c r="N26" s="204">
        <v>0.94571814188230063</v>
      </c>
      <c r="O26" s="204">
        <v>1.5915462427255396</v>
      </c>
      <c r="P26" s="204">
        <v>1.6781869083160119</v>
      </c>
      <c r="Q26" s="204">
        <v>1.7389026109900751</v>
      </c>
    </row>
    <row r="27" spans="1:17" x14ac:dyDescent="0.25">
      <c r="A27" s="88" t="s">
        <v>33</v>
      </c>
      <c r="B27" s="87">
        <v>1.5945273051028801</v>
      </c>
      <c r="C27" s="87">
        <v>1.2367139792797248</v>
      </c>
      <c r="D27" s="87">
        <v>1.2104575581930317</v>
      </c>
      <c r="E27" s="87">
        <v>1.890086462652727</v>
      </c>
      <c r="F27" s="87">
        <v>2.1083403053473857</v>
      </c>
      <c r="G27" s="87">
        <v>1.7057587487745236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0.22838239600305654</v>
      </c>
      <c r="K29" s="87">
        <v>0</v>
      </c>
      <c r="L29" s="87">
        <v>0</v>
      </c>
      <c r="M29" s="87">
        <v>0.4832613400955233</v>
      </c>
      <c r="N29" s="87">
        <v>0</v>
      </c>
      <c r="O29" s="87">
        <v>0.59414370461311017</v>
      </c>
      <c r="P29" s="87">
        <v>0.63629800667558123</v>
      </c>
      <c r="Q29" s="87">
        <v>0.65222890913189946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7.5231544758624054E-16</v>
      </c>
      <c r="E30" s="87">
        <v>0</v>
      </c>
      <c r="F30" s="87">
        <v>7.7037708980659777E-16</v>
      </c>
      <c r="G30" s="87">
        <v>0.13998999882030339</v>
      </c>
      <c r="H30" s="87">
        <v>0</v>
      </c>
      <c r="I30" s="87">
        <v>0.71396772674409059</v>
      </c>
      <c r="J30" s="87">
        <v>0</v>
      </c>
      <c r="K30" s="87">
        <v>1.1178972438769084</v>
      </c>
      <c r="L30" s="87">
        <v>0.89257897036062583</v>
      </c>
      <c r="M30" s="87">
        <v>0.25171709450347385</v>
      </c>
      <c r="N30" s="87">
        <v>0.24312848143685448</v>
      </c>
      <c r="O30" s="87">
        <v>0.26309532789790691</v>
      </c>
      <c r="P30" s="87">
        <v>0.2747401333457109</v>
      </c>
      <c r="Q30" s="87">
        <v>0.27412532717812144</v>
      </c>
    </row>
    <row r="31" spans="1:17" x14ac:dyDescent="0.25">
      <c r="A31" s="88" t="s">
        <v>29</v>
      </c>
      <c r="B31" s="87">
        <v>1.9223709130585862</v>
      </c>
      <c r="C31" s="87">
        <v>1.8355794027479306</v>
      </c>
      <c r="D31" s="87">
        <v>1.5496668308738626</v>
      </c>
      <c r="E31" s="87">
        <v>0.84761139406391239</v>
      </c>
      <c r="F31" s="87">
        <v>0.5733355682524427</v>
      </c>
      <c r="G31" s="87">
        <v>0.63243147244925035</v>
      </c>
      <c r="H31" s="87">
        <v>0.69523401008639873</v>
      </c>
      <c r="I31" s="87">
        <v>0.41523524622144253</v>
      </c>
      <c r="J31" s="87">
        <v>0.21543971905757717</v>
      </c>
      <c r="K31" s="87">
        <v>0.21927464226085933</v>
      </c>
      <c r="L31" s="87">
        <v>0.21113316767271956</v>
      </c>
      <c r="M31" s="87">
        <v>0.21158228310204033</v>
      </c>
      <c r="N31" s="87">
        <v>0.21649890925059376</v>
      </c>
      <c r="O31" s="87">
        <v>0.22115816775443989</v>
      </c>
      <c r="P31" s="87">
        <v>0.23101875627153373</v>
      </c>
      <c r="Q31" s="87">
        <v>0.23048414555968602</v>
      </c>
    </row>
    <row r="32" spans="1:17" x14ac:dyDescent="0.25">
      <c r="A32" s="88" t="s">
        <v>28</v>
      </c>
      <c r="B32" s="87">
        <v>0.71234709154730269</v>
      </c>
      <c r="C32" s="87">
        <v>0.94192593428807081</v>
      </c>
      <c r="D32" s="87">
        <v>0.94270625343605541</v>
      </c>
      <c r="E32" s="87">
        <v>1.1856007689139285</v>
      </c>
      <c r="F32" s="87">
        <v>0.94183175783917605</v>
      </c>
      <c r="G32" s="87">
        <v>1.1836306593556865</v>
      </c>
      <c r="H32" s="87">
        <v>2.3656406427502641</v>
      </c>
      <c r="I32" s="87">
        <v>0.24386094522724469</v>
      </c>
      <c r="J32" s="87">
        <v>0.24128230436465148</v>
      </c>
      <c r="K32" s="87">
        <v>0</v>
      </c>
      <c r="L32" s="87">
        <v>0.2360352820715633</v>
      </c>
      <c r="M32" s="87">
        <v>0.23651465740581068</v>
      </c>
      <c r="N32" s="87">
        <v>0.24208020657967219</v>
      </c>
      <c r="O32" s="87">
        <v>0.24724257864306495</v>
      </c>
      <c r="P32" s="87">
        <v>0.25835391305239819</v>
      </c>
      <c r="Q32" s="87">
        <v>0.25765569418662793</v>
      </c>
    </row>
    <row r="33" spans="1:17" x14ac:dyDescent="0.25">
      <c r="A33" s="88" t="s">
        <v>26</v>
      </c>
      <c r="B33" s="87">
        <v>0</v>
      </c>
      <c r="C33" s="87">
        <v>0</v>
      </c>
      <c r="D33" s="87">
        <v>1.220134851381163E-16</v>
      </c>
      <c r="E33" s="87">
        <v>0</v>
      </c>
      <c r="F33" s="87">
        <v>1.0286648784656983E-16</v>
      </c>
      <c r="G33" s="87">
        <v>1.7586371827203837E-2</v>
      </c>
      <c r="H33" s="87">
        <v>0</v>
      </c>
      <c r="I33" s="87">
        <v>3.0139882732410247E-2</v>
      </c>
      <c r="J33" s="87">
        <v>0.23285854153870178</v>
      </c>
      <c r="K33" s="87">
        <v>0.13167886646898683</v>
      </c>
      <c r="L33" s="87">
        <v>0.20698464482694875</v>
      </c>
      <c r="M33" s="87">
        <v>0.26584627320250737</v>
      </c>
      <c r="N33" s="87">
        <v>0.24401054461518026</v>
      </c>
      <c r="O33" s="87">
        <v>0.2659064638170176</v>
      </c>
      <c r="P33" s="87">
        <v>0.27777609897078792</v>
      </c>
      <c r="Q33" s="87">
        <v>0.32440853493374017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2.2455053439637829</v>
      </c>
      <c r="C37" s="204">
        <v>1.8590063795176304</v>
      </c>
      <c r="D37" s="204">
        <v>2.0679273228992439</v>
      </c>
      <c r="E37" s="204">
        <v>1.666559653004988</v>
      </c>
      <c r="F37" s="204">
        <v>1.6112879879856234</v>
      </c>
      <c r="G37" s="204">
        <v>2.0227693665646211</v>
      </c>
      <c r="H37" s="204">
        <v>0.32772661481858029</v>
      </c>
      <c r="I37" s="204">
        <v>1.1209917769856204</v>
      </c>
      <c r="J37" s="204">
        <v>1.0973940546910486</v>
      </c>
      <c r="K37" s="204">
        <v>1.0707370424540004</v>
      </c>
      <c r="L37" s="204">
        <v>1.7757129143590176</v>
      </c>
      <c r="M37" s="204">
        <v>1.8738293043042695</v>
      </c>
      <c r="N37" s="204">
        <v>2.0002360487813182</v>
      </c>
      <c r="O37" s="204">
        <v>1.8468773007868782</v>
      </c>
      <c r="P37" s="204">
        <v>1.9691605658798956</v>
      </c>
      <c r="Q37" s="204">
        <v>2.0798261936769946</v>
      </c>
    </row>
    <row r="38" spans="1:17" x14ac:dyDescent="0.25">
      <c r="A38" s="156" t="s">
        <v>303</v>
      </c>
      <c r="B38" s="204">
        <v>5.8954582223265577</v>
      </c>
      <c r="C38" s="204">
        <v>5.7656858129487984</v>
      </c>
      <c r="D38" s="204">
        <v>5.0980312808529735</v>
      </c>
      <c r="E38" s="204">
        <v>5.7711781059870937</v>
      </c>
      <c r="F38" s="204">
        <v>5.3298856421931671</v>
      </c>
      <c r="G38" s="204">
        <v>5.1003680879959585</v>
      </c>
      <c r="H38" s="204">
        <v>5.1263572501886205</v>
      </c>
      <c r="I38" s="204">
        <v>1.5376444339917432</v>
      </c>
      <c r="J38" s="204">
        <v>0.70260280459286761</v>
      </c>
      <c r="K38" s="204">
        <v>1.6126537149124331</v>
      </c>
      <c r="L38" s="204">
        <v>1.2239569556567447</v>
      </c>
      <c r="M38" s="204">
        <v>0.96520772030333424</v>
      </c>
      <c r="N38" s="204">
        <v>0.49644331925279528</v>
      </c>
      <c r="O38" s="204">
        <v>1.2183457584110382</v>
      </c>
      <c r="P38" s="204">
        <v>1.2672221059079347</v>
      </c>
      <c r="Q38" s="204">
        <v>1.2773882231797267</v>
      </c>
    </row>
    <row r="39" spans="1:17" x14ac:dyDescent="0.25">
      <c r="A39" s="152" t="s">
        <v>310</v>
      </c>
      <c r="B39" s="264">
        <v>4.7840106554424002</v>
      </c>
      <c r="C39" s="264">
        <v>4.7624762389979098</v>
      </c>
      <c r="D39" s="264">
        <v>4.1055660813790249</v>
      </c>
      <c r="E39" s="264">
        <v>4.8192479607740841</v>
      </c>
      <c r="F39" s="264">
        <v>4.4370047376756974</v>
      </c>
      <c r="G39" s="264">
        <v>4.1202755735807628</v>
      </c>
      <c r="H39" s="264">
        <v>4.5684044548783431</v>
      </c>
      <c r="I39" s="264">
        <v>1.0974677521497287</v>
      </c>
      <c r="J39" s="264">
        <v>0.3454921036430274</v>
      </c>
      <c r="K39" s="264">
        <v>1.171391491847553</v>
      </c>
      <c r="L39" s="264">
        <v>0.63617267663761667</v>
      </c>
      <c r="M39" s="264">
        <v>0.37462651390260776</v>
      </c>
      <c r="N39" s="264">
        <v>0</v>
      </c>
      <c r="O39" s="264">
        <v>0.60978633429255746</v>
      </c>
      <c r="P39" s="264">
        <v>0.62140386224500688</v>
      </c>
      <c r="Q39" s="264">
        <v>0.60071640405611837</v>
      </c>
    </row>
    <row r="40" spans="1:17" x14ac:dyDescent="0.25">
      <c r="A40" s="154" t="s">
        <v>33</v>
      </c>
      <c r="B40" s="83">
        <v>0.41468259757367421</v>
      </c>
      <c r="C40" s="83">
        <v>0.39852910863446139</v>
      </c>
      <c r="D40" s="83">
        <v>0.146739478233813</v>
      </c>
      <c r="E40" s="83">
        <v>0.57763012764309063</v>
      </c>
      <c r="F40" s="83">
        <v>0.3354632120970899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0.86785672690744886</v>
      </c>
      <c r="C41" s="208">
        <v>0.87558817550557544</v>
      </c>
      <c r="D41" s="208">
        <v>0.87522466514642738</v>
      </c>
      <c r="E41" s="208">
        <v>1.1574582329290166</v>
      </c>
      <c r="F41" s="208">
        <v>1.1600285863195863</v>
      </c>
      <c r="G41" s="208">
        <v>1.4529493373109286</v>
      </c>
      <c r="H41" s="208">
        <v>1.7417147693226938</v>
      </c>
      <c r="I41" s="208">
        <v>0.58617205552025065</v>
      </c>
      <c r="J41" s="208">
        <v>0.3454921036430274</v>
      </c>
      <c r="K41" s="208">
        <v>0.28221809925666785</v>
      </c>
      <c r="L41" s="208">
        <v>0.57992274331687543</v>
      </c>
      <c r="M41" s="208">
        <v>0.37462651390260776</v>
      </c>
      <c r="N41" s="208">
        <v>0</v>
      </c>
      <c r="O41" s="208">
        <v>0.60978633429255746</v>
      </c>
      <c r="P41" s="208">
        <v>0.62140386224500688</v>
      </c>
      <c r="Q41" s="208">
        <v>0.60071640405611837</v>
      </c>
    </row>
    <row r="42" spans="1:17" x14ac:dyDescent="0.25">
      <c r="A42" s="154" t="s">
        <v>125</v>
      </c>
      <c r="B42" s="208">
        <v>2.7274110203501967</v>
      </c>
      <c r="C42" s="208">
        <v>2.7475352686997332</v>
      </c>
      <c r="D42" s="208">
        <v>2.7599675066088172</v>
      </c>
      <c r="E42" s="208">
        <v>2.7442875753879177</v>
      </c>
      <c r="F42" s="208">
        <v>2.7635570358435912</v>
      </c>
      <c r="G42" s="208">
        <v>2.6066052025071209</v>
      </c>
      <c r="H42" s="208">
        <v>1.9819356636123979</v>
      </c>
      <c r="I42" s="208">
        <v>0.51129569662947794</v>
      </c>
      <c r="J42" s="208">
        <v>0</v>
      </c>
      <c r="K42" s="208">
        <v>0.88545516634211763</v>
      </c>
      <c r="L42" s="208">
        <v>5.6249933320741255E-2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0.43186987651611786</v>
      </c>
      <c r="C43" s="208">
        <v>0.52371783303704411</v>
      </c>
      <c r="D43" s="208">
        <v>0.13825219921318219</v>
      </c>
      <c r="E43" s="208">
        <v>0.2280787248703855</v>
      </c>
      <c r="F43" s="208">
        <v>7.2339258230802866E-2</v>
      </c>
      <c r="G43" s="208">
        <v>0</v>
      </c>
      <c r="H43" s="208">
        <v>0.84475402194325155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0.3421904340949618</v>
      </c>
      <c r="C44" s="208">
        <v>0.2171058531210959</v>
      </c>
      <c r="D44" s="208">
        <v>0.18538223217678554</v>
      </c>
      <c r="E44" s="208">
        <v>0.11179329994367267</v>
      </c>
      <c r="F44" s="208">
        <v>0.10561664518462678</v>
      </c>
      <c r="G44" s="208">
        <v>6.0721033762713782E-2</v>
      </c>
      <c r="H44" s="208">
        <v>0</v>
      </c>
      <c r="I44" s="208">
        <v>0</v>
      </c>
      <c r="J44" s="208">
        <v>0</v>
      </c>
      <c r="K44" s="208">
        <v>3.7182262487675979E-3</v>
      </c>
      <c r="L44" s="208">
        <v>0</v>
      </c>
      <c r="M44" s="208">
        <v>0</v>
      </c>
      <c r="N44" s="208">
        <v>0</v>
      </c>
      <c r="O44" s="208">
        <v>0</v>
      </c>
      <c r="P44" s="208">
        <v>0</v>
      </c>
      <c r="Q44" s="208">
        <v>0</v>
      </c>
    </row>
    <row r="45" spans="1:17" x14ac:dyDescent="0.25">
      <c r="A45" s="152" t="s">
        <v>309</v>
      </c>
      <c r="B45" s="264">
        <v>0.68491639894419365</v>
      </c>
      <c r="C45" s="264">
        <v>0.65009344158674898</v>
      </c>
      <c r="D45" s="264">
        <v>0.59966477322592981</v>
      </c>
      <c r="E45" s="264">
        <v>0.63536904810911343</v>
      </c>
      <c r="F45" s="264">
        <v>0.58681859687228854</v>
      </c>
      <c r="G45" s="264">
        <v>0.59586979024611719</v>
      </c>
      <c r="H45" s="264">
        <v>0.49570150022458964</v>
      </c>
      <c r="I45" s="264">
        <v>0.22724557785953203</v>
      </c>
      <c r="J45" s="264">
        <v>0.14866195728686601</v>
      </c>
      <c r="K45" s="264">
        <v>0.23787694834168041</v>
      </c>
      <c r="L45" s="264">
        <v>0.25048964495218529</v>
      </c>
      <c r="M45" s="264">
        <v>0.23464947645249423</v>
      </c>
      <c r="N45" s="264">
        <v>0.11650077298554659</v>
      </c>
      <c r="O45" s="264">
        <v>0.25774719636582211</v>
      </c>
      <c r="P45" s="264">
        <v>0.27177844977695154</v>
      </c>
      <c r="Q45" s="264">
        <v>0.28161121600108663</v>
      </c>
    </row>
    <row r="46" spans="1:17" x14ac:dyDescent="0.25">
      <c r="A46" s="150" t="s">
        <v>33</v>
      </c>
      <c r="B46" s="87">
        <v>0.25822997245446111</v>
      </c>
      <c r="C46" s="87">
        <v>0.20028294014246759</v>
      </c>
      <c r="D46" s="87">
        <v>0.19603077407903854</v>
      </c>
      <c r="E46" s="87">
        <v>0.30609508763217602</v>
      </c>
      <c r="F46" s="87">
        <v>0.34144078764418395</v>
      </c>
      <c r="G46" s="87">
        <v>0.27624364493499931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3.6985995561329067E-2</v>
      </c>
      <c r="K48" s="87">
        <v>0</v>
      </c>
      <c r="L48" s="87">
        <v>0</v>
      </c>
      <c r="M48" s="87">
        <v>7.8263045193272041E-2</v>
      </c>
      <c r="N48" s="87">
        <v>0</v>
      </c>
      <c r="O48" s="87">
        <v>9.6220185120213908E-2</v>
      </c>
      <c r="P48" s="87">
        <v>0.1030469758723024</v>
      </c>
      <c r="Q48" s="87">
        <v>0.10562694831260148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1.2183572942623645E-16</v>
      </c>
      <c r="E49" s="87">
        <v>0</v>
      </c>
      <c r="F49" s="87">
        <v>1.247607701941926E-16</v>
      </c>
      <c r="G49" s="87">
        <v>2.2671053310645305E-2</v>
      </c>
      <c r="H49" s="87">
        <v>0</v>
      </c>
      <c r="I49" s="87">
        <v>0.11562540561110375</v>
      </c>
      <c r="J49" s="87">
        <v>0</v>
      </c>
      <c r="K49" s="87">
        <v>0.18104084738431403</v>
      </c>
      <c r="L49" s="87">
        <v>0.14455107930232916</v>
      </c>
      <c r="M49" s="87">
        <v>4.0764995476672096E-2</v>
      </c>
      <c r="N49" s="87">
        <v>2.9950420498246942E-2</v>
      </c>
      <c r="O49" s="87">
        <v>4.2607673796837511E-2</v>
      </c>
      <c r="P49" s="87">
        <v>4.4493522838368951E-2</v>
      </c>
      <c r="Q49" s="87">
        <v>4.4393956415634539E-2</v>
      </c>
    </row>
    <row r="50" spans="1:17" x14ac:dyDescent="0.25">
      <c r="A50" s="150" t="s">
        <v>29</v>
      </c>
      <c r="B50" s="87">
        <v>0.31132347896315699</v>
      </c>
      <c r="C50" s="87">
        <v>0.29726779660194735</v>
      </c>
      <c r="D50" s="87">
        <v>0.2509649234412642</v>
      </c>
      <c r="E50" s="87">
        <v>0.13726868535944531</v>
      </c>
      <c r="F50" s="87">
        <v>9.2850356041685095E-2</v>
      </c>
      <c r="G50" s="87">
        <v>0.10242079968606567</v>
      </c>
      <c r="H50" s="87">
        <v>0.11259152395789913</v>
      </c>
      <c r="I50" s="87">
        <v>6.7246378190410558E-2</v>
      </c>
      <c r="J50" s="87">
        <v>3.4889959262406928E-2</v>
      </c>
      <c r="K50" s="87">
        <v>3.5511016117300127E-2</v>
      </c>
      <c r="L50" s="87">
        <v>3.4192523325169248E-2</v>
      </c>
      <c r="M50" s="87">
        <v>3.426525651987293E-2</v>
      </c>
      <c r="N50" s="87">
        <v>2.6669986712976598E-2</v>
      </c>
      <c r="O50" s="87">
        <v>3.5816048671316623E-2</v>
      </c>
      <c r="P50" s="87">
        <v>3.7412947948616646E-2</v>
      </c>
      <c r="Q50" s="87">
        <v>3.7326368992613511E-2</v>
      </c>
    </row>
    <row r="51" spans="1:17" x14ac:dyDescent="0.25">
      <c r="A51" s="150" t="s">
        <v>28</v>
      </c>
      <c r="B51" s="87">
        <v>0.11536294752657554</v>
      </c>
      <c r="C51" s="87">
        <v>0.15254270484233406</v>
      </c>
      <c r="D51" s="87">
        <v>0.15266907570562691</v>
      </c>
      <c r="E51" s="87">
        <v>0.19200527511749207</v>
      </c>
      <c r="F51" s="87">
        <v>0.15252745318641941</v>
      </c>
      <c r="G51" s="87">
        <v>0.19168622047645259</v>
      </c>
      <c r="H51" s="87">
        <v>0.38310997626669052</v>
      </c>
      <c r="I51" s="87">
        <v>3.9492710452322569E-2</v>
      </c>
      <c r="J51" s="87">
        <v>3.9075105587992931E-2</v>
      </c>
      <c r="K51" s="87">
        <v>0</v>
      </c>
      <c r="L51" s="87">
        <v>3.8225362583984179E-2</v>
      </c>
      <c r="M51" s="87">
        <v>3.8302996299607539E-2</v>
      </c>
      <c r="N51" s="87">
        <v>2.9821286006949155E-2</v>
      </c>
      <c r="O51" s="87">
        <v>4.0040358084961883E-2</v>
      </c>
      <c r="P51" s="87">
        <v>4.1839812737931463E-2</v>
      </c>
      <c r="Q51" s="87">
        <v>4.1726737823567804E-2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1.9759798910596696E-17</v>
      </c>
      <c r="E52" s="87">
        <v>0</v>
      </c>
      <c r="F52" s="87">
        <v>1.6658987424108743E-17</v>
      </c>
      <c r="G52" s="87">
        <v>2.8480718379543511E-3</v>
      </c>
      <c r="H52" s="87">
        <v>0</v>
      </c>
      <c r="I52" s="87">
        <v>4.881083605695182E-3</v>
      </c>
      <c r="J52" s="87">
        <v>3.7710896875137088E-2</v>
      </c>
      <c r="K52" s="87">
        <v>2.1325084840066254E-2</v>
      </c>
      <c r="L52" s="87">
        <v>3.3520679740702705E-2</v>
      </c>
      <c r="M52" s="87">
        <v>4.3053182963069633E-2</v>
      </c>
      <c r="N52" s="87">
        <v>3.0059079767373896E-2</v>
      </c>
      <c r="O52" s="87">
        <v>4.306293069249216E-2</v>
      </c>
      <c r="P52" s="87">
        <v>4.4985190379732101E-2</v>
      </c>
      <c r="Q52" s="87">
        <v>5.2537204456669241E-2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0.4265311679399636</v>
      </c>
      <c r="C56" s="264">
        <v>0.35311613236413969</v>
      </c>
      <c r="D56" s="264">
        <v>0.39280042624801831</v>
      </c>
      <c r="E56" s="264">
        <v>0.31656109710389668</v>
      </c>
      <c r="F56" s="264">
        <v>0.30606230764518133</v>
      </c>
      <c r="G56" s="264">
        <v>0.38422272416907838</v>
      </c>
      <c r="H56" s="264">
        <v>6.2251295085688378E-2</v>
      </c>
      <c r="I56" s="264">
        <v>0.21293110398248227</v>
      </c>
      <c r="J56" s="264">
        <v>0.2084487436629742</v>
      </c>
      <c r="K56" s="264">
        <v>0.20338527472319978</v>
      </c>
      <c r="L56" s="264">
        <v>0.33729463406694271</v>
      </c>
      <c r="M56" s="264">
        <v>0.3559317299482323</v>
      </c>
      <c r="N56" s="264">
        <v>0.37994254626724872</v>
      </c>
      <c r="O56" s="264">
        <v>0.35081222775265869</v>
      </c>
      <c r="P56" s="264">
        <v>0.37403979388597625</v>
      </c>
      <c r="Q56" s="264">
        <v>0.39506060312252161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0.56399136417660845</v>
      </c>
      <c r="C58" s="242">
        <v>0.46691652140377915</v>
      </c>
      <c r="D58" s="242">
        <v>0.51939005845395891</v>
      </c>
      <c r="E58" s="242">
        <v>0.41858072380305045</v>
      </c>
      <c r="F58" s="242">
        <v>0.40469844031689428</v>
      </c>
      <c r="G58" s="242">
        <v>0.50804798017075403</v>
      </c>
      <c r="H58" s="242">
        <v>8.2313311373483911E-2</v>
      </c>
      <c r="I58" s="242">
        <v>0.28155340766941295</v>
      </c>
      <c r="J58" s="242">
        <v>0.27562649610620854</v>
      </c>
      <c r="K58" s="242">
        <v>0.26893119932730764</v>
      </c>
      <c r="L58" s="242">
        <v>0.44599615478426402</v>
      </c>
      <c r="M58" s="242">
        <v>0.47063951480211441</v>
      </c>
      <c r="N58" s="242">
        <v>0.50238840929946127</v>
      </c>
      <c r="O58" s="242">
        <v>0.46387012666775629</v>
      </c>
      <c r="P58" s="242">
        <v>0.49458334927538555</v>
      </c>
      <c r="Q58" s="242">
        <v>0.52237863311050303</v>
      </c>
    </row>
    <row r="60" spans="1:17" ht="12.75" x14ac:dyDescent="0.25">
      <c r="A60" s="98" t="s">
        <v>90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1</v>
      </c>
      <c r="D62" s="77">
        <f t="shared" si="0"/>
        <v>1</v>
      </c>
      <c r="E62" s="77">
        <f t="shared" si="0"/>
        <v>0.99999999999999989</v>
      </c>
      <c r="F62" s="77">
        <f t="shared" si="0"/>
        <v>1.0000000000000002</v>
      </c>
      <c r="G62" s="77">
        <f t="shared" si="0"/>
        <v>1</v>
      </c>
      <c r="H62" s="77">
        <f t="shared" si="0"/>
        <v>1</v>
      </c>
      <c r="I62" s="77">
        <f t="shared" si="0"/>
        <v>0.99999999999999989</v>
      </c>
      <c r="J62" s="77">
        <f t="shared" si="0"/>
        <v>1.0000000000000002</v>
      </c>
      <c r="K62" s="77">
        <f t="shared" si="0"/>
        <v>1.0000000000000002</v>
      </c>
      <c r="L62" s="77">
        <f t="shared" si="0"/>
        <v>1.0000000000000002</v>
      </c>
      <c r="M62" s="77">
        <f t="shared" si="0"/>
        <v>1</v>
      </c>
      <c r="N62" s="77">
        <f t="shared" si="0"/>
        <v>1.0000000000000002</v>
      </c>
      <c r="O62" s="77">
        <f t="shared" si="0"/>
        <v>1</v>
      </c>
      <c r="P62" s="77">
        <f t="shared" si="0"/>
        <v>1</v>
      </c>
      <c r="Q62" s="77">
        <f t="shared" si="0"/>
        <v>0.99999999999999978</v>
      </c>
    </row>
    <row r="63" spans="1:17" x14ac:dyDescent="0.25">
      <c r="A63" s="132" t="s">
        <v>83</v>
      </c>
      <c r="B63" s="203">
        <f t="shared" ref="B63:Q63" si="1">IF(B$6=0,0,B$6/B$5)</f>
        <v>3.9508461272376103E-2</v>
      </c>
      <c r="C63" s="203">
        <f t="shared" si="1"/>
        <v>3.9814410869929241E-2</v>
      </c>
      <c r="D63" s="203">
        <f t="shared" si="1"/>
        <v>3.9258714541853597E-2</v>
      </c>
      <c r="E63" s="203">
        <f t="shared" si="1"/>
        <v>4.0075897042829142E-2</v>
      </c>
      <c r="F63" s="203">
        <f t="shared" si="1"/>
        <v>3.9953457449828603E-2</v>
      </c>
      <c r="G63" s="203">
        <f t="shared" si="1"/>
        <v>3.9240810438194627E-2</v>
      </c>
      <c r="H63" s="203">
        <f t="shared" si="1"/>
        <v>4.1108337233013735E-2</v>
      </c>
      <c r="I63" s="203">
        <f t="shared" si="1"/>
        <v>3.702365826269944E-2</v>
      </c>
      <c r="J63" s="203">
        <f t="shared" si="1"/>
        <v>3.4853965616981328E-2</v>
      </c>
      <c r="K63" s="203">
        <f t="shared" si="1"/>
        <v>3.7026416169075829E-2</v>
      </c>
      <c r="L63" s="203">
        <f t="shared" si="1"/>
        <v>3.5212861114599418E-2</v>
      </c>
      <c r="M63" s="203">
        <f t="shared" si="1"/>
        <v>3.423729289298038E-2</v>
      </c>
      <c r="N63" s="203">
        <f t="shared" si="1"/>
        <v>3.3041331708224514E-2</v>
      </c>
      <c r="O63" s="203">
        <f t="shared" si="1"/>
        <v>3.4724622508456787E-2</v>
      </c>
      <c r="P63" s="203">
        <f t="shared" si="1"/>
        <v>3.4669326657438285E-2</v>
      </c>
      <c r="Q63" s="203">
        <f t="shared" si="1"/>
        <v>3.4549491599320969E-2</v>
      </c>
    </row>
    <row r="64" spans="1:17" x14ac:dyDescent="0.25">
      <c r="A64" s="76" t="s">
        <v>82</v>
      </c>
      <c r="B64" s="202">
        <f t="shared" ref="B64:Q64" si="2">IF(B$7=0,0,B$7/B$5)</f>
        <v>8.2440061884036138E-3</v>
      </c>
      <c r="C64" s="202">
        <f t="shared" si="2"/>
        <v>8.3078469529977821E-3</v>
      </c>
      <c r="D64" s="202">
        <f t="shared" si="2"/>
        <v>8.1918929568159105E-3</v>
      </c>
      <c r="E64" s="202">
        <f t="shared" si="2"/>
        <v>8.3624097873412212E-3</v>
      </c>
      <c r="F64" s="202">
        <f t="shared" si="2"/>
        <v>8.3368610129801249E-3</v>
      </c>
      <c r="G64" s="202">
        <f t="shared" si="2"/>
        <v>8.1881570092085156E-3</v>
      </c>
      <c r="H64" s="202">
        <f t="shared" si="2"/>
        <v>8.5778432171161618E-3</v>
      </c>
      <c r="I64" s="202">
        <f t="shared" si="2"/>
        <v>7.7255164591399483E-3</v>
      </c>
      <c r="J64" s="202">
        <f t="shared" si="2"/>
        <v>7.2727790195591157E-3</v>
      </c>
      <c r="K64" s="202">
        <f t="shared" si="2"/>
        <v>7.7260919357973962E-3</v>
      </c>
      <c r="L64" s="202">
        <f t="shared" si="2"/>
        <v>7.3476677043640207E-3</v>
      </c>
      <c r="M64" s="202">
        <f t="shared" si="2"/>
        <v>7.1441014252120521E-3</v>
      </c>
      <c r="N64" s="202">
        <f t="shared" si="2"/>
        <v>6.8945469983705395E-3</v>
      </c>
      <c r="O64" s="202">
        <f t="shared" si="2"/>
        <v>7.245789727828608E-3</v>
      </c>
      <c r="P64" s="202">
        <f t="shared" si="2"/>
        <v>7.2342514567011445E-3</v>
      </c>
      <c r="Q64" s="202">
        <f t="shared" si="2"/>
        <v>7.2092461558392346E-3</v>
      </c>
    </row>
    <row r="65" spans="1:17" x14ac:dyDescent="0.25">
      <c r="A65" s="76" t="s">
        <v>81</v>
      </c>
      <c r="B65" s="202">
        <f t="shared" ref="B65:Q65" si="3">IF(B$8=0,0,B$8/B$5)</f>
        <v>3.1952940194284837E-2</v>
      </c>
      <c r="C65" s="202">
        <f t="shared" si="3"/>
        <v>3.2200380587513115E-2</v>
      </c>
      <c r="D65" s="202">
        <f t="shared" si="3"/>
        <v>3.1750954541411962E-2</v>
      </c>
      <c r="E65" s="202">
        <f t="shared" si="3"/>
        <v>3.2411860654699254E-2</v>
      </c>
      <c r="F65" s="202">
        <f t="shared" si="3"/>
        <v>3.2312836170663113E-2</v>
      </c>
      <c r="G65" s="202">
        <f t="shared" si="3"/>
        <v>3.1736474383617326E-2</v>
      </c>
      <c r="H65" s="202">
        <f t="shared" si="3"/>
        <v>3.3246858996540785E-2</v>
      </c>
      <c r="I65" s="202">
        <f t="shared" si="3"/>
        <v>2.9943326065923669E-2</v>
      </c>
      <c r="J65" s="202">
        <f t="shared" si="3"/>
        <v>2.8188561210095574E-2</v>
      </c>
      <c r="K65" s="202">
        <f t="shared" si="3"/>
        <v>2.9945556555663541E-2</v>
      </c>
      <c r="L65" s="202">
        <f t="shared" si="3"/>
        <v>2.8478822232723845E-2</v>
      </c>
      <c r="M65" s="202">
        <f t="shared" si="3"/>
        <v>2.7689819775100082E-2</v>
      </c>
      <c r="N65" s="202">
        <f t="shared" si="3"/>
        <v>2.6722571874764629E-2</v>
      </c>
      <c r="O65" s="202">
        <f t="shared" si="3"/>
        <v>2.8083953425379928E-2</v>
      </c>
      <c r="P65" s="202">
        <f t="shared" si="3"/>
        <v>2.8039232245063501E-2</v>
      </c>
      <c r="Q65" s="202">
        <f t="shared" si="3"/>
        <v>2.7942314209739302E-2</v>
      </c>
    </row>
    <row r="66" spans="1:17" x14ac:dyDescent="0.25">
      <c r="A66" s="76" t="s">
        <v>80</v>
      </c>
      <c r="B66" s="202">
        <f t="shared" ref="B66:Q66" si="4">IF(B$9=0,0,B$9/B$5)</f>
        <v>4.3953638790903242E-2</v>
      </c>
      <c r="C66" s="202">
        <f t="shared" si="4"/>
        <v>4.4294011401376822E-2</v>
      </c>
      <c r="D66" s="202">
        <f t="shared" si="4"/>
        <v>4.3675792546603413E-2</v>
      </c>
      <c r="E66" s="202">
        <f t="shared" si="4"/>
        <v>4.4584917916647607E-2</v>
      </c>
      <c r="F66" s="202">
        <f t="shared" si="4"/>
        <v>4.444870239543687E-2</v>
      </c>
      <c r="G66" s="202">
        <f t="shared" si="4"/>
        <v>4.3655874015742988E-2</v>
      </c>
      <c r="H66" s="202">
        <f t="shared" si="4"/>
        <v>4.5733520057331681E-2</v>
      </c>
      <c r="I66" s="202">
        <f t="shared" si="4"/>
        <v>4.118926552916248E-2</v>
      </c>
      <c r="J66" s="202">
        <f t="shared" si="4"/>
        <v>3.8775456340803822E-2</v>
      </c>
      <c r="K66" s="202">
        <f t="shared" si="4"/>
        <v>4.1192333733207465E-2</v>
      </c>
      <c r="L66" s="202">
        <f t="shared" si="4"/>
        <v>3.9174731902492599E-2</v>
      </c>
      <c r="M66" s="202">
        <f t="shared" si="4"/>
        <v>3.8089400511494897E-2</v>
      </c>
      <c r="N66" s="202">
        <f t="shared" si="4"/>
        <v>3.6758879295791302E-2</v>
      </c>
      <c r="O66" s="202">
        <f t="shared" si="4"/>
        <v>3.8631560575464192E-2</v>
      </c>
      <c r="P66" s="202">
        <f t="shared" si="4"/>
        <v>3.8570043275523117E-2</v>
      </c>
      <c r="Q66" s="202">
        <f t="shared" si="4"/>
        <v>3.8436725330724848E-2</v>
      </c>
    </row>
    <row r="67" spans="1:17" x14ac:dyDescent="0.25">
      <c r="A67" s="129" t="s">
        <v>79</v>
      </c>
      <c r="B67" s="201">
        <f t="shared" ref="B67:Q67" si="5">IF(B$10=0,0,B$10/B$5)</f>
        <v>0.11640361077756455</v>
      </c>
      <c r="C67" s="201">
        <f t="shared" si="5"/>
        <v>0.11730502877067756</v>
      </c>
      <c r="D67" s="201">
        <f t="shared" si="5"/>
        <v>0.11566778305164302</v>
      </c>
      <c r="E67" s="201">
        <f t="shared" si="5"/>
        <v>0.11807544436555766</v>
      </c>
      <c r="F67" s="201">
        <f t="shared" si="5"/>
        <v>0.11771470111541835</v>
      </c>
      <c r="G67" s="201">
        <f t="shared" si="5"/>
        <v>0.11561503226746866</v>
      </c>
      <c r="H67" s="201">
        <f t="shared" si="5"/>
        <v>0.12633414002835924</v>
      </c>
      <c r="I67" s="201">
        <f t="shared" si="5"/>
        <v>0.11472419810349496</v>
      </c>
      <c r="J67" s="201">
        <f t="shared" si="5"/>
        <v>0.11597509496764812</v>
      </c>
      <c r="K67" s="201">
        <f t="shared" si="5"/>
        <v>0.10909077188603995</v>
      </c>
      <c r="L67" s="201">
        <f t="shared" si="5"/>
        <v>0.10923631113038236</v>
      </c>
      <c r="M67" s="201">
        <f t="shared" si="5"/>
        <v>0.11392314258679417</v>
      </c>
      <c r="N67" s="201">
        <f t="shared" si="5"/>
        <v>0.10744558576858204</v>
      </c>
      <c r="O67" s="201">
        <f t="shared" si="5"/>
        <v>0.11554471125007096</v>
      </c>
      <c r="P67" s="201">
        <f t="shared" si="5"/>
        <v>0.11536071664688403</v>
      </c>
      <c r="Q67" s="201">
        <f t="shared" si="5"/>
        <v>0.11496197056449169</v>
      </c>
    </row>
    <row r="68" spans="1:17" x14ac:dyDescent="0.25">
      <c r="A68" s="127" t="s">
        <v>306</v>
      </c>
      <c r="B68" s="200">
        <f t="shared" ref="B68:Q68" si="6">IF(B$15=0,0,B$15/B$5)</f>
        <v>3.2906146359278833E-2</v>
      </c>
      <c r="C68" s="200">
        <f t="shared" si="6"/>
        <v>3.3268362896501841E-2</v>
      </c>
      <c r="D68" s="200">
        <f t="shared" si="6"/>
        <v>3.279481552724469E-2</v>
      </c>
      <c r="E68" s="200">
        <f t="shared" si="6"/>
        <v>3.3338778252086254E-2</v>
      </c>
      <c r="F68" s="200">
        <f t="shared" si="6"/>
        <v>3.3110088883152193E-2</v>
      </c>
      <c r="G68" s="200">
        <f t="shared" si="6"/>
        <v>3.2814836496718292E-2</v>
      </c>
      <c r="H68" s="200">
        <f t="shared" si="6"/>
        <v>3.4990434897506362E-2</v>
      </c>
      <c r="I68" s="200">
        <f t="shared" si="6"/>
        <v>3.293377999630339E-2</v>
      </c>
      <c r="J68" s="200">
        <f t="shared" si="6"/>
        <v>3.1553344174759052E-2</v>
      </c>
      <c r="K68" s="200">
        <f t="shared" si="6"/>
        <v>3.4074271883727809E-2</v>
      </c>
      <c r="L68" s="200">
        <f t="shared" si="6"/>
        <v>3.2097455353941574E-2</v>
      </c>
      <c r="M68" s="200">
        <f t="shared" si="6"/>
        <v>3.1501289442755494E-2</v>
      </c>
      <c r="N68" s="200">
        <f t="shared" si="6"/>
        <v>2.9768289797294813E-2</v>
      </c>
      <c r="O68" s="200">
        <f t="shared" si="6"/>
        <v>3.1998873580349405E-2</v>
      </c>
      <c r="P68" s="200">
        <f t="shared" si="6"/>
        <v>3.1958239913330112E-2</v>
      </c>
      <c r="Q68" s="200">
        <f t="shared" si="6"/>
        <v>3.1915614402143799E-2</v>
      </c>
    </row>
    <row r="69" spans="1:17" x14ac:dyDescent="0.25">
      <c r="A69" s="127" t="s">
        <v>305</v>
      </c>
      <c r="B69" s="200">
        <f t="shared" ref="B69:Q69" si="7">IF(B$26=0,0,B$26/B$5)</f>
        <v>0.2377258137622259</v>
      </c>
      <c r="C69" s="200">
        <f t="shared" si="7"/>
        <v>0.24034259605357419</v>
      </c>
      <c r="D69" s="200">
        <f t="shared" si="7"/>
        <v>0.23692151986669718</v>
      </c>
      <c r="E69" s="200">
        <f t="shared" si="7"/>
        <v>0.24085130185962311</v>
      </c>
      <c r="F69" s="200">
        <f t="shared" si="7"/>
        <v>0.23919916776482386</v>
      </c>
      <c r="G69" s="200">
        <f t="shared" si="7"/>
        <v>0.23706615853718921</v>
      </c>
      <c r="H69" s="200">
        <f t="shared" si="7"/>
        <v>0.25278346236852356</v>
      </c>
      <c r="I69" s="200">
        <f t="shared" si="7"/>
        <v>0.2379254490758585</v>
      </c>
      <c r="J69" s="200">
        <f t="shared" si="7"/>
        <v>0.22795268515995801</v>
      </c>
      <c r="K69" s="200">
        <f t="shared" si="7"/>
        <v>0.24616477187795674</v>
      </c>
      <c r="L69" s="200">
        <f t="shared" si="7"/>
        <v>0.23188353964033437</v>
      </c>
      <c r="M69" s="200">
        <f t="shared" si="7"/>
        <v>0.22757662308965024</v>
      </c>
      <c r="N69" s="200">
        <f t="shared" si="7"/>
        <v>0.18205014418997226</v>
      </c>
      <c r="O69" s="200">
        <f t="shared" si="7"/>
        <v>0.23117134951957549</v>
      </c>
      <c r="P69" s="200">
        <f t="shared" si="7"/>
        <v>0.23087779732258354</v>
      </c>
      <c r="Q69" s="200">
        <f t="shared" si="7"/>
        <v>0.23056985532830809</v>
      </c>
    </row>
    <row r="70" spans="1:17" x14ac:dyDescent="0.25">
      <c r="A70" s="127" t="s">
        <v>304</v>
      </c>
      <c r="B70" s="200">
        <f t="shared" ref="B70:Q70" si="8">IF(B$37=0,0,B$37/B$5)</f>
        <v>0.12621982082140712</v>
      </c>
      <c r="C70" s="200">
        <f t="shared" si="8"/>
        <v>0.11130393835668587</v>
      </c>
      <c r="D70" s="200">
        <f t="shared" si="8"/>
        <v>0.13231404069400907</v>
      </c>
      <c r="E70" s="200">
        <f t="shared" si="8"/>
        <v>0.10231009677181015</v>
      </c>
      <c r="F70" s="200">
        <f t="shared" si="8"/>
        <v>0.10636620229845001</v>
      </c>
      <c r="G70" s="200">
        <f t="shared" si="8"/>
        <v>0.13032845615630917</v>
      </c>
      <c r="H70" s="200">
        <f t="shared" si="8"/>
        <v>2.706542338392744E-2</v>
      </c>
      <c r="I70" s="200">
        <f t="shared" si="8"/>
        <v>0.19007393777995343</v>
      </c>
      <c r="J70" s="200">
        <f t="shared" si="8"/>
        <v>0.27250982020309666</v>
      </c>
      <c r="K70" s="200">
        <f t="shared" si="8"/>
        <v>0.17944487506930049</v>
      </c>
      <c r="L70" s="200">
        <f t="shared" si="8"/>
        <v>0.26621197381381195</v>
      </c>
      <c r="M70" s="200">
        <f t="shared" si="8"/>
        <v>0.29431525563689159</v>
      </c>
      <c r="N70" s="200">
        <f t="shared" si="8"/>
        <v>0.38504417433491389</v>
      </c>
      <c r="O70" s="200">
        <f t="shared" si="8"/>
        <v>0.26825806662634294</v>
      </c>
      <c r="P70" s="200">
        <f t="shared" si="8"/>
        <v>0.27090871211779949</v>
      </c>
      <c r="Q70" s="200">
        <f t="shared" si="8"/>
        <v>0.27577463024860993</v>
      </c>
    </row>
    <row r="71" spans="1:17" x14ac:dyDescent="0.25">
      <c r="A71" s="127" t="s">
        <v>303</v>
      </c>
      <c r="B71" s="200">
        <f t="shared" ref="B71:Q71" si="9">IF(B$38=0,0,B$38/B$5)</f>
        <v>0.3313836159341384</v>
      </c>
      <c r="C71" s="200">
        <f t="shared" si="9"/>
        <v>0.34520781928407857</v>
      </c>
      <c r="D71" s="200">
        <f t="shared" si="9"/>
        <v>0.32619188831472168</v>
      </c>
      <c r="E71" s="200">
        <f t="shared" si="9"/>
        <v>0.3542926227970577</v>
      </c>
      <c r="F71" s="200">
        <f t="shared" si="9"/>
        <v>0.35184256239250311</v>
      </c>
      <c r="G71" s="200">
        <f t="shared" si="9"/>
        <v>0.32862031120550089</v>
      </c>
      <c r="H71" s="200">
        <f t="shared" si="9"/>
        <v>0.42336210463232377</v>
      </c>
      <c r="I71" s="200">
        <f t="shared" si="9"/>
        <v>0.2607210315673773</v>
      </c>
      <c r="J71" s="200">
        <f t="shared" si="9"/>
        <v>0.17447348391886236</v>
      </c>
      <c r="K71" s="200">
        <f t="shared" si="9"/>
        <v>0.27026471759982751</v>
      </c>
      <c r="L71" s="200">
        <f t="shared" si="9"/>
        <v>0.18349362354338819</v>
      </c>
      <c r="M71" s="200">
        <f t="shared" si="9"/>
        <v>0.15160151263044258</v>
      </c>
      <c r="N71" s="200">
        <f t="shared" si="9"/>
        <v>9.5565024979046828E-2</v>
      </c>
      <c r="O71" s="200">
        <f t="shared" si="9"/>
        <v>0.1769641532193294</v>
      </c>
      <c r="P71" s="200">
        <f t="shared" si="9"/>
        <v>0.17433901258596665</v>
      </c>
      <c r="Q71" s="200">
        <f t="shared" si="9"/>
        <v>0.16937533819041184</v>
      </c>
    </row>
    <row r="72" spans="1:17" x14ac:dyDescent="0.25">
      <c r="A72" s="142" t="s">
        <v>310</v>
      </c>
      <c r="B72" s="199">
        <f t="shared" ref="B72:Q72" si="10">IF(B$39=0,0,B$39/B$5)</f>
        <v>0.2689091653069704</v>
      </c>
      <c r="C72" s="199">
        <f t="shared" si="10"/>
        <v>0.28514284166585202</v>
      </c>
      <c r="D72" s="199">
        <f t="shared" si="10"/>
        <v>0.26269010112111918</v>
      </c>
      <c r="E72" s="199">
        <f t="shared" si="10"/>
        <v>0.29585363136873538</v>
      </c>
      <c r="F72" s="199">
        <f t="shared" si="10"/>
        <v>0.29290067762300309</v>
      </c>
      <c r="G72" s="199">
        <f t="shared" si="10"/>
        <v>0.26547225962558935</v>
      </c>
      <c r="H72" s="199">
        <f t="shared" si="10"/>
        <v>0.3772833672014988</v>
      </c>
      <c r="I72" s="199">
        <f t="shared" si="10"/>
        <v>0.18608523409381683</v>
      </c>
      <c r="J72" s="199">
        <f t="shared" si="10"/>
        <v>8.5794150827486718E-2</v>
      </c>
      <c r="K72" s="199">
        <f t="shared" si="10"/>
        <v>0.19631355933112404</v>
      </c>
      <c r="L72" s="199">
        <f t="shared" si="10"/>
        <v>9.5373966458563997E-2</v>
      </c>
      <c r="M72" s="199">
        <f t="shared" si="10"/>
        <v>5.8841164429617621E-2</v>
      </c>
      <c r="N72" s="199">
        <f t="shared" si="10"/>
        <v>0</v>
      </c>
      <c r="O72" s="199">
        <f t="shared" si="10"/>
        <v>8.8571180674965028E-2</v>
      </c>
      <c r="P72" s="199">
        <f t="shared" si="10"/>
        <v>8.5490093059322939E-2</v>
      </c>
      <c r="Q72" s="199">
        <f t="shared" si="10"/>
        <v>7.9652013575216396E-2</v>
      </c>
    </row>
    <row r="73" spans="1:17" x14ac:dyDescent="0.25">
      <c r="A73" s="142" t="s">
        <v>309</v>
      </c>
      <c r="B73" s="199">
        <f t="shared" ref="B73:Q73" si="11">IF(B$45=0,0,B$45/B$5)</f>
        <v>3.8499140242426365E-2</v>
      </c>
      <c r="C73" s="199">
        <f t="shared" si="11"/>
        <v>3.8922922022049493E-2</v>
      </c>
      <c r="D73" s="199">
        <f t="shared" si="11"/>
        <v>3.8368886724770693E-2</v>
      </c>
      <c r="E73" s="199">
        <f t="shared" si="11"/>
        <v>3.9005305739068998E-2</v>
      </c>
      <c r="F73" s="199">
        <f t="shared" si="11"/>
        <v>3.8737746481585102E-2</v>
      </c>
      <c r="G73" s="199">
        <f t="shared" si="11"/>
        <v>3.8392310619599877E-2</v>
      </c>
      <c r="H73" s="199">
        <f t="shared" si="11"/>
        <v>4.0937691261521206E-2</v>
      </c>
      <c r="I73" s="199">
        <f t="shared" si="11"/>
        <v>3.8531470715147204E-2</v>
      </c>
      <c r="J73" s="199">
        <f t="shared" si="11"/>
        <v>3.6916404894037511E-2</v>
      </c>
      <c r="K73" s="199">
        <f t="shared" si="11"/>
        <v>3.9865809796968056E-2</v>
      </c>
      <c r="L73" s="199">
        <f t="shared" si="11"/>
        <v>3.7552997595173207E-2</v>
      </c>
      <c r="M73" s="199">
        <f t="shared" si="11"/>
        <v>3.6855502520182916E-2</v>
      </c>
      <c r="N73" s="199">
        <f t="shared" si="11"/>
        <v>2.2426325118442687E-2</v>
      </c>
      <c r="O73" s="199">
        <f t="shared" si="11"/>
        <v>3.7437660068699162E-2</v>
      </c>
      <c r="P73" s="199">
        <f t="shared" si="11"/>
        <v>3.7390119976095801E-2</v>
      </c>
      <c r="Q73" s="199">
        <f t="shared" si="11"/>
        <v>3.7340249489435075E-2</v>
      </c>
    </row>
    <row r="74" spans="1:17" x14ac:dyDescent="0.25">
      <c r="A74" s="142" t="s">
        <v>308</v>
      </c>
      <c r="B74" s="199">
        <f t="shared" ref="B74:Q74" si="12">IF(B$56=0,0,B$56/B$5)</f>
        <v>2.3975310384741634E-2</v>
      </c>
      <c r="C74" s="199">
        <f t="shared" si="12"/>
        <v>2.1142055596177038E-2</v>
      </c>
      <c r="D74" s="199">
        <f t="shared" si="12"/>
        <v>2.5132900468831754E-2</v>
      </c>
      <c r="E74" s="199">
        <f t="shared" si="12"/>
        <v>1.9433685689253345E-2</v>
      </c>
      <c r="F74" s="199">
        <f t="shared" si="12"/>
        <v>2.0204138287914963E-2</v>
      </c>
      <c r="G74" s="199">
        <f t="shared" si="12"/>
        <v>2.4755740960311627E-2</v>
      </c>
      <c r="H74" s="199">
        <f t="shared" si="12"/>
        <v>5.14104616930378E-3</v>
      </c>
      <c r="I74" s="199">
        <f t="shared" si="12"/>
        <v>3.6104326758413234E-2</v>
      </c>
      <c r="J74" s="199">
        <f t="shared" si="12"/>
        <v>5.1762928197338111E-2</v>
      </c>
      <c r="K74" s="199">
        <f t="shared" si="12"/>
        <v>3.4085348471735402E-2</v>
      </c>
      <c r="L74" s="199">
        <f t="shared" si="12"/>
        <v>5.0566659489650993E-2</v>
      </c>
      <c r="M74" s="199">
        <f t="shared" si="12"/>
        <v>5.5904845680642051E-2</v>
      </c>
      <c r="N74" s="199">
        <f t="shared" si="12"/>
        <v>7.3138699860604159E-2</v>
      </c>
      <c r="O74" s="199">
        <f t="shared" si="12"/>
        <v>5.0955312475665211E-2</v>
      </c>
      <c r="P74" s="199">
        <f t="shared" si="12"/>
        <v>5.1458799550547892E-2</v>
      </c>
      <c r="Q74" s="199">
        <f t="shared" si="12"/>
        <v>5.2383075125760362E-2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3.1701945899417397E-2</v>
      </c>
      <c r="C76" s="276">
        <f t="shared" si="14"/>
        <v>2.7955604826665179E-2</v>
      </c>
      <c r="D76" s="276">
        <f t="shared" si="14"/>
        <v>3.3232597958999577E-2</v>
      </c>
      <c r="E76" s="276">
        <f t="shared" si="14"/>
        <v>2.5696670552347908E-2</v>
      </c>
      <c r="F76" s="276">
        <f t="shared" si="14"/>
        <v>2.6715420516743808E-2</v>
      </c>
      <c r="G76" s="276">
        <f t="shared" si="14"/>
        <v>3.2733889490050391E-2</v>
      </c>
      <c r="H76" s="276">
        <f t="shared" si="14"/>
        <v>6.7978751853573459E-3</v>
      </c>
      <c r="I76" s="276">
        <f t="shared" si="14"/>
        <v>4.7739837160086805E-2</v>
      </c>
      <c r="J76" s="276">
        <f t="shared" si="14"/>
        <v>6.8444809388236147E-2</v>
      </c>
      <c r="K76" s="276">
        <f t="shared" si="14"/>
        <v>4.5070193289403343E-2</v>
      </c>
      <c r="L76" s="276">
        <f t="shared" si="14"/>
        <v>6.6863013563961904E-2</v>
      </c>
      <c r="M76" s="276">
        <f t="shared" si="14"/>
        <v>7.3921562008678485E-2</v>
      </c>
      <c r="N76" s="276">
        <f t="shared" si="14"/>
        <v>9.6709451053039408E-2</v>
      </c>
      <c r="O76" s="276">
        <f t="shared" si="14"/>
        <v>6.7376919567202265E-2</v>
      </c>
      <c r="P76" s="276">
        <f t="shared" si="14"/>
        <v>6.8042667778710098E-2</v>
      </c>
      <c r="Q76" s="276">
        <f t="shared" si="14"/>
        <v>6.9264813970410136E-2</v>
      </c>
    </row>
    <row r="78" spans="1:17" ht="12.75" x14ac:dyDescent="0.25">
      <c r="A78" s="98" t="s">
        <v>128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53">
        <f>IF(B$5=0,0,B$5/TEL_fec!B$5)</f>
        <v>0.30881458843588067</v>
      </c>
      <c r="C80" s="253">
        <f>IF(C$5=0,0,C$5/TEL_fec!C$5)</f>
        <v>0.30644153563951598</v>
      </c>
      <c r="D80" s="253">
        <f>IF(D$5=0,0,D$5/TEL_fec!D$5)</f>
        <v>0.31077913146026565</v>
      </c>
      <c r="E80" s="253">
        <f>IF(E$5=0,0,E$5/TEL_fec!E$5)</f>
        <v>0.30444207386112321</v>
      </c>
      <c r="F80" s="253">
        <f>IF(F$5=0,0,F$5/TEL_fec!F$5)</f>
        <v>0.30537505353284761</v>
      </c>
      <c r="G80" s="253">
        <f>IF(G$5=0,0,G$5/TEL_fec!G$5)</f>
        <v>0.3109209282713552</v>
      </c>
      <c r="H80" s="253">
        <f>IF(H$5=0,0,H$5/TEL_fec!H$5)</f>
        <v>0.2967959793266805</v>
      </c>
      <c r="I80" s="253">
        <f>IF(I$5=0,0,I$5/TEL_fec!I$5)</f>
        <v>0.32954034744469857</v>
      </c>
      <c r="J80" s="253">
        <f>IF(J$5=0,0,J$5/TEL_fec!J$5)</f>
        <v>0.35005454878911585</v>
      </c>
      <c r="K80" s="253">
        <f>IF(K$5=0,0,K$5/TEL_fec!K$5)</f>
        <v>0.32951580168738442</v>
      </c>
      <c r="L80" s="253">
        <f>IF(L$5=0,0,L$5/TEL_fec!L$5)</f>
        <v>0.34648673301088989</v>
      </c>
      <c r="M80" s="253">
        <f>IF(M$5=0,0,M$5/TEL_fec!M$5)</f>
        <v>0.35635963525799863</v>
      </c>
      <c r="N80" s="253">
        <f>IF(N$5=0,0,N$5/TEL_fec!N$5)</f>
        <v>0.36925839779414188</v>
      </c>
      <c r="O80" s="253">
        <f>IF(O$5=0,0,O$5/TEL_fec!O$5)</f>
        <v>0.36861044871355675</v>
      </c>
      <c r="P80" s="253">
        <f>IF(P$5=0,0,P$5/TEL_fec!P$5)</f>
        <v>0.38520242925746701</v>
      </c>
      <c r="Q80" s="253">
        <f>IF(Q$5=0,0,Q$5/TEL_fec!Q$5)</f>
        <v>0.38653850551677477</v>
      </c>
    </row>
    <row r="81" spans="1:17" x14ac:dyDescent="0.25">
      <c r="A81" s="132" t="s">
        <v>83</v>
      </c>
      <c r="B81" s="282">
        <f>IF(B$6=0,0,B$6/TEL_fec!B$6)</f>
        <v>0.34628919815357895</v>
      </c>
      <c r="C81" s="282">
        <f>IF(C$6=0,0,C$6/TEL_fec!C$6)</f>
        <v>0.346289198153579</v>
      </c>
      <c r="D81" s="282">
        <f>IF(D$6=0,0,D$6/TEL_fec!D$6)</f>
        <v>0.346289198153579</v>
      </c>
      <c r="E81" s="282">
        <f>IF(E$6=0,0,E$6/TEL_fec!E$6)</f>
        <v>0.346289198153579</v>
      </c>
      <c r="F81" s="282">
        <f>IF(F$6=0,0,F$6/TEL_fec!F$6)</f>
        <v>0.346289198153579</v>
      </c>
      <c r="G81" s="282">
        <f>IF(G$6=0,0,G$6/TEL_fec!G$6)</f>
        <v>0.34628919815357895</v>
      </c>
      <c r="H81" s="282">
        <f>IF(H$6=0,0,H$6/TEL_fec!H$6)</f>
        <v>0.346289198153579</v>
      </c>
      <c r="I81" s="282">
        <f>IF(I$6=0,0,I$6/TEL_fec!I$6)</f>
        <v>0.34628919815357895</v>
      </c>
      <c r="J81" s="282">
        <f>IF(J$6=0,0,J$6/TEL_fec!J$6)</f>
        <v>0.346289198153579</v>
      </c>
      <c r="K81" s="282">
        <f>IF(K$6=0,0,K$6/TEL_fec!K$6)</f>
        <v>0.34628919815357895</v>
      </c>
      <c r="L81" s="282">
        <f>IF(L$6=0,0,L$6/TEL_fec!L$6)</f>
        <v>0.346289198153579</v>
      </c>
      <c r="M81" s="282">
        <f>IF(M$6=0,0,M$6/TEL_fec!M$6)</f>
        <v>0.346289198153579</v>
      </c>
      <c r="N81" s="282">
        <f>IF(N$6=0,0,N$6/TEL_fec!N$6)</f>
        <v>0.346289198153579</v>
      </c>
      <c r="O81" s="282">
        <f>IF(O$6=0,0,O$6/TEL_fec!O$6)</f>
        <v>0.3632923022307929</v>
      </c>
      <c r="P81" s="282">
        <f>IF(P$6=0,0,P$6/TEL_fec!P$6)</f>
        <v>0.3790403506098764</v>
      </c>
      <c r="Q81" s="282">
        <f>IF(Q$6=0,0,Q$6/TEL_fec!Q$6)</f>
        <v>0.37904035060987645</v>
      </c>
    </row>
    <row r="82" spans="1:17" x14ac:dyDescent="0.25">
      <c r="A82" s="76" t="s">
        <v>82</v>
      </c>
      <c r="B82" s="281">
        <f>IF(B$7=0,0,B$7/TEL_fec!B$7)</f>
        <v>8.8064681134130143E-2</v>
      </c>
      <c r="C82" s="281">
        <f>IF(C$7=0,0,C$7/TEL_fec!C$7)</f>
        <v>8.8064681134130129E-2</v>
      </c>
      <c r="D82" s="281">
        <f>IF(D$7=0,0,D$7/TEL_fec!D$7)</f>
        <v>8.8064681134130143E-2</v>
      </c>
      <c r="E82" s="281">
        <f>IF(E$7=0,0,E$7/TEL_fec!E$7)</f>
        <v>8.8064681134130129E-2</v>
      </c>
      <c r="F82" s="281">
        <f>IF(F$7=0,0,F$7/TEL_fec!F$7)</f>
        <v>8.8064681134130157E-2</v>
      </c>
      <c r="G82" s="281">
        <f>IF(G$7=0,0,G$7/TEL_fec!G$7)</f>
        <v>8.8064681134130129E-2</v>
      </c>
      <c r="H82" s="281">
        <f>IF(H$7=0,0,H$7/TEL_fec!H$7)</f>
        <v>8.8064681134130143E-2</v>
      </c>
      <c r="I82" s="281">
        <f>IF(I$7=0,0,I$7/TEL_fec!I$7)</f>
        <v>8.8064681134130129E-2</v>
      </c>
      <c r="J82" s="281">
        <f>IF(J$7=0,0,J$7/TEL_fec!J$7)</f>
        <v>8.8064681134130129E-2</v>
      </c>
      <c r="K82" s="281">
        <f>IF(K$7=0,0,K$7/TEL_fec!K$7)</f>
        <v>8.8064681134130129E-2</v>
      </c>
      <c r="L82" s="281">
        <f>IF(L$7=0,0,L$7/TEL_fec!L$7)</f>
        <v>8.8064681134130129E-2</v>
      </c>
      <c r="M82" s="281">
        <f>IF(M$7=0,0,M$7/TEL_fec!M$7)</f>
        <v>8.8064681134130129E-2</v>
      </c>
      <c r="N82" s="281">
        <f>IF(N$7=0,0,N$7/TEL_fec!N$7)</f>
        <v>8.8064681134130116E-2</v>
      </c>
      <c r="O82" s="281">
        <f>IF(O$7=0,0,O$7/TEL_fec!O$7)</f>
        <v>9.238873440184478E-2</v>
      </c>
      <c r="P82" s="281">
        <f>IF(P$7=0,0,P$7/TEL_fec!P$7)</f>
        <v>9.6393614907455516E-2</v>
      </c>
      <c r="Q82" s="281">
        <f>IF(Q$7=0,0,Q$7/TEL_fec!Q$7)</f>
        <v>9.639361490745553E-2</v>
      </c>
    </row>
    <row r="83" spans="1:17" x14ac:dyDescent="0.25">
      <c r="A83" s="76" t="s">
        <v>81</v>
      </c>
      <c r="B83" s="281">
        <f>IF(B$8=0,0,B$8/TEL_fec!B$8)</f>
        <v>0.47489372018153742</v>
      </c>
      <c r="C83" s="281">
        <f>IF(C$8=0,0,C$8/TEL_fec!C$8)</f>
        <v>0.47489372018153736</v>
      </c>
      <c r="D83" s="281">
        <f>IF(D$8=0,0,D$8/TEL_fec!D$8)</f>
        <v>0.47489372018153742</v>
      </c>
      <c r="E83" s="281">
        <f>IF(E$8=0,0,E$8/TEL_fec!E$8)</f>
        <v>0.47489372018153742</v>
      </c>
      <c r="F83" s="281">
        <f>IF(F$8=0,0,F$8/TEL_fec!F$8)</f>
        <v>0.47489372018153736</v>
      </c>
      <c r="G83" s="281">
        <f>IF(G$8=0,0,G$8/TEL_fec!G$8)</f>
        <v>0.47489372018153753</v>
      </c>
      <c r="H83" s="281">
        <f>IF(H$8=0,0,H$8/TEL_fec!H$8)</f>
        <v>0.47489372018153747</v>
      </c>
      <c r="I83" s="281">
        <f>IF(I$8=0,0,I$8/TEL_fec!I$8)</f>
        <v>0.47489372018153742</v>
      </c>
      <c r="J83" s="281">
        <f>IF(J$8=0,0,J$8/TEL_fec!J$8)</f>
        <v>0.47489372018153742</v>
      </c>
      <c r="K83" s="281">
        <f>IF(K$8=0,0,K$8/TEL_fec!K$8)</f>
        <v>0.47489372018153742</v>
      </c>
      <c r="L83" s="281">
        <f>IF(L$8=0,0,L$8/TEL_fec!L$8)</f>
        <v>0.47489372018153747</v>
      </c>
      <c r="M83" s="281">
        <f>IF(M$8=0,0,M$8/TEL_fec!M$8)</f>
        <v>0.47489372018153747</v>
      </c>
      <c r="N83" s="281">
        <f>IF(N$8=0,0,N$8/TEL_fec!N$8)</f>
        <v>0.47489372018153747</v>
      </c>
      <c r="O83" s="281">
        <f>IF(O$8=0,0,O$8/TEL_fec!O$8)</f>
        <v>0.49821141935585833</v>
      </c>
      <c r="P83" s="281">
        <f>IF(P$8=0,0,P$8/TEL_fec!P$8)</f>
        <v>0.51980796155301068</v>
      </c>
      <c r="Q83" s="281">
        <f>IF(Q$8=0,0,Q$8/TEL_fec!Q$8)</f>
        <v>0.51980796155301068</v>
      </c>
    </row>
    <row r="84" spans="1:17" x14ac:dyDescent="0.25">
      <c r="A84" s="76" t="s">
        <v>80</v>
      </c>
      <c r="B84" s="281">
        <f>IF(B$9=0,0,B$9/TEL_fec!B$9)</f>
        <v>0.33388411486965675</v>
      </c>
      <c r="C84" s="281">
        <f>IF(C$9=0,0,C$9/TEL_fec!C$9)</f>
        <v>0.33388411486965675</v>
      </c>
      <c r="D84" s="281">
        <f>IF(D$9=0,0,D$9/TEL_fec!D$9)</f>
        <v>0.33388411486965675</v>
      </c>
      <c r="E84" s="281">
        <f>IF(E$9=0,0,E$9/TEL_fec!E$9)</f>
        <v>0.33388411486965669</v>
      </c>
      <c r="F84" s="281">
        <f>IF(F$9=0,0,F$9/TEL_fec!F$9)</f>
        <v>0.33388411486965669</v>
      </c>
      <c r="G84" s="281">
        <f>IF(G$9=0,0,G$9/TEL_fec!G$9)</f>
        <v>0.33388411486965669</v>
      </c>
      <c r="H84" s="281">
        <f>IF(H$9=0,0,H$9/TEL_fec!H$9)</f>
        <v>0.33388411486965669</v>
      </c>
      <c r="I84" s="281">
        <f>IF(I$9=0,0,I$9/TEL_fec!I$9)</f>
        <v>0.33388411486965675</v>
      </c>
      <c r="J84" s="281">
        <f>IF(J$9=0,0,J$9/TEL_fec!J$9)</f>
        <v>0.33388411486965675</v>
      </c>
      <c r="K84" s="281">
        <f>IF(K$9=0,0,K$9/TEL_fec!K$9)</f>
        <v>0.3338841148696568</v>
      </c>
      <c r="L84" s="281">
        <f>IF(L$9=0,0,L$9/TEL_fec!L$9)</f>
        <v>0.33388411486965675</v>
      </c>
      <c r="M84" s="281">
        <f>IF(M$9=0,0,M$9/TEL_fec!M$9)</f>
        <v>0.33388411486965675</v>
      </c>
      <c r="N84" s="281">
        <f>IF(N$9=0,0,N$9/TEL_fec!N$9)</f>
        <v>0.33388411486965675</v>
      </c>
      <c r="O84" s="281">
        <f>IF(O$9=0,0,O$9/TEL_fec!O$9)</f>
        <v>0.35027811845142437</v>
      </c>
      <c r="P84" s="281">
        <f>IF(P$9=0,0,P$9/TEL_fec!P$9)</f>
        <v>0.36546202606971195</v>
      </c>
      <c r="Q84" s="281">
        <f>IF(Q$9=0,0,Q$9/TEL_fec!Q$9)</f>
        <v>0.36546202606971195</v>
      </c>
    </row>
    <row r="85" spans="1:17" x14ac:dyDescent="0.25">
      <c r="A85" s="129" t="s">
        <v>79</v>
      </c>
      <c r="B85" s="280">
        <f>IF(B$10=0,0,B$10/TEL_fec!B$10)</f>
        <v>0.52355980341628183</v>
      </c>
      <c r="C85" s="280">
        <f>IF(C$10=0,0,C$10/TEL_fec!C$10)</f>
        <v>0.52355980341628183</v>
      </c>
      <c r="D85" s="280">
        <f>IF(D$10=0,0,D$10/TEL_fec!D$10)</f>
        <v>0.52355980341628183</v>
      </c>
      <c r="E85" s="280">
        <f>IF(E$10=0,0,E$10/TEL_fec!E$10)</f>
        <v>0.52355980341628183</v>
      </c>
      <c r="F85" s="280">
        <f>IF(F$10=0,0,F$10/TEL_fec!F$10)</f>
        <v>0.52355980341628172</v>
      </c>
      <c r="G85" s="280">
        <f>IF(G$10=0,0,G$10/TEL_fec!G$10)</f>
        <v>0.52355980341628172</v>
      </c>
      <c r="H85" s="280">
        <f>IF(H$10=0,0,H$10/TEL_fec!H$10)</f>
        <v>0.54611081505538739</v>
      </c>
      <c r="I85" s="280">
        <f>IF(I$10=0,0,I$10/TEL_fec!I$10)</f>
        <v>0.55063734384420382</v>
      </c>
      <c r="J85" s="280">
        <f>IF(J$10=0,0,J$10/TEL_fec!J$10)</f>
        <v>0.59129267355691439</v>
      </c>
      <c r="K85" s="280">
        <f>IF(K$10=0,0,K$10/TEL_fec!K$10)</f>
        <v>0.52355980341628172</v>
      </c>
      <c r="L85" s="280">
        <f>IF(L$10=0,0,L$10/TEL_fec!L$10)</f>
        <v>0.5512589727372561</v>
      </c>
      <c r="M85" s="280">
        <f>IF(M$10=0,0,M$10/TEL_fec!M$10)</f>
        <v>0.59129267355691451</v>
      </c>
      <c r="N85" s="280">
        <f>IF(N$10=0,0,N$10/TEL_fec!N$10)</f>
        <v>0.57785781947240622</v>
      </c>
      <c r="O85" s="280">
        <f>IF(O$10=0,0,O$10/TEL_fec!O$10)</f>
        <v>0.62032566367670272</v>
      </c>
      <c r="P85" s="280">
        <f>IF(P$10=0,0,P$10/TEL_fec!P$10)</f>
        <v>0.64721563217419598</v>
      </c>
      <c r="Q85" s="280">
        <f>IF(Q$10=0,0,Q$10/TEL_fec!Q$10)</f>
        <v>0.64721563217419609</v>
      </c>
    </row>
    <row r="86" spans="1:17" x14ac:dyDescent="0.25">
      <c r="A86" s="127" t="s">
        <v>306</v>
      </c>
      <c r="B86" s="305">
        <f>IF(B$15=0,0,B$15/TEL_fec!B$15)</f>
        <v>0.32579600851185048</v>
      </c>
      <c r="C86" s="305">
        <f>IF(C$15=0,0,C$15/TEL_fec!C$15)</f>
        <v>0.3268511265359258</v>
      </c>
      <c r="D86" s="305">
        <f>IF(D$15=0,0,D$15/TEL_fec!D$15)</f>
        <v>0.3267593074297272</v>
      </c>
      <c r="E86" s="305">
        <f>IF(E$15=0,0,E$15/TEL_fec!E$15)</f>
        <v>0.32540579145608961</v>
      </c>
      <c r="F86" s="305">
        <f>IF(F$15=0,0,F$15/TEL_fec!F$15)</f>
        <v>0.32416403434902724</v>
      </c>
      <c r="G86" s="305">
        <f>IF(G$15=0,0,G$15/TEL_fec!G$15)</f>
        <v>0.32710797032290628</v>
      </c>
      <c r="H86" s="305">
        <f>IF(H$15=0,0,H$15/TEL_fec!H$15)</f>
        <v>0.33294943299124941</v>
      </c>
      <c r="I86" s="305">
        <f>IF(I$15=0,0,I$15/TEL_fec!I$15)</f>
        <v>0.34795341337848584</v>
      </c>
      <c r="J86" s="305">
        <f>IF(J$15=0,0,J$15/TEL_fec!J$15)</f>
        <v>0.35412129689454264</v>
      </c>
      <c r="K86" s="305">
        <f>IF(K$15=0,0,K$15/TEL_fec!K$15)</f>
        <v>0.3599761734058044</v>
      </c>
      <c r="L86" s="305">
        <f>IF(L$15=0,0,L$15/TEL_fec!L$15)</f>
        <v>0.35655632061789044</v>
      </c>
      <c r="M86" s="305">
        <f>IF(M$15=0,0,M$15/TEL_fec!M$15)</f>
        <v>0.35990490278756859</v>
      </c>
      <c r="N86" s="305">
        <f>IF(N$15=0,0,N$15/TEL_fec!N$15)</f>
        <v>0.35241565456881435</v>
      </c>
      <c r="O86" s="305">
        <f>IF(O$15=0,0,O$15/TEL_fec!O$15)</f>
        <v>0.37815797025277659</v>
      </c>
      <c r="P86" s="305">
        <f>IF(P$15=0,0,P$15/TEL_fec!P$15)</f>
        <v>0.39467788840758533</v>
      </c>
      <c r="Q86" s="305">
        <f>IF(Q$15=0,0,Q$15/TEL_fec!Q$15)</f>
        <v>0.39551858789817051</v>
      </c>
    </row>
    <row r="87" spans="1:17" x14ac:dyDescent="0.25">
      <c r="A87" s="127" t="s">
        <v>305</v>
      </c>
      <c r="B87" s="305">
        <f>IF(B$26=0,0,B$26/TEL_fec!B$26)</f>
        <v>0.28820416137586768</v>
      </c>
      <c r="C87" s="305">
        <f>IF(C$26=0,0,C$26/TEL_fec!C$26)</f>
        <v>0.28913753501254968</v>
      </c>
      <c r="D87" s="305">
        <f>IF(D$26=0,0,D$26/TEL_fec!D$26)</f>
        <v>0.2890563104186048</v>
      </c>
      <c r="E87" s="305">
        <f>IF(E$26=0,0,E$26/TEL_fec!E$26)</f>
        <v>0.28785896936500233</v>
      </c>
      <c r="F87" s="305">
        <f>IF(F$26=0,0,F$26/TEL_fec!F$26)</f>
        <v>0.28676049192413949</v>
      </c>
      <c r="G87" s="305">
        <f>IF(G$26=0,0,G$26/TEL_fec!G$26)</f>
        <v>0.2893647429779555</v>
      </c>
      <c r="H87" s="305">
        <f>IF(H$26=0,0,H$26/TEL_fec!H$26)</f>
        <v>0.29453219072302833</v>
      </c>
      <c r="I87" s="305">
        <f>IF(I$26=0,0,I$26/TEL_fec!I$26)</f>
        <v>0.30780494260404512</v>
      </c>
      <c r="J87" s="305">
        <f>IF(J$26=0,0,J$26/TEL_fec!J$26)</f>
        <v>0.31326114725286458</v>
      </c>
      <c r="K87" s="305">
        <f>IF(K$26=0,0,K$26/TEL_fec!K$26)</f>
        <v>0.31844046108975005</v>
      </c>
      <c r="L87" s="305">
        <f>IF(L$26=0,0,L$26/TEL_fec!L$26)</f>
        <v>0.31541520670044154</v>
      </c>
      <c r="M87" s="305">
        <f>IF(M$26=0,0,M$26/TEL_fec!M$26)</f>
        <v>0.31837741400438752</v>
      </c>
      <c r="N87" s="305">
        <f>IF(N$26=0,0,N$26/TEL_fec!N$26)</f>
        <v>0.3117523098108741</v>
      </c>
      <c r="O87" s="305">
        <f>IF(O$26=0,0,O$26/TEL_fec!O$26)</f>
        <v>0.33452435830053312</v>
      </c>
      <c r="P87" s="305">
        <f>IF(P$26=0,0,P$26/TEL_fec!P$26)</f>
        <v>0.34913813205286381</v>
      </c>
      <c r="Q87" s="305">
        <f>IF(Q$26=0,0,Q$26/TEL_fec!Q$26)</f>
        <v>0.3498818277560739</v>
      </c>
    </row>
    <row r="88" spans="1:17" x14ac:dyDescent="0.25">
      <c r="A88" s="127" t="s">
        <v>304</v>
      </c>
      <c r="B88" s="305">
        <f>IF(B$37=0,0,B$37/TEL_fec!B$37)</f>
        <v>0.41649312416772133</v>
      </c>
      <c r="C88" s="305">
        <f>IF(C$37=0,0,C$37/TEL_fec!C$37)</f>
        <v>0.41649312416772133</v>
      </c>
      <c r="D88" s="305">
        <f>IF(D$37=0,0,D$37/TEL_fec!D$37)</f>
        <v>0.41649312416772127</v>
      </c>
      <c r="E88" s="305">
        <f>IF(E$37=0,0,E$37/TEL_fec!E$37)</f>
        <v>0.41649312416772138</v>
      </c>
      <c r="F88" s="305">
        <f>IF(F$37=0,0,F$37/TEL_fec!F$37)</f>
        <v>0.41649312416772133</v>
      </c>
      <c r="G88" s="305">
        <f>IF(G$37=0,0,G$37/TEL_fec!G$37)</f>
        <v>0.41649312416772138</v>
      </c>
      <c r="H88" s="305">
        <f>IF(H$37=0,0,H$37/TEL_fec!H$37)</f>
        <v>0.41649312416772133</v>
      </c>
      <c r="I88" s="305">
        <f>IF(I$37=0,0,I$37/TEL_fec!I$37)</f>
        <v>0.41649312416772133</v>
      </c>
      <c r="J88" s="305">
        <f>IF(J$37=0,0,J$37/TEL_fec!J$37)</f>
        <v>0.41649312416772133</v>
      </c>
      <c r="K88" s="305">
        <f>IF(K$37=0,0,K$37/TEL_fec!K$37)</f>
        <v>0.41649312416772138</v>
      </c>
      <c r="L88" s="305">
        <f>IF(L$37=0,0,L$37/TEL_fec!L$37)</f>
        <v>0.41649312416772133</v>
      </c>
      <c r="M88" s="305">
        <f>IF(M$37=0,0,M$37/TEL_fec!M$37)</f>
        <v>0.41649312416772127</v>
      </c>
      <c r="N88" s="305">
        <f>IF(N$37=0,0,N$37/TEL_fec!N$37)</f>
        <v>0.41649312416772133</v>
      </c>
      <c r="O88" s="305">
        <f>IF(O$37=0,0,O$37/TEL_fec!O$37)</f>
        <v>0.43694330273357712</v>
      </c>
      <c r="P88" s="305">
        <f>IF(P$37=0,0,P$37/TEL_fec!P$37)</f>
        <v>0.45588398556146031</v>
      </c>
      <c r="Q88" s="305">
        <f>IF(Q$37=0,0,Q$37/TEL_fec!Q$37)</f>
        <v>0.45588398556146031</v>
      </c>
    </row>
    <row r="89" spans="1:17" x14ac:dyDescent="0.25">
      <c r="A89" s="127" t="s">
        <v>303</v>
      </c>
      <c r="B89" s="305">
        <f>IF(B$38=0,0,B$38/TEL_fec!B$38)</f>
        <v>0.25808803544957415</v>
      </c>
      <c r="C89" s="305">
        <f>IF(C$38=0,0,C$38/TEL_fec!C$38)</f>
        <v>0.25680781616865483</v>
      </c>
      <c r="D89" s="305">
        <f>IF(D$38=0,0,D$38/TEL_fec!D$38)</f>
        <v>0.26010653117748639</v>
      </c>
      <c r="E89" s="305">
        <f>IF(E$38=0,0,E$38/TEL_fec!E$38)</f>
        <v>0.25602407110591002</v>
      </c>
      <c r="F89" s="305">
        <f>IF(F$38=0,0,F$38/TEL_fec!F$38)</f>
        <v>0.25761395600084286</v>
      </c>
      <c r="G89" s="305">
        <f>IF(G$38=0,0,G$38/TEL_fec!G$38)</f>
        <v>0.26089463184252004</v>
      </c>
      <c r="H89" s="305">
        <f>IF(H$38=0,0,H$38/TEL_fec!H$38)</f>
        <v>0.25413413314945793</v>
      </c>
      <c r="I89" s="305">
        <f>IF(I$38=0,0,I$38/TEL_fec!I$38)</f>
        <v>0.26711059906539891</v>
      </c>
      <c r="J89" s="305">
        <f>IF(J$38=0,0,J$38/TEL_fec!J$38)</f>
        <v>0.2801462559779338</v>
      </c>
      <c r="K89" s="305">
        <f>IF(K$38=0,0,K$38/TEL_fec!K$38)</f>
        <v>0.26763432837142548</v>
      </c>
      <c r="L89" s="305">
        <f>IF(L$38=0,0,L$38/TEL_fec!L$38)</f>
        <v>0.27886004580991891</v>
      </c>
      <c r="M89" s="305">
        <f>IF(M$38=0,0,M$38/TEL_fec!M$38)</f>
        <v>0.28738331679038837</v>
      </c>
      <c r="N89" s="305">
        <f>IF(N$38=0,0,N$38/TEL_fec!N$38)</f>
        <v>0.32355220995333334</v>
      </c>
      <c r="O89" s="305">
        <f>IF(O$38=0,0,O$38/TEL_fec!O$38)</f>
        <v>0.29434364997790952</v>
      </c>
      <c r="P89" s="305">
        <f>IF(P$38=0,0,P$38/TEL_fec!P$38)</f>
        <v>0.30778968803061685</v>
      </c>
      <c r="Q89" s="305">
        <f>IF(Q$38=0,0,Q$38/TEL_fec!Q$38)</f>
        <v>0.30925307956338099</v>
      </c>
    </row>
    <row r="90" spans="1:17" x14ac:dyDescent="0.25">
      <c r="A90" s="72" t="s">
        <v>302</v>
      </c>
      <c r="B90" s="279">
        <f>IF(B$58=0,0,B$58/TEL_fec!B$58)</f>
        <v>0.32911991143926023</v>
      </c>
      <c r="C90" s="279">
        <f>IF(C$58=0,0,C$58/TEL_fec!C$58)</f>
        <v>0.32911991143926017</v>
      </c>
      <c r="D90" s="279">
        <f>IF(D$58=0,0,D$58/TEL_fec!D$58)</f>
        <v>0.32911991143926017</v>
      </c>
      <c r="E90" s="279">
        <f>IF(E$58=0,0,E$58/TEL_fec!E$58)</f>
        <v>0.32911991143926017</v>
      </c>
      <c r="F90" s="279">
        <f>IF(F$58=0,0,F$58/TEL_fec!F$58)</f>
        <v>0.32911991143926017</v>
      </c>
      <c r="G90" s="279">
        <f>IF(G$58=0,0,G$58/TEL_fec!G$58)</f>
        <v>0.32911991143926012</v>
      </c>
      <c r="H90" s="279">
        <f>IF(H$58=0,0,H$58/TEL_fec!H$58)</f>
        <v>0.32911991143926017</v>
      </c>
      <c r="I90" s="279">
        <f>IF(I$58=0,0,I$58/TEL_fec!I$58)</f>
        <v>0.32911991143926017</v>
      </c>
      <c r="J90" s="279">
        <f>IF(J$58=0,0,J$58/TEL_fec!J$58)</f>
        <v>0.32911991143926017</v>
      </c>
      <c r="K90" s="279">
        <f>IF(K$58=0,0,K$58/TEL_fec!K$58)</f>
        <v>0.32911991143926023</v>
      </c>
      <c r="L90" s="279">
        <f>IF(L$58=0,0,L$58/TEL_fec!L$58)</f>
        <v>0.32911991143926017</v>
      </c>
      <c r="M90" s="279">
        <f>IF(M$58=0,0,M$58/TEL_fec!M$58)</f>
        <v>0.32911991143926012</v>
      </c>
      <c r="N90" s="279">
        <f>IF(N$58=0,0,N$58/TEL_fec!N$58)</f>
        <v>0.32911991143926023</v>
      </c>
      <c r="O90" s="279">
        <f>IF(O$58=0,0,O$58/TEL_fec!O$58)</f>
        <v>0.34527998844403957</v>
      </c>
      <c r="P90" s="279">
        <f>IF(P$58=0,0,P$58/TEL_fec!P$58)</f>
        <v>0.3602472363844923</v>
      </c>
      <c r="Q90" s="279">
        <f>IF(Q$58=0,0,Q$58/TEL_fec!Q$58)</f>
        <v>0.36024723638449224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130.05851273090889</v>
      </c>
      <c r="C5" s="96">
        <v>125.18768022476401</v>
      </c>
      <c r="D5" s="96">
        <v>110.51894339708397</v>
      </c>
      <c r="E5" s="96">
        <v>126.99084212154001</v>
      </c>
      <c r="F5" s="96">
        <v>117.35662021322401</v>
      </c>
      <c r="G5" s="96">
        <v>110.02213316449918</v>
      </c>
      <c r="H5" s="96">
        <v>97.49948606535601</v>
      </c>
      <c r="I5" s="96">
        <v>31.836352549356</v>
      </c>
      <c r="J5" s="96">
        <v>14.464014951816006</v>
      </c>
      <c r="K5" s="96">
        <v>33.846365100455998</v>
      </c>
      <c r="L5" s="96">
        <v>27.124236660202747</v>
      </c>
      <c r="M5" s="96">
        <v>20.826246789392105</v>
      </c>
      <c r="N5" s="96">
        <v>11.763754089001161</v>
      </c>
      <c r="O5" s="96">
        <v>23.672205468776372</v>
      </c>
      <c r="P5" s="96">
        <v>23.705554216489446</v>
      </c>
      <c r="Q5" s="96">
        <v>24.029024876673425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5.2413434611773582</v>
      </c>
      <c r="C10" s="158">
        <v>4.9588002312233792</v>
      </c>
      <c r="D10" s="158">
        <v>4.5754244084001678</v>
      </c>
      <c r="E10" s="158">
        <v>4.8680114444412759</v>
      </c>
      <c r="F10" s="158">
        <v>4.513254815078378</v>
      </c>
      <c r="G10" s="158">
        <v>4.5416227406309417</v>
      </c>
      <c r="H10" s="158">
        <v>2.4409703065729227</v>
      </c>
      <c r="I10" s="158">
        <v>0.95886344946277591</v>
      </c>
      <c r="J10" s="158">
        <v>0</v>
      </c>
      <c r="K10" s="158">
        <v>1.6475151488110444</v>
      </c>
      <c r="L10" s="158">
        <v>1.0149093334816381</v>
      </c>
      <c r="M10" s="158">
        <v>0</v>
      </c>
      <c r="N10" s="158">
        <v>0.25022006786300943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2.4542404453285451</v>
      </c>
      <c r="C11" s="91">
        <v>2.3219405822031747</v>
      </c>
      <c r="D11" s="91">
        <v>2.1424262158764766</v>
      </c>
      <c r="E11" s="91">
        <v>2.2794290555014127</v>
      </c>
      <c r="F11" s="91">
        <v>2.1133155247855155</v>
      </c>
      <c r="G11" s="91">
        <v>2.1265987050916451</v>
      </c>
      <c r="H11" s="91">
        <v>1.7380699747249226</v>
      </c>
      <c r="I11" s="91">
        <v>0.76242941447525092</v>
      </c>
      <c r="J11" s="91">
        <v>0</v>
      </c>
      <c r="K11" s="91">
        <v>0.7714431123342711</v>
      </c>
      <c r="L11" s="91">
        <v>0.820138011991839</v>
      </c>
      <c r="M11" s="91">
        <v>0</v>
      </c>
      <c r="N11" s="91">
        <v>0.17926446991608921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2.787103015848813</v>
      </c>
      <c r="C12" s="91">
        <v>2.6368596490202045</v>
      </c>
      <c r="D12" s="91">
        <v>2.4329981925236912</v>
      </c>
      <c r="E12" s="91">
        <v>2.5885823889398636</v>
      </c>
      <c r="F12" s="91">
        <v>2.3999392902928625</v>
      </c>
      <c r="G12" s="91">
        <v>2.4150240355392967</v>
      </c>
      <c r="H12" s="91">
        <v>0.70290033184800016</v>
      </c>
      <c r="I12" s="91">
        <v>0.19643403498752493</v>
      </c>
      <c r="J12" s="91">
        <v>0</v>
      </c>
      <c r="K12" s="91">
        <v>0.87607203647677334</v>
      </c>
      <c r="L12" s="91">
        <v>0.19477132148979925</v>
      </c>
      <c r="M12" s="91">
        <v>0</v>
      </c>
      <c r="N12" s="91">
        <v>7.0955597946920232E-2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306</v>
      </c>
      <c r="B15" s="206">
        <v>6.2537544143457922</v>
      </c>
      <c r="C15" s="206">
        <v>5.8060360872810488</v>
      </c>
      <c r="D15" s="206">
        <v>5.3718333464331494</v>
      </c>
      <c r="E15" s="206">
        <v>5.8863099768812033</v>
      </c>
      <c r="F15" s="206">
        <v>5.5837121805972156</v>
      </c>
      <c r="G15" s="206">
        <v>5.4532485975472005</v>
      </c>
      <c r="H15" s="206">
        <v>3.8980968468241217</v>
      </c>
      <c r="I15" s="206">
        <v>1.7385062414484902</v>
      </c>
      <c r="J15" s="206">
        <v>1.0145774752190357</v>
      </c>
      <c r="K15" s="206">
        <v>1.7294279400000168</v>
      </c>
      <c r="L15" s="206">
        <v>1.810191064976876</v>
      </c>
      <c r="M15" s="206">
        <v>1.5777675439243408</v>
      </c>
      <c r="N15" s="206">
        <v>1.2873598515849072</v>
      </c>
      <c r="O15" s="206">
        <v>1.6454429791242886</v>
      </c>
      <c r="P15" s="206">
        <v>1.6614230236272838</v>
      </c>
      <c r="Q15" s="206">
        <v>1.709455168220964</v>
      </c>
    </row>
    <row r="16" spans="1:17" x14ac:dyDescent="0.25">
      <c r="A16" s="88" t="s">
        <v>33</v>
      </c>
      <c r="B16" s="87">
        <v>2.743279665312182</v>
      </c>
      <c r="C16" s="87">
        <v>2.1276853022886826</v>
      </c>
      <c r="D16" s="87">
        <v>2.0825128516065972</v>
      </c>
      <c r="E16" s="87">
        <v>3.251769814216205</v>
      </c>
      <c r="F16" s="87">
        <v>3.6272612383043423</v>
      </c>
      <c r="G16" s="87">
        <v>2.934646070008557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0.22357833678014982</v>
      </c>
      <c r="K18" s="87">
        <v>0</v>
      </c>
      <c r="L18" s="87">
        <v>0</v>
      </c>
      <c r="M18" s="87">
        <v>0.47309586263933151</v>
      </c>
      <c r="N18" s="87">
        <v>0</v>
      </c>
      <c r="O18" s="87">
        <v>0.55442313596320081</v>
      </c>
      <c r="P18" s="87">
        <v>0.56909026765218373</v>
      </c>
      <c r="Q18" s="87">
        <v>0.58333849953047312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8.8787870902124832E-16</v>
      </c>
      <c r="E19" s="87">
        <v>0</v>
      </c>
      <c r="F19" s="87">
        <v>9.0919496356429483E-16</v>
      </c>
      <c r="G19" s="87">
        <v>0.16521545560076881</v>
      </c>
      <c r="H19" s="87">
        <v>0</v>
      </c>
      <c r="I19" s="87">
        <v>0.8426209318687562</v>
      </c>
      <c r="J19" s="87">
        <v>0</v>
      </c>
      <c r="K19" s="87">
        <v>1.3193364098748757</v>
      </c>
      <c r="L19" s="87">
        <v>1.053416976144784</v>
      </c>
      <c r="M19" s="87">
        <v>0.2970751825226931</v>
      </c>
      <c r="N19" s="87">
        <v>0.33896251657353937</v>
      </c>
      <c r="O19" s="87">
        <v>0.29597126407094893</v>
      </c>
      <c r="P19" s="87">
        <v>0.29623015567991301</v>
      </c>
      <c r="Q19" s="87">
        <v>0.29556725971156611</v>
      </c>
    </row>
    <row r="20" spans="1:17" x14ac:dyDescent="0.25">
      <c r="A20" s="88" t="s">
        <v>29</v>
      </c>
      <c r="B20" s="87">
        <v>2.6222385392574021</v>
      </c>
      <c r="C20" s="87">
        <v>2.5038492931077849</v>
      </c>
      <c r="D20" s="87">
        <v>2.1138460113615354</v>
      </c>
      <c r="E20" s="87">
        <v>1.1561968862147192</v>
      </c>
      <c r="F20" s="87">
        <v>0.78206688042661776</v>
      </c>
      <c r="G20" s="87">
        <v>0.8626775245247319</v>
      </c>
      <c r="H20" s="87">
        <v>0.94834425691056223</v>
      </c>
      <c r="I20" s="87">
        <v>0.56640779263950458</v>
      </c>
      <c r="J20" s="87">
        <v>0.29387374224297219</v>
      </c>
      <c r="K20" s="87">
        <v>0.2991048260834675</v>
      </c>
      <c r="L20" s="87">
        <v>0.2879993269904555</v>
      </c>
      <c r="M20" s="87">
        <v>0.2886119495490575</v>
      </c>
      <c r="N20" s="87">
        <v>0.34886138237678999</v>
      </c>
      <c r="O20" s="87">
        <v>0.28755487955599424</v>
      </c>
      <c r="P20" s="87">
        <v>0.28789607923908611</v>
      </c>
      <c r="Q20" s="87">
        <v>0.28722984620093717</v>
      </c>
    </row>
    <row r="21" spans="1:17" x14ac:dyDescent="0.25">
      <c r="A21" s="88" t="s">
        <v>28</v>
      </c>
      <c r="B21" s="87">
        <v>0.8882362097762081</v>
      </c>
      <c r="C21" s="87">
        <v>1.1745014918845815</v>
      </c>
      <c r="D21" s="87">
        <v>1.1754744834650159</v>
      </c>
      <c r="E21" s="87">
        <v>1.4783432764502793</v>
      </c>
      <c r="F21" s="87">
        <v>1.1743840618662542</v>
      </c>
      <c r="G21" s="87">
        <v>1.4758867174671364</v>
      </c>
      <c r="H21" s="87">
        <v>2.9497525899135595</v>
      </c>
      <c r="I21" s="87">
        <v>0.30407384864953535</v>
      </c>
      <c r="J21" s="87">
        <v>0.30085850290959776</v>
      </c>
      <c r="K21" s="87">
        <v>0</v>
      </c>
      <c r="L21" s="87">
        <v>0.29431591257754425</v>
      </c>
      <c r="M21" s="87">
        <v>0.29491365282945842</v>
      </c>
      <c r="N21" s="87">
        <v>0.35658106260143135</v>
      </c>
      <c r="O21" s="87">
        <v>0.2938615951024639</v>
      </c>
      <c r="P21" s="87">
        <v>0.29431023237629911</v>
      </c>
      <c r="Q21" s="87">
        <v>0.29351483913372578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1.0284015140202216E-16</v>
      </c>
      <c r="E22" s="87">
        <v>0</v>
      </c>
      <c r="F22" s="87">
        <v>8.6701934399796541E-17</v>
      </c>
      <c r="G22" s="87">
        <v>1.4822829946006583E-2</v>
      </c>
      <c r="H22" s="87">
        <v>0</v>
      </c>
      <c r="I22" s="87">
        <v>2.5403668290694278E-2</v>
      </c>
      <c r="J22" s="87">
        <v>0.19626689328631583</v>
      </c>
      <c r="K22" s="87">
        <v>0.11098670404167364</v>
      </c>
      <c r="L22" s="87">
        <v>0.17445884926409222</v>
      </c>
      <c r="M22" s="87">
        <v>0.22407089638380023</v>
      </c>
      <c r="N22" s="87">
        <v>0.24295489003314635</v>
      </c>
      <c r="O22" s="87">
        <v>0.21363210443168082</v>
      </c>
      <c r="P22" s="87">
        <v>0.21389628867980173</v>
      </c>
      <c r="Q22" s="87">
        <v>0.24980472364426196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51.0723277171573</v>
      </c>
      <c r="C26" s="204">
        <v>47.415961379461905</v>
      </c>
      <c r="D26" s="204">
        <v>43.869972329204053</v>
      </c>
      <c r="E26" s="204">
        <v>48.071531477863168</v>
      </c>
      <c r="F26" s="204">
        <v>45.600316141543928</v>
      </c>
      <c r="G26" s="204">
        <v>44.534863546635471</v>
      </c>
      <c r="H26" s="204">
        <v>31.834457582396993</v>
      </c>
      <c r="I26" s="204">
        <v>14.197800971829341</v>
      </c>
      <c r="J26" s="204">
        <v>8.2857160476221257</v>
      </c>
      <c r="K26" s="204">
        <v>14.12366151000014</v>
      </c>
      <c r="L26" s="204">
        <v>14.783227030644492</v>
      </c>
      <c r="M26" s="204">
        <v>12.88510160871545</v>
      </c>
      <c r="N26" s="204">
        <v>8.8998485260567719</v>
      </c>
      <c r="O26" s="204">
        <v>13.437784329515024</v>
      </c>
      <c r="P26" s="204">
        <v>13.568288026289485</v>
      </c>
      <c r="Q26" s="204">
        <v>13.960550540471207</v>
      </c>
    </row>
    <row r="27" spans="1:17" x14ac:dyDescent="0.25">
      <c r="A27" s="88" t="s">
        <v>33</v>
      </c>
      <c r="B27" s="87">
        <v>22.403450600049489</v>
      </c>
      <c r="C27" s="87">
        <v>17.376096635357577</v>
      </c>
      <c r="D27" s="87">
        <v>17.007188288120545</v>
      </c>
      <c r="E27" s="87">
        <v>26.556120149432346</v>
      </c>
      <c r="F27" s="87">
        <v>29.622633446152133</v>
      </c>
      <c r="G27" s="87">
        <v>23.966276238403214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1.8258897503712239</v>
      </c>
      <c r="K29" s="87">
        <v>0</v>
      </c>
      <c r="L29" s="87">
        <v>0</v>
      </c>
      <c r="M29" s="87">
        <v>3.8636162115545409</v>
      </c>
      <c r="N29" s="87">
        <v>0</v>
      </c>
      <c r="O29" s="87">
        <v>4.5277889436994734</v>
      </c>
      <c r="P29" s="87">
        <v>4.6475705191595011</v>
      </c>
      <c r="Q29" s="87">
        <v>4.7639310794988639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7.2510094570068617E-15</v>
      </c>
      <c r="E30" s="87">
        <v>0</v>
      </c>
      <c r="F30" s="87">
        <v>7.4250922024417435E-15</v>
      </c>
      <c r="G30" s="87">
        <v>1.3492595540729455</v>
      </c>
      <c r="H30" s="87">
        <v>0</v>
      </c>
      <c r="I30" s="87">
        <v>6.8814042769281771</v>
      </c>
      <c r="J30" s="87">
        <v>0</v>
      </c>
      <c r="K30" s="87">
        <v>10.774580680644819</v>
      </c>
      <c r="L30" s="87">
        <v>8.6029053051824054</v>
      </c>
      <c r="M30" s="87">
        <v>2.4261139906019937</v>
      </c>
      <c r="N30" s="87">
        <v>2.3433347325548022</v>
      </c>
      <c r="O30" s="87">
        <v>2.4170986565794159</v>
      </c>
      <c r="P30" s="87">
        <v>2.4192129380526235</v>
      </c>
      <c r="Q30" s="87">
        <v>2.4137992876444563</v>
      </c>
    </row>
    <row r="31" spans="1:17" x14ac:dyDescent="0.25">
      <c r="A31" s="88" t="s">
        <v>29</v>
      </c>
      <c r="B31" s="87">
        <v>21.414948070602119</v>
      </c>
      <c r="C31" s="87">
        <v>20.448102560380242</v>
      </c>
      <c r="D31" s="87">
        <v>17.263075759452537</v>
      </c>
      <c r="E31" s="87">
        <v>9.4422745707535398</v>
      </c>
      <c r="F31" s="87">
        <v>6.3868795234840459</v>
      </c>
      <c r="G31" s="87">
        <v>7.0451997836186449</v>
      </c>
      <c r="H31" s="87">
        <v>7.7448114314362595</v>
      </c>
      <c r="I31" s="87">
        <v>4.6256636398892894</v>
      </c>
      <c r="J31" s="87">
        <v>2.3999688949842732</v>
      </c>
      <c r="K31" s="87">
        <v>2.442689413014985</v>
      </c>
      <c r="L31" s="87">
        <v>2.3519945037553867</v>
      </c>
      <c r="M31" s="87">
        <v>2.3569975879839697</v>
      </c>
      <c r="N31" s="87">
        <v>2.4117681283300656</v>
      </c>
      <c r="O31" s="87">
        <v>2.3483648497072864</v>
      </c>
      <c r="P31" s="87">
        <v>2.3511513137858699</v>
      </c>
      <c r="Q31" s="87">
        <v>2.345710410640987</v>
      </c>
    </row>
    <row r="32" spans="1:17" x14ac:dyDescent="0.25">
      <c r="A32" s="88" t="s">
        <v>28</v>
      </c>
      <c r="B32" s="87">
        <v>7.2539290465056991</v>
      </c>
      <c r="C32" s="87">
        <v>9.5917621837240841</v>
      </c>
      <c r="D32" s="87">
        <v>9.5997082816309618</v>
      </c>
      <c r="E32" s="87">
        <v>12.073136757677281</v>
      </c>
      <c r="F32" s="87">
        <v>9.5908031719077442</v>
      </c>
      <c r="G32" s="87">
        <v>12.053074859314949</v>
      </c>
      <c r="H32" s="87">
        <v>24.089646150960736</v>
      </c>
      <c r="I32" s="87">
        <v>2.4832697639712058</v>
      </c>
      <c r="J32" s="87">
        <v>2.4570111070950484</v>
      </c>
      <c r="K32" s="87">
        <v>0</v>
      </c>
      <c r="L32" s="87">
        <v>2.403579952716612</v>
      </c>
      <c r="M32" s="87">
        <v>2.4084614981072434</v>
      </c>
      <c r="N32" s="87">
        <v>2.4651362558076473</v>
      </c>
      <c r="O32" s="87">
        <v>2.3998696933367887</v>
      </c>
      <c r="P32" s="87">
        <v>2.4035335644064428</v>
      </c>
      <c r="Q32" s="87">
        <v>2.3970378529254273</v>
      </c>
    </row>
    <row r="33" spans="1:17" x14ac:dyDescent="0.25">
      <c r="A33" s="88" t="s">
        <v>26</v>
      </c>
      <c r="B33" s="87">
        <v>0</v>
      </c>
      <c r="C33" s="87">
        <v>0</v>
      </c>
      <c r="D33" s="87">
        <v>8.3986123644984763E-16</v>
      </c>
      <c r="E33" s="87">
        <v>0</v>
      </c>
      <c r="F33" s="87">
        <v>7.0806579759833857E-16</v>
      </c>
      <c r="G33" s="87">
        <v>0.12105311122572043</v>
      </c>
      <c r="H33" s="87">
        <v>0</v>
      </c>
      <c r="I33" s="87">
        <v>0.20746329104066999</v>
      </c>
      <c r="J33" s="87">
        <v>1.6028462951715796</v>
      </c>
      <c r="K33" s="87">
        <v>0.90639141634033493</v>
      </c>
      <c r="L33" s="87">
        <v>1.4247472689900866</v>
      </c>
      <c r="M33" s="87">
        <v>1.8299123204677021</v>
      </c>
      <c r="N33" s="87">
        <v>1.6796094093642564</v>
      </c>
      <c r="O33" s="87">
        <v>1.7446621861920601</v>
      </c>
      <c r="P33" s="87">
        <v>1.7468196908850477</v>
      </c>
      <c r="Q33" s="87">
        <v>2.0400719097614726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</row>
    <row r="38" spans="1:17" x14ac:dyDescent="0.25">
      <c r="A38" s="156" t="s">
        <v>303</v>
      </c>
      <c r="B38" s="204">
        <v>67.491087138228451</v>
      </c>
      <c r="C38" s="204">
        <v>67.006882526797668</v>
      </c>
      <c r="D38" s="204">
        <v>56.701713313046639</v>
      </c>
      <c r="E38" s="204">
        <v>68.164989222354379</v>
      </c>
      <c r="F38" s="204">
        <v>61.659337076004469</v>
      </c>
      <c r="G38" s="204">
        <v>55.492398279685546</v>
      </c>
      <c r="H38" s="204">
        <v>59.325961329561956</v>
      </c>
      <c r="I38" s="204">
        <v>14.941181886615391</v>
      </c>
      <c r="J38" s="204">
        <v>5.1637214289748448</v>
      </c>
      <c r="K38" s="204">
        <v>16.345760501644804</v>
      </c>
      <c r="L38" s="204">
        <v>9.5159092310997373</v>
      </c>
      <c r="M38" s="204">
        <v>6.3633776367523112</v>
      </c>
      <c r="N38" s="204">
        <v>1.3263256434964705</v>
      </c>
      <c r="O38" s="204">
        <v>8.5889781601370601</v>
      </c>
      <c r="P38" s="204">
        <v>8.4758431665726786</v>
      </c>
      <c r="Q38" s="204">
        <v>8.359019167981252</v>
      </c>
    </row>
    <row r="39" spans="1:17" x14ac:dyDescent="0.25">
      <c r="A39" s="152" t="s">
        <v>310</v>
      </c>
      <c r="B39" s="264">
        <v>57.485080075275185</v>
      </c>
      <c r="C39" s="264">
        <v>57.717224787147991</v>
      </c>
      <c r="D39" s="264">
        <v>48.106779958753606</v>
      </c>
      <c r="E39" s="264">
        <v>58.746893259344453</v>
      </c>
      <c r="F39" s="264">
        <v>52.725397587048924</v>
      </c>
      <c r="G39" s="264">
        <v>46.767200523610029</v>
      </c>
      <c r="H39" s="264">
        <v>53.089006374643361</v>
      </c>
      <c r="I39" s="264">
        <v>12.159571900297806</v>
      </c>
      <c r="J39" s="264">
        <v>3.5403974686243878</v>
      </c>
      <c r="K39" s="264">
        <v>13.578675797644776</v>
      </c>
      <c r="L39" s="264">
        <v>6.6196035271367357</v>
      </c>
      <c r="M39" s="264">
        <v>3.8389495664733659</v>
      </c>
      <c r="N39" s="264">
        <v>0</v>
      </c>
      <c r="O39" s="264">
        <v>5.9562693935381974</v>
      </c>
      <c r="P39" s="264">
        <v>5.8175663287690247</v>
      </c>
      <c r="Q39" s="264">
        <v>5.6238908988277094</v>
      </c>
    </row>
    <row r="40" spans="1:17" x14ac:dyDescent="0.25">
      <c r="A40" s="154" t="s">
        <v>33</v>
      </c>
      <c r="B40" s="83">
        <v>7.0682875020964788</v>
      </c>
      <c r="C40" s="83">
        <v>6.792950401739847</v>
      </c>
      <c r="D40" s="83">
        <v>2.5011824130863025</v>
      </c>
      <c r="E40" s="83">
        <v>9.8457370430855242</v>
      </c>
      <c r="F40" s="83">
        <v>5.7179887541765781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8.8932792578276558</v>
      </c>
      <c r="C41" s="208">
        <v>8.9725065419160011</v>
      </c>
      <c r="D41" s="208">
        <v>8.9687815040880015</v>
      </c>
      <c r="E41" s="208">
        <v>11.860943143680002</v>
      </c>
      <c r="F41" s="208">
        <v>11.887282595556002</v>
      </c>
      <c r="G41" s="208">
        <v>14.888960128507145</v>
      </c>
      <c r="H41" s="208">
        <v>17.848056425472002</v>
      </c>
      <c r="I41" s="208">
        <v>6.0067423818360011</v>
      </c>
      <c r="J41" s="208">
        <v>3.5403974686243878</v>
      </c>
      <c r="K41" s="208">
        <v>2.8920031273440006</v>
      </c>
      <c r="L41" s="208">
        <v>5.9427031494709883</v>
      </c>
      <c r="M41" s="208">
        <v>3.8389495664733659</v>
      </c>
      <c r="N41" s="208">
        <v>0</v>
      </c>
      <c r="O41" s="208">
        <v>5.9562693935381974</v>
      </c>
      <c r="P41" s="208">
        <v>5.8175663287690247</v>
      </c>
      <c r="Q41" s="208">
        <v>5.6238908988277094</v>
      </c>
    </row>
    <row r="42" spans="1:17" x14ac:dyDescent="0.25">
      <c r="A42" s="154" t="s">
        <v>125</v>
      </c>
      <c r="B42" s="208">
        <v>32.82111534599845</v>
      </c>
      <c r="C42" s="208">
        <v>33.063286500768825</v>
      </c>
      <c r="D42" s="208">
        <v>33.212893549863516</v>
      </c>
      <c r="E42" s="208">
        <v>33.024204413030596</v>
      </c>
      <c r="F42" s="208">
        <v>33.256089222306471</v>
      </c>
      <c r="G42" s="208">
        <v>31.367362445423097</v>
      </c>
      <c r="H42" s="208">
        <v>23.850214924855077</v>
      </c>
      <c r="I42" s="208">
        <v>6.1528295184618056</v>
      </c>
      <c r="J42" s="208">
        <v>0</v>
      </c>
      <c r="K42" s="208">
        <v>10.655389279938234</v>
      </c>
      <c r="L42" s="208">
        <v>0.67690037766574751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5.823370117922634</v>
      </c>
      <c r="C43" s="208">
        <v>7.0618557694595214</v>
      </c>
      <c r="D43" s="208">
        <v>1.8642044037194734</v>
      </c>
      <c r="E43" s="208">
        <v>3.0754329096961941</v>
      </c>
      <c r="F43" s="208">
        <v>0.97542870582274677</v>
      </c>
      <c r="G43" s="208">
        <v>0</v>
      </c>
      <c r="H43" s="208">
        <v>11.390735024316282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2.8790278514299588</v>
      </c>
      <c r="C44" s="208">
        <v>1.8266255732637964</v>
      </c>
      <c r="D44" s="208">
        <v>1.5597180879963084</v>
      </c>
      <c r="E44" s="208">
        <v>0.94057574985213677</v>
      </c>
      <c r="F44" s="208">
        <v>0.88860830918713662</v>
      </c>
      <c r="G44" s="208">
        <v>0.51087794967979128</v>
      </c>
      <c r="H44" s="208">
        <v>0</v>
      </c>
      <c r="I44" s="208">
        <v>0</v>
      </c>
      <c r="J44" s="208">
        <v>0</v>
      </c>
      <c r="K44" s="208">
        <v>3.1283390362540429E-2</v>
      </c>
      <c r="L44" s="208">
        <v>0</v>
      </c>
      <c r="M44" s="208">
        <v>0</v>
      </c>
      <c r="N44" s="208">
        <v>0</v>
      </c>
      <c r="O44" s="208">
        <v>0</v>
      </c>
      <c r="P44" s="208">
        <v>0</v>
      </c>
      <c r="Q44" s="208">
        <v>0</v>
      </c>
    </row>
    <row r="45" spans="1:17" x14ac:dyDescent="0.25">
      <c r="A45" s="152" t="s">
        <v>309</v>
      </c>
      <c r="B45" s="264">
        <v>10.006007062953266</v>
      </c>
      <c r="C45" s="264">
        <v>9.2896577396496767</v>
      </c>
      <c r="D45" s="264">
        <v>8.5949333542930368</v>
      </c>
      <c r="E45" s="264">
        <v>9.4180959630099252</v>
      </c>
      <c r="F45" s="264">
        <v>8.933939488955545</v>
      </c>
      <c r="G45" s="264">
        <v>8.7251977560755201</v>
      </c>
      <c r="H45" s="264">
        <v>6.2369549549185948</v>
      </c>
      <c r="I45" s="264">
        <v>2.7816099863175849</v>
      </c>
      <c r="J45" s="264">
        <v>1.6233239603504572</v>
      </c>
      <c r="K45" s="264">
        <v>2.7670847040000268</v>
      </c>
      <c r="L45" s="264">
        <v>2.896305703963002</v>
      </c>
      <c r="M45" s="264">
        <v>2.5244280702789452</v>
      </c>
      <c r="N45" s="264">
        <v>1.3263256434964705</v>
      </c>
      <c r="O45" s="264">
        <v>2.6327087665988618</v>
      </c>
      <c r="P45" s="264">
        <v>2.6582768378036539</v>
      </c>
      <c r="Q45" s="264">
        <v>2.7351282691535426</v>
      </c>
    </row>
    <row r="46" spans="1:17" x14ac:dyDescent="0.25">
      <c r="A46" s="150" t="s">
        <v>33</v>
      </c>
      <c r="B46" s="87">
        <v>4.3892474644994905</v>
      </c>
      <c r="C46" s="87">
        <v>3.4042964836618919</v>
      </c>
      <c r="D46" s="87">
        <v>3.332020562570555</v>
      </c>
      <c r="E46" s="87">
        <v>5.2028317027459288</v>
      </c>
      <c r="F46" s="87">
        <v>5.8036179812869477</v>
      </c>
      <c r="G46" s="87">
        <v>4.6954337120136911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0.35772533884823976</v>
      </c>
      <c r="K48" s="87">
        <v>0</v>
      </c>
      <c r="L48" s="87">
        <v>0</v>
      </c>
      <c r="M48" s="87">
        <v>0.75695338022293046</v>
      </c>
      <c r="N48" s="87">
        <v>0</v>
      </c>
      <c r="O48" s="87">
        <v>0.88707701754112123</v>
      </c>
      <c r="P48" s="87">
        <v>0.91054442824349391</v>
      </c>
      <c r="Q48" s="87">
        <v>0.93334159924875704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1.4206059344339972E-15</v>
      </c>
      <c r="E49" s="87">
        <v>0</v>
      </c>
      <c r="F49" s="87">
        <v>1.4547119417028718E-15</v>
      </c>
      <c r="G49" s="87">
        <v>0.26434472896123012</v>
      </c>
      <c r="H49" s="87">
        <v>0</v>
      </c>
      <c r="I49" s="87">
        <v>1.34819349099001</v>
      </c>
      <c r="J49" s="87">
        <v>0</v>
      </c>
      <c r="K49" s="87">
        <v>2.1109382557998009</v>
      </c>
      <c r="L49" s="87">
        <v>1.6854671618316548</v>
      </c>
      <c r="M49" s="87">
        <v>0.47532029203630893</v>
      </c>
      <c r="N49" s="87">
        <v>0.34922222979231321</v>
      </c>
      <c r="O49" s="87">
        <v>0.47355402251351819</v>
      </c>
      <c r="P49" s="87">
        <v>0.47396824908786084</v>
      </c>
      <c r="Q49" s="87">
        <v>0.47290761553850574</v>
      </c>
    </row>
    <row r="50" spans="1:17" x14ac:dyDescent="0.25">
      <c r="A50" s="150" t="s">
        <v>29</v>
      </c>
      <c r="B50" s="87">
        <v>4.1955816628118434</v>
      </c>
      <c r="C50" s="87">
        <v>4.006158868972455</v>
      </c>
      <c r="D50" s="87">
        <v>3.3821536181784562</v>
      </c>
      <c r="E50" s="87">
        <v>1.8499150179435504</v>
      </c>
      <c r="F50" s="87">
        <v>1.2513070086825886</v>
      </c>
      <c r="G50" s="87">
        <v>1.3802840392395712</v>
      </c>
      <c r="H50" s="87">
        <v>1.5173508110568996</v>
      </c>
      <c r="I50" s="87">
        <v>0.90625246822320737</v>
      </c>
      <c r="J50" s="87">
        <v>0.47019798758875558</v>
      </c>
      <c r="K50" s="87">
        <v>0.47856772173354795</v>
      </c>
      <c r="L50" s="87">
        <v>0.46079892318472876</v>
      </c>
      <c r="M50" s="87">
        <v>0.46177911927849202</v>
      </c>
      <c r="N50" s="87">
        <v>0.35942071434208223</v>
      </c>
      <c r="O50" s="87">
        <v>0.46008780728959076</v>
      </c>
      <c r="P50" s="87">
        <v>0.46063372678253772</v>
      </c>
      <c r="Q50" s="87">
        <v>0.45956775392149946</v>
      </c>
    </row>
    <row r="51" spans="1:17" x14ac:dyDescent="0.25">
      <c r="A51" s="150" t="s">
        <v>28</v>
      </c>
      <c r="B51" s="87">
        <v>1.421177935641933</v>
      </c>
      <c r="C51" s="87">
        <v>1.87920238701533</v>
      </c>
      <c r="D51" s="87">
        <v>1.8807591735440252</v>
      </c>
      <c r="E51" s="87">
        <v>2.365349242320447</v>
      </c>
      <c r="F51" s="87">
        <v>1.8790144989860067</v>
      </c>
      <c r="G51" s="87">
        <v>2.3614187479474182</v>
      </c>
      <c r="H51" s="87">
        <v>4.7196041438616954</v>
      </c>
      <c r="I51" s="87">
        <v>0.48651815783925656</v>
      </c>
      <c r="J51" s="87">
        <v>0.48137360465535639</v>
      </c>
      <c r="K51" s="87">
        <v>0</v>
      </c>
      <c r="L51" s="87">
        <v>0.47090546012407086</v>
      </c>
      <c r="M51" s="87">
        <v>0.47186184452713342</v>
      </c>
      <c r="N51" s="87">
        <v>0.36737405375136173</v>
      </c>
      <c r="O51" s="87">
        <v>0.47017855216394222</v>
      </c>
      <c r="P51" s="87">
        <v>0.47089637180207849</v>
      </c>
      <c r="Q51" s="87">
        <v>0.46962374261396123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1.6454424224323545E-16</v>
      </c>
      <c r="E52" s="87">
        <v>0</v>
      </c>
      <c r="F52" s="87">
        <v>1.3872309503967448E-16</v>
      </c>
      <c r="G52" s="87">
        <v>2.3716527913610532E-2</v>
      </c>
      <c r="H52" s="87">
        <v>0</v>
      </c>
      <c r="I52" s="87">
        <v>4.0645869265110851E-2</v>
      </c>
      <c r="J52" s="87">
        <v>0.31402702925810538</v>
      </c>
      <c r="K52" s="87">
        <v>0.17757872646667786</v>
      </c>
      <c r="L52" s="87">
        <v>0.27913415882254755</v>
      </c>
      <c r="M52" s="87">
        <v>0.35851343421408038</v>
      </c>
      <c r="N52" s="87">
        <v>0.25030864561071337</v>
      </c>
      <c r="O52" s="87">
        <v>0.34181136709068927</v>
      </c>
      <c r="P52" s="87">
        <v>0.34223406188768279</v>
      </c>
      <c r="Q52" s="87">
        <v>0.39968755783081911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</v>
      </c>
      <c r="M58" s="242">
        <v>0</v>
      </c>
      <c r="N58" s="242">
        <v>0</v>
      </c>
      <c r="O58" s="242">
        <v>0</v>
      </c>
      <c r="P58" s="242">
        <v>0</v>
      </c>
      <c r="Q58" s="242">
        <v>0</v>
      </c>
    </row>
    <row r="60" spans="1:17" ht="12.75" x14ac:dyDescent="0.25">
      <c r="A60" s="80" t="s">
        <v>134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1.0000000000000002</v>
      </c>
      <c r="C62" s="77">
        <f t="shared" si="0"/>
        <v>0.99999999999999989</v>
      </c>
      <c r="D62" s="77">
        <f t="shared" si="0"/>
        <v>1.0000000000000004</v>
      </c>
      <c r="E62" s="77">
        <f t="shared" si="0"/>
        <v>1</v>
      </c>
      <c r="F62" s="77">
        <f t="shared" si="0"/>
        <v>0.99999999999999989</v>
      </c>
      <c r="G62" s="77">
        <f t="shared" si="0"/>
        <v>0.99999999999999989</v>
      </c>
      <c r="H62" s="77">
        <f t="shared" si="0"/>
        <v>0.99999999999999978</v>
      </c>
      <c r="I62" s="77">
        <f t="shared" si="0"/>
        <v>1</v>
      </c>
      <c r="J62" s="77">
        <f t="shared" si="0"/>
        <v>1</v>
      </c>
      <c r="K62" s="77">
        <f t="shared" si="0"/>
        <v>1.0000000000000002</v>
      </c>
      <c r="L62" s="77">
        <f t="shared" si="0"/>
        <v>0.99999999999999989</v>
      </c>
      <c r="M62" s="77">
        <f t="shared" si="0"/>
        <v>0.99999999999999978</v>
      </c>
      <c r="N62" s="77">
        <f t="shared" si="0"/>
        <v>0.99999999999999978</v>
      </c>
      <c r="O62" s="77">
        <f t="shared" si="0"/>
        <v>1</v>
      </c>
      <c r="P62" s="77">
        <f t="shared" si="0"/>
        <v>1.0000000000000002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0</v>
      </c>
      <c r="M63" s="203">
        <f t="shared" si="1"/>
        <v>0</v>
      </c>
      <c r="N63" s="203">
        <f t="shared" si="1"/>
        <v>0</v>
      </c>
      <c r="O63" s="203">
        <f t="shared" si="1"/>
        <v>0</v>
      </c>
      <c r="P63" s="203">
        <f t="shared" si="1"/>
        <v>0</v>
      </c>
      <c r="Q63" s="203">
        <f t="shared" si="1"/>
        <v>0</v>
      </c>
    </row>
    <row r="64" spans="1:17" x14ac:dyDescent="0.25">
      <c r="A64" s="76" t="s">
        <v>82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0</v>
      </c>
      <c r="M64" s="202">
        <f t="shared" si="2"/>
        <v>0</v>
      </c>
      <c r="N64" s="202">
        <f t="shared" si="2"/>
        <v>0</v>
      </c>
      <c r="O64" s="202">
        <f t="shared" si="2"/>
        <v>0</v>
      </c>
      <c r="P64" s="202">
        <f t="shared" si="2"/>
        <v>0</v>
      </c>
      <c r="Q64" s="202">
        <f t="shared" si="2"/>
        <v>0</v>
      </c>
    </row>
    <row r="65" spans="1:17" x14ac:dyDescent="0.25">
      <c r="A65" s="76" t="s">
        <v>81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0</v>
      </c>
      <c r="M65" s="202">
        <f t="shared" si="3"/>
        <v>0</v>
      </c>
      <c r="N65" s="202">
        <f t="shared" si="3"/>
        <v>0</v>
      </c>
      <c r="O65" s="202">
        <f t="shared" si="3"/>
        <v>0</v>
      </c>
      <c r="P65" s="202">
        <f t="shared" si="3"/>
        <v>0</v>
      </c>
      <c r="Q65" s="202">
        <f t="shared" si="3"/>
        <v>0</v>
      </c>
    </row>
    <row r="66" spans="1:17" x14ac:dyDescent="0.25">
      <c r="A66" s="76" t="s">
        <v>80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0</v>
      </c>
      <c r="M66" s="202">
        <f t="shared" si="4"/>
        <v>0</v>
      </c>
      <c r="N66" s="202">
        <f t="shared" si="4"/>
        <v>0</v>
      </c>
      <c r="O66" s="202">
        <f t="shared" si="4"/>
        <v>0</v>
      </c>
      <c r="P66" s="202">
        <f t="shared" si="4"/>
        <v>0</v>
      </c>
      <c r="Q66" s="202">
        <f t="shared" si="4"/>
        <v>0</v>
      </c>
    </row>
    <row r="67" spans="1:17" x14ac:dyDescent="0.25">
      <c r="A67" s="129" t="s">
        <v>79</v>
      </c>
      <c r="B67" s="201">
        <f t="shared" ref="B67:Q67" si="5">IF(B$10=0,0,B$10/B$5)</f>
        <v>4.0299887728392679E-2</v>
      </c>
      <c r="C67" s="201">
        <f t="shared" si="5"/>
        <v>3.961092834630587E-2</v>
      </c>
      <c r="D67" s="201">
        <f t="shared" si="5"/>
        <v>4.1399458479811073E-2</v>
      </c>
      <c r="E67" s="201">
        <f t="shared" si="5"/>
        <v>3.8333562980724344E-2</v>
      </c>
      <c r="F67" s="201">
        <f t="shared" si="5"/>
        <v>3.845760730735337E-2</v>
      </c>
      <c r="G67" s="201">
        <f t="shared" si="5"/>
        <v>4.1279173653546157E-2</v>
      </c>
      <c r="H67" s="201">
        <f t="shared" si="5"/>
        <v>2.5035724854351411E-2</v>
      </c>
      <c r="I67" s="201">
        <f t="shared" si="5"/>
        <v>3.0118508330256952E-2</v>
      </c>
      <c r="J67" s="201">
        <f t="shared" si="5"/>
        <v>0</v>
      </c>
      <c r="K67" s="201">
        <f t="shared" si="5"/>
        <v>4.8676280124061187E-2</v>
      </c>
      <c r="L67" s="201">
        <f t="shared" si="5"/>
        <v>3.7417065268816746E-2</v>
      </c>
      <c r="M67" s="201">
        <f t="shared" si="5"/>
        <v>0</v>
      </c>
      <c r="N67" s="201">
        <f t="shared" si="5"/>
        <v>2.1270426597658942E-2</v>
      </c>
      <c r="O67" s="201">
        <f t="shared" si="5"/>
        <v>0</v>
      </c>
      <c r="P67" s="201">
        <f t="shared" si="5"/>
        <v>0</v>
      </c>
      <c r="Q67" s="201">
        <f t="shared" si="5"/>
        <v>0</v>
      </c>
    </row>
    <row r="68" spans="1:17" x14ac:dyDescent="0.25">
      <c r="A68" s="127" t="s">
        <v>306</v>
      </c>
      <c r="B68" s="200">
        <f t="shared" ref="B68:Q68" si="6">IF(B$15=0,0,B$15/B$5)</f>
        <v>4.8084160606117435E-2</v>
      </c>
      <c r="C68" s="200">
        <f t="shared" si="6"/>
        <v>4.6378653848819604E-2</v>
      </c>
      <c r="D68" s="200">
        <f t="shared" si="6"/>
        <v>4.8605543821864702E-2</v>
      </c>
      <c r="E68" s="200">
        <f t="shared" si="6"/>
        <v>4.6352239882365309E-2</v>
      </c>
      <c r="F68" s="200">
        <f t="shared" si="6"/>
        <v>4.7579013186066776E-2</v>
      </c>
      <c r="G68" s="200">
        <f t="shared" si="6"/>
        <v>4.9565014244850138E-2</v>
      </c>
      <c r="H68" s="200">
        <f t="shared" si="6"/>
        <v>3.9980691223450583E-2</v>
      </c>
      <c r="I68" s="200">
        <f t="shared" si="6"/>
        <v>5.4607582283594781E-2</v>
      </c>
      <c r="J68" s="200">
        <f t="shared" si="6"/>
        <v>7.0144940986226798E-2</v>
      </c>
      <c r="K68" s="200">
        <f t="shared" si="6"/>
        <v>5.1096415667297668E-2</v>
      </c>
      <c r="L68" s="200">
        <f t="shared" si="6"/>
        <v>6.6737032553355738E-2</v>
      </c>
      <c r="M68" s="200">
        <f t="shared" si="6"/>
        <v>7.5758611711447696E-2</v>
      </c>
      <c r="N68" s="200">
        <f t="shared" si="6"/>
        <v>0.10943444089744778</v>
      </c>
      <c r="O68" s="200">
        <f t="shared" si="6"/>
        <v>6.9509492104342666E-2</v>
      </c>
      <c r="P68" s="200">
        <f t="shared" si="6"/>
        <v>7.008581231446627E-2</v>
      </c>
      <c r="Q68" s="200">
        <f t="shared" si="6"/>
        <v>7.1141262577011435E-2</v>
      </c>
    </row>
    <row r="69" spans="1:17" x14ac:dyDescent="0.25">
      <c r="A69" s="127" t="s">
        <v>305</v>
      </c>
      <c r="B69" s="200">
        <f t="shared" ref="B69:Q69" si="7">IF(B$26=0,0,B$26/B$5)</f>
        <v>0.39268731161662573</v>
      </c>
      <c r="C69" s="200">
        <f t="shared" si="7"/>
        <v>0.37875900643202681</v>
      </c>
      <c r="D69" s="200">
        <f t="shared" si="7"/>
        <v>0.39694527454522838</v>
      </c>
      <c r="E69" s="200">
        <f t="shared" si="7"/>
        <v>0.37854329237265005</v>
      </c>
      <c r="F69" s="200">
        <f t="shared" si="7"/>
        <v>0.38856194101954533</v>
      </c>
      <c r="G69" s="200">
        <f t="shared" si="7"/>
        <v>0.40478094966627609</v>
      </c>
      <c r="H69" s="200">
        <f t="shared" si="7"/>
        <v>0.32650897832484643</v>
      </c>
      <c r="I69" s="200">
        <f t="shared" si="7"/>
        <v>0.44596192198269086</v>
      </c>
      <c r="J69" s="200">
        <f t="shared" si="7"/>
        <v>0.57285035138751883</v>
      </c>
      <c r="K69" s="200">
        <f t="shared" si="7"/>
        <v>0.41728739461626435</v>
      </c>
      <c r="L69" s="200">
        <f t="shared" si="7"/>
        <v>0.54501909918573876</v>
      </c>
      <c r="M69" s="200">
        <f t="shared" si="7"/>
        <v>0.61869532897682289</v>
      </c>
      <c r="N69" s="200">
        <f t="shared" si="7"/>
        <v>0.75654833131694965</v>
      </c>
      <c r="O69" s="200">
        <f t="shared" si="7"/>
        <v>0.56766085218546514</v>
      </c>
      <c r="P69" s="200">
        <f t="shared" si="7"/>
        <v>0.57236746723480791</v>
      </c>
      <c r="Q69" s="200">
        <f t="shared" si="7"/>
        <v>0.58098697771226016</v>
      </c>
    </row>
    <row r="70" spans="1:17" x14ac:dyDescent="0.25">
      <c r="A70" s="127" t="s">
        <v>304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</v>
      </c>
      <c r="M70" s="200">
        <f t="shared" si="8"/>
        <v>0</v>
      </c>
      <c r="N70" s="200">
        <f t="shared" si="8"/>
        <v>0</v>
      </c>
      <c r="O70" s="200">
        <f t="shared" si="8"/>
        <v>0</v>
      </c>
      <c r="P70" s="200">
        <f t="shared" si="8"/>
        <v>0</v>
      </c>
      <c r="Q70" s="200">
        <f t="shared" si="8"/>
        <v>0</v>
      </c>
    </row>
    <row r="71" spans="1:17" x14ac:dyDescent="0.25">
      <c r="A71" s="127" t="s">
        <v>303</v>
      </c>
      <c r="B71" s="200">
        <f t="shared" ref="B71:Q71" si="9">IF(B$38=0,0,B$38/B$5)</f>
        <v>0.5189286400488643</v>
      </c>
      <c r="C71" s="200">
        <f t="shared" si="9"/>
        <v>0.53525141137284771</v>
      </c>
      <c r="D71" s="200">
        <f t="shared" si="9"/>
        <v>0.51304972315309616</v>
      </c>
      <c r="E71" s="200">
        <f t="shared" si="9"/>
        <v>0.53677090476426037</v>
      </c>
      <c r="F71" s="200">
        <f t="shared" si="9"/>
        <v>0.52540143848703436</v>
      </c>
      <c r="G71" s="200">
        <f t="shared" si="9"/>
        <v>0.50437486243532736</v>
      </c>
      <c r="H71" s="200">
        <f t="shared" si="9"/>
        <v>0.60847460559735145</v>
      </c>
      <c r="I71" s="200">
        <f t="shared" si="9"/>
        <v>0.46931198740345736</v>
      </c>
      <c r="J71" s="200">
        <f t="shared" si="9"/>
        <v>0.35700470762625436</v>
      </c>
      <c r="K71" s="200">
        <f t="shared" si="9"/>
        <v>0.48293990959237704</v>
      </c>
      <c r="L71" s="200">
        <f t="shared" si="9"/>
        <v>0.35082680299208863</v>
      </c>
      <c r="M71" s="200">
        <f t="shared" si="9"/>
        <v>0.30554605931172923</v>
      </c>
      <c r="N71" s="200">
        <f t="shared" si="9"/>
        <v>0.11274680118794343</v>
      </c>
      <c r="O71" s="200">
        <f t="shared" si="9"/>
        <v>0.36282965571019221</v>
      </c>
      <c r="P71" s="200">
        <f t="shared" si="9"/>
        <v>0.35754672045072589</v>
      </c>
      <c r="Q71" s="200">
        <f t="shared" si="9"/>
        <v>0.34787175971072837</v>
      </c>
    </row>
    <row r="72" spans="1:17" x14ac:dyDescent="0.25">
      <c r="A72" s="142" t="s">
        <v>310</v>
      </c>
      <c r="B72" s="199">
        <f t="shared" ref="B72:Q72" si="10">IF(B$39=0,0,B$39/B$5)</f>
        <v>0.44199398307907639</v>
      </c>
      <c r="C72" s="199">
        <f t="shared" si="10"/>
        <v>0.46104556521473633</v>
      </c>
      <c r="D72" s="199">
        <f t="shared" si="10"/>
        <v>0.4352808530381127</v>
      </c>
      <c r="E72" s="199">
        <f t="shared" si="10"/>
        <v>0.46260732095247586</v>
      </c>
      <c r="F72" s="199">
        <f t="shared" si="10"/>
        <v>0.44927501738932757</v>
      </c>
      <c r="G72" s="199">
        <f t="shared" si="10"/>
        <v>0.42507083964356723</v>
      </c>
      <c r="H72" s="199">
        <f t="shared" si="10"/>
        <v>0.54450549963983041</v>
      </c>
      <c r="I72" s="199">
        <f t="shared" si="10"/>
        <v>0.38193985574970568</v>
      </c>
      <c r="J72" s="199">
        <f t="shared" si="10"/>
        <v>0.24477280204829149</v>
      </c>
      <c r="K72" s="199">
        <f t="shared" si="10"/>
        <v>0.40118564452470068</v>
      </c>
      <c r="L72" s="199">
        <f t="shared" si="10"/>
        <v>0.24404755090671945</v>
      </c>
      <c r="M72" s="199">
        <f t="shared" si="10"/>
        <v>0.18433228057341294</v>
      </c>
      <c r="N72" s="199">
        <f t="shared" si="10"/>
        <v>0</v>
      </c>
      <c r="O72" s="199">
        <f t="shared" si="10"/>
        <v>0.25161446834324391</v>
      </c>
      <c r="P72" s="199">
        <f t="shared" si="10"/>
        <v>0.24540942074757988</v>
      </c>
      <c r="Q72" s="199">
        <f t="shared" si="10"/>
        <v>0.23404573958751007</v>
      </c>
    </row>
    <row r="73" spans="1:17" x14ac:dyDescent="0.25">
      <c r="A73" s="142" t="s">
        <v>309</v>
      </c>
      <c r="B73" s="199">
        <f t="shared" ref="B73:Q73" si="11">IF(B$45=0,0,B$45/B$5)</f>
        <v>7.6934656969787893E-2</v>
      </c>
      <c r="C73" s="199">
        <f t="shared" si="11"/>
        <v>7.4205846158111349E-2</v>
      </c>
      <c r="D73" s="199">
        <f t="shared" si="11"/>
        <v>7.7768870114983499E-2</v>
      </c>
      <c r="E73" s="199">
        <f t="shared" si="11"/>
        <v>7.4163583811784492E-2</v>
      </c>
      <c r="F73" s="199">
        <f t="shared" si="11"/>
        <v>7.6126421097706842E-2</v>
      </c>
      <c r="G73" s="199">
        <f t="shared" si="11"/>
        <v>7.9304022791760215E-2</v>
      </c>
      <c r="H73" s="199">
        <f t="shared" si="11"/>
        <v>6.3969105957520936E-2</v>
      </c>
      <c r="I73" s="199">
        <f t="shared" si="11"/>
        <v>8.737213165375167E-2</v>
      </c>
      <c r="J73" s="199">
        <f t="shared" si="11"/>
        <v>0.11223190557796288</v>
      </c>
      <c r="K73" s="199">
        <f t="shared" si="11"/>
        <v>8.175426506767626E-2</v>
      </c>
      <c r="L73" s="199">
        <f t="shared" si="11"/>
        <v>0.1067792520853692</v>
      </c>
      <c r="M73" s="199">
        <f t="shared" si="11"/>
        <v>0.12121377873831632</v>
      </c>
      <c r="N73" s="199">
        <f t="shared" si="11"/>
        <v>0.11274680118794343</v>
      </c>
      <c r="O73" s="199">
        <f t="shared" si="11"/>
        <v>0.11121518736694827</v>
      </c>
      <c r="P73" s="199">
        <f t="shared" si="11"/>
        <v>0.11213729970314602</v>
      </c>
      <c r="Q73" s="199">
        <f t="shared" si="11"/>
        <v>0.11382602012321831</v>
      </c>
    </row>
    <row r="74" spans="1:17" x14ac:dyDescent="0.25">
      <c r="A74" s="142" t="s">
        <v>308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</v>
      </c>
      <c r="M74" s="199">
        <f t="shared" si="12"/>
        <v>0</v>
      </c>
      <c r="N74" s="199">
        <f t="shared" si="12"/>
        <v>0</v>
      </c>
      <c r="O74" s="199">
        <f t="shared" si="12"/>
        <v>0</v>
      </c>
      <c r="P74" s="199">
        <f t="shared" si="12"/>
        <v>0</v>
      </c>
      <c r="Q74" s="199">
        <f t="shared" si="12"/>
        <v>0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</v>
      </c>
      <c r="M76" s="276">
        <f t="shared" si="14"/>
        <v>0</v>
      </c>
      <c r="N76" s="276">
        <f t="shared" si="14"/>
        <v>0</v>
      </c>
      <c r="O76" s="276">
        <f t="shared" si="14"/>
        <v>0</v>
      </c>
      <c r="P76" s="276">
        <f t="shared" si="14"/>
        <v>0</v>
      </c>
      <c r="Q76" s="276">
        <f t="shared" si="14"/>
        <v>0</v>
      </c>
    </row>
    <row r="78" spans="1:17" ht="12.75" x14ac:dyDescent="0.25">
      <c r="A78" s="266" t="s">
        <v>133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>IF(B$5=0,0,B$5/TEL_fec!B$5)</f>
        <v>2.2576159152421327</v>
      </c>
      <c r="C80" s="230">
        <f>IF(C$5=0,0,C$5/TEL_fec!C$5)</f>
        <v>2.2968829996274351</v>
      </c>
      <c r="D80" s="230">
        <f>IF(D$5=0,0,D$5/TEL_fec!D$5)</f>
        <v>2.1976535746828367</v>
      </c>
      <c r="E80" s="230">
        <f>IF(E$5=0,0,E$5/TEL_fec!E$5)</f>
        <v>2.3734205965628528</v>
      </c>
      <c r="F80" s="230">
        <f>IF(F$5=0,0,F$5/TEL_fec!F$5)</f>
        <v>2.3657651707493019</v>
      </c>
      <c r="G80" s="230">
        <f>IF(G$5=0,0,G$5/TEL_fec!G$5)</f>
        <v>2.2040573942127475</v>
      </c>
      <c r="H80" s="230">
        <f>IF(H$5=0,0,H$5/TEL_fec!H$5)</f>
        <v>2.3898104334858572</v>
      </c>
      <c r="I80" s="230">
        <f>IF(I$5=0,0,I$5/TEL_fec!I$5)</f>
        <v>1.7789020921456169</v>
      </c>
      <c r="J80" s="230">
        <f>IF(J$5=0,0,J$5/TEL_fec!J$5)</f>
        <v>1.2573151300834766</v>
      </c>
      <c r="K80" s="230">
        <f>IF(K$5=0,0,K$5/TEL_fec!K$5)</f>
        <v>1.8691171076796655</v>
      </c>
      <c r="L80" s="230">
        <f>IF(L$5=0,0,L$5/TEL_fec!L$5)</f>
        <v>1.4089609848178637</v>
      </c>
      <c r="M80" s="230">
        <f>IF(M$5=0,0,M$5/TEL_fec!M$5)</f>
        <v>1.1656878337235768</v>
      </c>
      <c r="N80" s="230">
        <f>IF(N$5=0,0,N$5/TEL_fec!N$5)</f>
        <v>0.83619126269677713</v>
      </c>
      <c r="O80" s="230">
        <f>IF(O$5=0,0,O$5/TEL_fec!O$5)</f>
        <v>1.2674216167634729</v>
      </c>
      <c r="P80" s="230">
        <f>IF(P$5=0,0,P$5/TEL_fec!P$5)</f>
        <v>1.2562641663542282</v>
      </c>
      <c r="Q80" s="230">
        <f>IF(Q$5=0,0,Q$5/TEL_fec!Q$5)</f>
        <v>1.2315617093034357</v>
      </c>
    </row>
    <row r="81" spans="1:17" x14ac:dyDescent="0.25">
      <c r="A81" s="132" t="s">
        <v>83</v>
      </c>
      <c r="B81" s="275">
        <f>IF(B$6=0,0,B$6/TEL_fec!B$6)</f>
        <v>0</v>
      </c>
      <c r="C81" s="275">
        <f>IF(C$6=0,0,C$6/TEL_fec!C$6)</f>
        <v>0</v>
      </c>
      <c r="D81" s="275">
        <f>IF(D$6=0,0,D$6/TEL_fec!D$6)</f>
        <v>0</v>
      </c>
      <c r="E81" s="275">
        <f>IF(E$6=0,0,E$6/TEL_fec!E$6)</f>
        <v>0</v>
      </c>
      <c r="F81" s="275">
        <f>IF(F$6=0,0,F$6/TEL_fec!F$6)</f>
        <v>0</v>
      </c>
      <c r="G81" s="275">
        <f>IF(G$6=0,0,G$6/TEL_fec!G$6)</f>
        <v>0</v>
      </c>
      <c r="H81" s="275">
        <f>IF(H$6=0,0,H$6/TEL_fec!H$6)</f>
        <v>0</v>
      </c>
      <c r="I81" s="275">
        <f>IF(I$6=0,0,I$6/TEL_fec!I$6)</f>
        <v>0</v>
      </c>
      <c r="J81" s="275">
        <f>IF(J$6=0,0,J$6/TEL_fec!J$6)</f>
        <v>0</v>
      </c>
      <c r="K81" s="275">
        <f>IF(K$6=0,0,K$6/TEL_fec!K$6)</f>
        <v>0</v>
      </c>
      <c r="L81" s="275">
        <f>IF(L$6=0,0,L$6/TEL_fec!L$6)</f>
        <v>0</v>
      </c>
      <c r="M81" s="275">
        <f>IF(M$6=0,0,M$6/TEL_fec!M$6)</f>
        <v>0</v>
      </c>
      <c r="N81" s="275">
        <f>IF(N$6=0,0,N$6/TEL_fec!N$6)</f>
        <v>0</v>
      </c>
      <c r="O81" s="275">
        <f>IF(O$6=0,0,O$6/TEL_fec!O$6)</f>
        <v>0</v>
      </c>
      <c r="P81" s="275">
        <f>IF(P$6=0,0,P$6/TEL_fec!P$6)</f>
        <v>0</v>
      </c>
      <c r="Q81" s="275">
        <f>IF(Q$6=0,0,Q$6/TEL_fec!Q$6)</f>
        <v>0</v>
      </c>
    </row>
    <row r="82" spans="1:17" x14ac:dyDescent="0.25">
      <c r="A82" s="76" t="s">
        <v>82</v>
      </c>
      <c r="B82" s="274">
        <f>IF(B$7=0,0,B$7/TEL_fec!B$7)</f>
        <v>0</v>
      </c>
      <c r="C82" s="274">
        <f>IF(C$7=0,0,C$7/TEL_fec!C$7)</f>
        <v>0</v>
      </c>
      <c r="D82" s="274">
        <f>IF(D$7=0,0,D$7/TEL_fec!D$7)</f>
        <v>0</v>
      </c>
      <c r="E82" s="274">
        <f>IF(E$7=0,0,E$7/TEL_fec!E$7)</f>
        <v>0</v>
      </c>
      <c r="F82" s="274">
        <f>IF(F$7=0,0,F$7/TEL_fec!F$7)</f>
        <v>0</v>
      </c>
      <c r="G82" s="274">
        <f>IF(G$7=0,0,G$7/TEL_fec!G$7)</f>
        <v>0</v>
      </c>
      <c r="H82" s="274">
        <f>IF(H$7=0,0,H$7/TEL_fec!H$7)</f>
        <v>0</v>
      </c>
      <c r="I82" s="274">
        <f>IF(I$7=0,0,I$7/TEL_fec!I$7)</f>
        <v>0</v>
      </c>
      <c r="J82" s="274">
        <f>IF(J$7=0,0,J$7/TEL_fec!J$7)</f>
        <v>0</v>
      </c>
      <c r="K82" s="274">
        <f>IF(K$7=0,0,K$7/TEL_fec!K$7)</f>
        <v>0</v>
      </c>
      <c r="L82" s="274">
        <f>IF(L$7=0,0,L$7/TEL_fec!L$7)</f>
        <v>0</v>
      </c>
      <c r="M82" s="274">
        <f>IF(M$7=0,0,M$7/TEL_fec!M$7)</f>
        <v>0</v>
      </c>
      <c r="N82" s="274">
        <f>IF(N$7=0,0,N$7/TEL_fec!N$7)</f>
        <v>0</v>
      </c>
      <c r="O82" s="274">
        <f>IF(O$7=0,0,O$7/TEL_fec!O$7)</f>
        <v>0</v>
      </c>
      <c r="P82" s="274">
        <f>IF(P$7=0,0,P$7/TEL_fec!P$7)</f>
        <v>0</v>
      </c>
      <c r="Q82" s="274">
        <f>IF(Q$7=0,0,Q$7/TEL_fec!Q$7)</f>
        <v>0</v>
      </c>
    </row>
    <row r="83" spans="1:17" x14ac:dyDescent="0.25">
      <c r="A83" s="76" t="s">
        <v>81</v>
      </c>
      <c r="B83" s="274">
        <f>IF(B$8=0,0,B$8/TEL_fec!B$8)</f>
        <v>0</v>
      </c>
      <c r="C83" s="274">
        <f>IF(C$8=0,0,C$8/TEL_fec!C$8)</f>
        <v>0</v>
      </c>
      <c r="D83" s="274">
        <f>IF(D$8=0,0,D$8/TEL_fec!D$8)</f>
        <v>0</v>
      </c>
      <c r="E83" s="274">
        <f>IF(E$8=0,0,E$8/TEL_fec!E$8)</f>
        <v>0</v>
      </c>
      <c r="F83" s="274">
        <f>IF(F$8=0,0,F$8/TEL_fec!F$8)</f>
        <v>0</v>
      </c>
      <c r="G83" s="274">
        <f>IF(G$8=0,0,G$8/TEL_fec!G$8)</f>
        <v>0</v>
      </c>
      <c r="H83" s="274">
        <f>IF(H$8=0,0,H$8/TEL_fec!H$8)</f>
        <v>0</v>
      </c>
      <c r="I83" s="274">
        <f>IF(I$8=0,0,I$8/TEL_fec!I$8)</f>
        <v>0</v>
      </c>
      <c r="J83" s="274">
        <f>IF(J$8=0,0,J$8/TEL_fec!J$8)</f>
        <v>0</v>
      </c>
      <c r="K83" s="274">
        <f>IF(K$8=0,0,K$8/TEL_fec!K$8)</f>
        <v>0</v>
      </c>
      <c r="L83" s="274">
        <f>IF(L$8=0,0,L$8/TEL_fec!L$8)</f>
        <v>0</v>
      </c>
      <c r="M83" s="274">
        <f>IF(M$8=0,0,M$8/TEL_fec!M$8)</f>
        <v>0</v>
      </c>
      <c r="N83" s="274">
        <f>IF(N$8=0,0,N$8/TEL_fec!N$8)</f>
        <v>0</v>
      </c>
      <c r="O83" s="274">
        <f>IF(O$8=0,0,O$8/TEL_fec!O$8)</f>
        <v>0</v>
      </c>
      <c r="P83" s="274">
        <f>IF(P$8=0,0,P$8/TEL_fec!P$8)</f>
        <v>0</v>
      </c>
      <c r="Q83" s="274">
        <f>IF(Q$8=0,0,Q$8/TEL_fec!Q$8)</f>
        <v>0</v>
      </c>
    </row>
    <row r="84" spans="1:17" x14ac:dyDescent="0.25">
      <c r="A84" s="76" t="s">
        <v>80</v>
      </c>
      <c r="B84" s="274">
        <f>IF(B$9=0,0,B$9/TEL_fec!B$9)</f>
        <v>0</v>
      </c>
      <c r="C84" s="274">
        <f>IF(C$9=0,0,C$9/TEL_fec!C$9)</f>
        <v>0</v>
      </c>
      <c r="D84" s="274">
        <f>IF(D$9=0,0,D$9/TEL_fec!D$9)</f>
        <v>0</v>
      </c>
      <c r="E84" s="274">
        <f>IF(E$9=0,0,E$9/TEL_fec!E$9)</f>
        <v>0</v>
      </c>
      <c r="F84" s="274">
        <f>IF(F$9=0,0,F$9/TEL_fec!F$9)</f>
        <v>0</v>
      </c>
      <c r="G84" s="274">
        <f>IF(G$9=0,0,G$9/TEL_fec!G$9)</f>
        <v>0</v>
      </c>
      <c r="H84" s="274">
        <f>IF(H$9=0,0,H$9/TEL_fec!H$9)</f>
        <v>0</v>
      </c>
      <c r="I84" s="274">
        <f>IF(I$9=0,0,I$9/TEL_fec!I$9)</f>
        <v>0</v>
      </c>
      <c r="J84" s="274">
        <f>IF(J$9=0,0,J$9/TEL_fec!J$9)</f>
        <v>0</v>
      </c>
      <c r="K84" s="274">
        <f>IF(K$9=0,0,K$9/TEL_fec!K$9)</f>
        <v>0</v>
      </c>
      <c r="L84" s="274">
        <f>IF(L$9=0,0,L$9/TEL_fec!L$9)</f>
        <v>0</v>
      </c>
      <c r="M84" s="274">
        <f>IF(M$9=0,0,M$9/TEL_fec!M$9)</f>
        <v>0</v>
      </c>
      <c r="N84" s="274">
        <f>IF(N$9=0,0,N$9/TEL_fec!N$9)</f>
        <v>0</v>
      </c>
      <c r="O84" s="274">
        <f>IF(O$9=0,0,O$9/TEL_fec!O$9)</f>
        <v>0</v>
      </c>
      <c r="P84" s="274">
        <f>IF(P$9=0,0,P$9/TEL_fec!P$9)</f>
        <v>0</v>
      </c>
      <c r="Q84" s="274">
        <f>IF(Q$9=0,0,Q$9/TEL_fec!Q$9)</f>
        <v>0</v>
      </c>
    </row>
    <row r="85" spans="1:17" x14ac:dyDescent="0.25">
      <c r="A85" s="129" t="s">
        <v>79</v>
      </c>
      <c r="B85" s="273">
        <f>IF(B$10=0,0,B$10/TEL_fec!B$10)</f>
        <v>1.3251222</v>
      </c>
      <c r="C85" s="273">
        <f>IF(C$10=0,0,C$10/TEL_fec!C$10)</f>
        <v>1.3251222</v>
      </c>
      <c r="D85" s="273">
        <f>IF(D$10=0,0,D$10/TEL_fec!D$10)</f>
        <v>1.3251222</v>
      </c>
      <c r="E85" s="273">
        <f>IF(E$10=0,0,E$10/TEL_fec!E$10)</f>
        <v>1.3251222</v>
      </c>
      <c r="F85" s="273">
        <f>IF(F$10=0,0,F$10/TEL_fec!F$10)</f>
        <v>1.3251222000000002</v>
      </c>
      <c r="G85" s="273">
        <f>IF(G$10=0,0,G$10/TEL_fec!G$10)</f>
        <v>1.3251222000000002</v>
      </c>
      <c r="H85" s="273">
        <f>IF(H$10=0,0,H$10/TEL_fec!H$10)</f>
        <v>0.87141625820354396</v>
      </c>
      <c r="I85" s="273">
        <f>IF(I$10=0,0,I$10/TEL_fec!I$10)</f>
        <v>0.78034659622716596</v>
      </c>
      <c r="J85" s="273">
        <f>IF(J$10=0,0,J$10/TEL_fec!J$10)</f>
        <v>0</v>
      </c>
      <c r="K85" s="273">
        <f>IF(K$10=0,0,K$10/TEL_fec!K$10)</f>
        <v>1.3251222</v>
      </c>
      <c r="L85" s="273">
        <f>IF(L$10=0,0,L$10/TEL_fec!L$10)</f>
        <v>0.76783998557555833</v>
      </c>
      <c r="M85" s="273">
        <f>IF(M$10=0,0,M$10/TEL_fec!M$10)</f>
        <v>0</v>
      </c>
      <c r="N85" s="273">
        <f>IF(N$10=0,0,N$10/TEL_fec!N$10)</f>
        <v>0.25905015774415652</v>
      </c>
      <c r="O85" s="273">
        <f>IF(O$10=0,0,O$10/TEL_fec!O$10)</f>
        <v>0</v>
      </c>
      <c r="P85" s="273">
        <f>IF(P$10=0,0,P$10/TEL_fec!P$10)</f>
        <v>0</v>
      </c>
      <c r="Q85" s="273">
        <f>IF(Q$10=0,0,Q$10/TEL_fec!Q$10)</f>
        <v>0</v>
      </c>
    </row>
    <row r="86" spans="1:17" x14ac:dyDescent="0.25">
      <c r="A86" s="127" t="s">
        <v>306</v>
      </c>
      <c r="B86" s="296">
        <f>IF(B$15=0,0,B$15/TEL_fec!B$15)</f>
        <v>3.4803508194350616</v>
      </c>
      <c r="C86" s="296">
        <f>IF(C$15=0,0,C$15/TEL_fec!C$15)</f>
        <v>3.4152927663381245</v>
      </c>
      <c r="D86" s="296">
        <f>IF(D$15=0,0,D$15/TEL_fec!D$15)</f>
        <v>3.4246482121240858</v>
      </c>
      <c r="E86" s="296">
        <f>IF(E$15=0,0,E$15/TEL_fec!E$15)</f>
        <v>3.5270885108295547</v>
      </c>
      <c r="F86" s="296">
        <f>IF(F$15=0,0,F$15/TEL_fec!F$15)</f>
        <v>3.6087599140649229</v>
      </c>
      <c r="G86" s="296">
        <f>IF(G$15=0,0,G$15/TEL_fec!G$15)</f>
        <v>3.5024267465093994</v>
      </c>
      <c r="H86" s="296">
        <f>IF(H$15=0,0,H$15/TEL_fec!H$15)</f>
        <v>3.0632657640956498</v>
      </c>
      <c r="I86" s="296">
        <f>IF(I$15=0,0,I$15/TEL_fec!I$15)</f>
        <v>3.114410971774856</v>
      </c>
      <c r="J86" s="296">
        <f>IF(J$15=0,0,J$15/TEL_fec!J$15)</f>
        <v>2.827557347372545</v>
      </c>
      <c r="K86" s="296">
        <f>IF(K$15=0,0,K$15/TEL_fec!K$15)</f>
        <v>3.0619484488388298</v>
      </c>
      <c r="L86" s="296">
        <f>IF(L$15=0,0,L$15/TEL_fec!L$15)</f>
        <v>3.0146492177206605</v>
      </c>
      <c r="M86" s="296">
        <f>IF(M$15=0,0,M$15/TEL_fec!M$15)</f>
        <v>2.8312954907902115</v>
      </c>
      <c r="N86" s="296">
        <f>IF(N$15=0,0,N$15/TEL_fec!N$15)</f>
        <v>2.9338004761575238</v>
      </c>
      <c r="O86" s="296">
        <f>IF(O$15=0,0,O$15/TEL_fec!O$15)</f>
        <v>2.8244646992561036</v>
      </c>
      <c r="P86" s="296">
        <f>IF(P$15=0,0,P$15/TEL_fec!P$15)</f>
        <v>2.8228123537249687</v>
      </c>
      <c r="Q86" s="296">
        <f>IF(Q$15=0,0,Q$15/TEL_fec!Q$15)</f>
        <v>2.8089801629546174</v>
      </c>
    </row>
    <row r="87" spans="1:17" x14ac:dyDescent="0.25">
      <c r="A87" s="127" t="s">
        <v>305</v>
      </c>
      <c r="B87" s="296">
        <f>IF(B$26=0,0,B$26/TEL_fec!B$26)</f>
        <v>3.4803508194350616</v>
      </c>
      <c r="C87" s="296">
        <f>IF(C$26=0,0,C$26/TEL_fec!C$26)</f>
        <v>3.4152927663381241</v>
      </c>
      <c r="D87" s="296">
        <f>IF(D$26=0,0,D$26/TEL_fec!D$26)</f>
        <v>3.4246482121240858</v>
      </c>
      <c r="E87" s="296">
        <f>IF(E$26=0,0,E$26/TEL_fec!E$26)</f>
        <v>3.5270885108295551</v>
      </c>
      <c r="F87" s="296">
        <f>IF(F$26=0,0,F$26/TEL_fec!F$26)</f>
        <v>3.6087599140649225</v>
      </c>
      <c r="G87" s="296">
        <f>IF(G$26=0,0,G$26/TEL_fec!G$26)</f>
        <v>3.5024267465093986</v>
      </c>
      <c r="H87" s="296">
        <f>IF(H$26=0,0,H$26/TEL_fec!H$26)</f>
        <v>3.0632657640956493</v>
      </c>
      <c r="I87" s="296">
        <f>IF(I$26=0,0,I$26/TEL_fec!I$26)</f>
        <v>3.114410971774856</v>
      </c>
      <c r="J87" s="296">
        <f>IF(J$26=0,0,J$26/TEL_fec!J$26)</f>
        <v>2.8275573473725446</v>
      </c>
      <c r="K87" s="296">
        <f>IF(K$26=0,0,K$26/TEL_fec!K$26)</f>
        <v>3.0619484488388298</v>
      </c>
      <c r="L87" s="296">
        <f>IF(L$26=0,0,L$26/TEL_fec!L$26)</f>
        <v>3.0146492177206614</v>
      </c>
      <c r="M87" s="296">
        <f>IF(M$26=0,0,M$26/TEL_fec!M$26)</f>
        <v>2.8312954907902115</v>
      </c>
      <c r="N87" s="296">
        <f>IF(N$26=0,0,N$26/TEL_fec!N$26)</f>
        <v>2.9338004761575234</v>
      </c>
      <c r="O87" s="296">
        <f>IF(O$26=0,0,O$26/TEL_fec!O$26)</f>
        <v>2.824464699256104</v>
      </c>
      <c r="P87" s="296">
        <f>IF(P$26=0,0,P$26/TEL_fec!P$26)</f>
        <v>2.8228123537249683</v>
      </c>
      <c r="Q87" s="296">
        <f>IF(Q$26=0,0,Q$26/TEL_fec!Q$26)</f>
        <v>2.8089801629546174</v>
      </c>
    </row>
    <row r="88" spans="1:17" x14ac:dyDescent="0.25">
      <c r="A88" s="127" t="s">
        <v>304</v>
      </c>
      <c r="B88" s="296">
        <f>IF(B$37=0,0,B$37/TEL_fec!B$37)</f>
        <v>0</v>
      </c>
      <c r="C88" s="296">
        <f>IF(C$37=0,0,C$37/TEL_fec!C$37)</f>
        <v>0</v>
      </c>
      <c r="D88" s="296">
        <f>IF(D$37=0,0,D$37/TEL_fec!D$37)</f>
        <v>0</v>
      </c>
      <c r="E88" s="296">
        <f>IF(E$37=0,0,E$37/TEL_fec!E$37)</f>
        <v>0</v>
      </c>
      <c r="F88" s="296">
        <f>IF(F$37=0,0,F$37/TEL_fec!F$37)</f>
        <v>0</v>
      </c>
      <c r="G88" s="296">
        <f>IF(G$37=0,0,G$37/TEL_fec!G$37)</f>
        <v>0</v>
      </c>
      <c r="H88" s="296">
        <f>IF(H$37=0,0,H$37/TEL_fec!H$37)</f>
        <v>0</v>
      </c>
      <c r="I88" s="296">
        <f>IF(I$37=0,0,I$37/TEL_fec!I$37)</f>
        <v>0</v>
      </c>
      <c r="J88" s="296">
        <f>IF(J$37=0,0,J$37/TEL_fec!J$37)</f>
        <v>0</v>
      </c>
      <c r="K88" s="296">
        <f>IF(K$37=0,0,K$37/TEL_fec!K$37)</f>
        <v>0</v>
      </c>
      <c r="L88" s="296">
        <f>IF(L$37=0,0,L$37/TEL_fec!L$37)</f>
        <v>0</v>
      </c>
      <c r="M88" s="296">
        <f>IF(M$37=0,0,M$37/TEL_fec!M$37)</f>
        <v>0</v>
      </c>
      <c r="N88" s="296">
        <f>IF(N$37=0,0,N$37/TEL_fec!N$37)</f>
        <v>0</v>
      </c>
      <c r="O88" s="296">
        <f>IF(O$37=0,0,O$37/TEL_fec!O$37)</f>
        <v>0</v>
      </c>
      <c r="P88" s="296">
        <f>IF(P$37=0,0,P$37/TEL_fec!P$37)</f>
        <v>0</v>
      </c>
      <c r="Q88" s="296">
        <f>IF(Q$37=0,0,Q$37/TEL_fec!Q$37)</f>
        <v>0</v>
      </c>
    </row>
    <row r="89" spans="1:17" x14ac:dyDescent="0.25">
      <c r="A89" s="127" t="s">
        <v>303</v>
      </c>
      <c r="B89" s="296">
        <f>IF(B$38=0,0,B$38/TEL_fec!B$38)</f>
        <v>2.9545866382184935</v>
      </c>
      <c r="C89" s="296">
        <f>IF(C$38=0,0,C$38/TEL_fec!C$38)</f>
        <v>2.9845350107927078</v>
      </c>
      <c r="D89" s="296">
        <f>IF(D$38=0,0,D$38/TEL_fec!D$38)</f>
        <v>2.8929767490970022</v>
      </c>
      <c r="E89" s="296">
        <f>IF(E$38=0,0,E$38/TEL_fec!E$38)</f>
        <v>3.0239714885064539</v>
      </c>
      <c r="F89" s="296">
        <f>IF(F$38=0,0,F$38/TEL_fec!F$38)</f>
        <v>2.980233876463211</v>
      </c>
      <c r="G89" s="296">
        <f>IF(G$38=0,0,G$38/TEL_fec!G$38)</f>
        <v>2.8385537218992427</v>
      </c>
      <c r="H89" s="296">
        <f>IF(H$38=0,0,H$38/TEL_fec!H$38)</f>
        <v>2.9410263506687429</v>
      </c>
      <c r="I89" s="296">
        <f>IF(I$38=0,0,I$38/TEL_fec!I$38)</f>
        <v>2.595494742642404</v>
      </c>
      <c r="J89" s="296">
        <f>IF(J$38=0,0,J$38/TEL_fec!J$38)</f>
        <v>2.0589118286804715</v>
      </c>
      <c r="K89" s="296">
        <f>IF(K$38=0,0,K$38/TEL_fec!K$38)</f>
        <v>2.7127253626271695</v>
      </c>
      <c r="L89" s="296">
        <f>IF(L$38=0,0,L$38/TEL_fec!L$38)</f>
        <v>2.1680557243809639</v>
      </c>
      <c r="M89" s="296">
        <f>IF(M$38=0,0,M$38/TEL_fec!M$38)</f>
        <v>1.8946476833659709</v>
      </c>
      <c r="N89" s="296">
        <f>IF(N$38=0,0,N$38/TEL_fec!N$38)</f>
        <v>0.86442011893111736</v>
      </c>
      <c r="O89" s="296">
        <f>IF(O$38=0,0,O$38/TEL_fec!O$38)</f>
        <v>2.0750358950093482</v>
      </c>
      <c r="P89" s="296">
        <f>IF(P$38=0,0,P$38/TEL_fec!P$38)</f>
        <v>2.0586581561933164</v>
      </c>
      <c r="Q89" s="296">
        <f>IF(Q$38=0,0,Q$38/TEL_fec!Q$38)</f>
        <v>2.0237014659433101</v>
      </c>
    </row>
    <row r="90" spans="1:17" x14ac:dyDescent="0.25">
      <c r="A90" s="72" t="s">
        <v>302</v>
      </c>
      <c r="B90" s="272">
        <f>IF(B$58=0,0,B$58/TEL_fec!B$58)</f>
        <v>0</v>
      </c>
      <c r="C90" s="272">
        <f>IF(C$58=0,0,C$58/TEL_fec!C$58)</f>
        <v>0</v>
      </c>
      <c r="D90" s="272">
        <f>IF(D$58=0,0,D$58/TEL_fec!D$58)</f>
        <v>0</v>
      </c>
      <c r="E90" s="272">
        <f>IF(E$58=0,0,E$58/TEL_fec!E$58)</f>
        <v>0</v>
      </c>
      <c r="F90" s="272">
        <f>IF(F$58=0,0,F$58/TEL_fec!F$58)</f>
        <v>0</v>
      </c>
      <c r="G90" s="272">
        <f>IF(G$58=0,0,G$58/TEL_fec!G$58)</f>
        <v>0</v>
      </c>
      <c r="H90" s="272">
        <f>IF(H$58=0,0,H$58/TEL_fec!H$58)</f>
        <v>0</v>
      </c>
      <c r="I90" s="272">
        <f>IF(I$58=0,0,I$58/TEL_fec!I$58)</f>
        <v>0</v>
      </c>
      <c r="J90" s="272">
        <f>IF(J$58=0,0,J$58/TEL_fec!J$58)</f>
        <v>0</v>
      </c>
      <c r="K90" s="272">
        <f>IF(K$58=0,0,K$58/TEL_fec!K$58)</f>
        <v>0</v>
      </c>
      <c r="L90" s="272">
        <f>IF(L$58=0,0,L$58/TEL_fec!L$58)</f>
        <v>0</v>
      </c>
      <c r="M90" s="272">
        <f>IF(M$58=0,0,M$58/TEL_fec!M$58)</f>
        <v>0</v>
      </c>
      <c r="N90" s="272">
        <f>IF(N$58=0,0,N$58/TEL_fec!N$58)</f>
        <v>0</v>
      </c>
      <c r="O90" s="272">
        <f>IF(O$58=0,0,O$58/TEL_fec!O$58)</f>
        <v>0</v>
      </c>
      <c r="P90" s="272">
        <f>IF(P$58=0,0,P$58/TEL_fec!P$58)</f>
        <v>0</v>
      </c>
      <c r="Q90" s="272">
        <f>IF(Q$58=0,0,Q$58/TEL_fec!Q$58)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424.32429364421688</v>
      </c>
      <c r="C3" s="46">
        <v>337.77561368038874</v>
      </c>
      <c r="D3" s="46">
        <v>354.07835186664209</v>
      </c>
      <c r="E3" s="46">
        <v>377.69661553445337</v>
      </c>
      <c r="F3" s="46">
        <v>437.81958514230581</v>
      </c>
      <c r="G3" s="46">
        <v>438.68536421395498</v>
      </c>
      <c r="H3" s="46">
        <v>476.98714000753762</v>
      </c>
      <c r="I3" s="46">
        <v>503.56099342585833</v>
      </c>
      <c r="J3" s="46">
        <v>295.19984270988402</v>
      </c>
      <c r="K3" s="46">
        <v>196.94337633946873</v>
      </c>
      <c r="L3" s="46">
        <v>164.1</v>
      </c>
      <c r="M3" s="46">
        <v>167.06984404755781</v>
      </c>
      <c r="N3" s="46">
        <v>131.28819700197081</v>
      </c>
      <c r="O3" s="46">
        <v>145.06656225528582</v>
      </c>
      <c r="P3" s="46">
        <v>177.55058240493238</v>
      </c>
      <c r="Q3" s="46">
        <v>173.90910736918343</v>
      </c>
    </row>
    <row r="5" spans="1:17" x14ac:dyDescent="0.25">
      <c r="A5" s="31" t="s">
        <v>257</v>
      </c>
      <c r="B5" s="46">
        <v>472.85527594130104</v>
      </c>
      <c r="C5" s="46">
        <v>517.00710871721151</v>
      </c>
      <c r="D5" s="46">
        <v>520.795138488509</v>
      </c>
      <c r="E5" s="46">
        <v>370.62003203499353</v>
      </c>
      <c r="F5" s="46">
        <v>431.97732203428643</v>
      </c>
      <c r="G5" s="46">
        <v>528.99409169764397</v>
      </c>
      <c r="H5" s="46">
        <v>550.38103588289209</v>
      </c>
      <c r="I5" s="46">
        <v>515.74322025239985</v>
      </c>
      <c r="J5" s="46">
        <v>458.68746420366341</v>
      </c>
      <c r="K5" s="46">
        <v>459.35495174085105</v>
      </c>
      <c r="L5" s="46">
        <v>523.72200972245514</v>
      </c>
      <c r="M5" s="46">
        <v>496.24347779555444</v>
      </c>
      <c r="N5" s="46">
        <v>497.05122741877568</v>
      </c>
      <c r="O5" s="46">
        <v>515.09834425408985</v>
      </c>
      <c r="P5" s="46">
        <v>542.53595602582595</v>
      </c>
      <c r="Q5" s="46">
        <v>591.01161421310121</v>
      </c>
    </row>
    <row r="6" spans="1:17" x14ac:dyDescent="0.25">
      <c r="A6" s="294" t="s">
        <v>256</v>
      </c>
      <c r="B6" s="293">
        <v>591.06909492662624</v>
      </c>
      <c r="C6" s="293">
        <v>606.83854934522924</v>
      </c>
      <c r="D6" s="293">
        <v>593.38832351831866</v>
      </c>
      <c r="E6" s="293">
        <v>577.57480096972392</v>
      </c>
      <c r="F6" s="293">
        <v>565.08260367995342</v>
      </c>
      <c r="G6" s="293">
        <v>558.16636605671295</v>
      </c>
      <c r="H6" s="293">
        <v>598.49240456078007</v>
      </c>
      <c r="I6" s="293">
        <v>625.07890657894848</v>
      </c>
      <c r="J6" s="293">
        <v>645.31763713789144</v>
      </c>
      <c r="K6" s="293">
        <v>722.17803011724527</v>
      </c>
      <c r="L6" s="293">
        <v>732.76198821866308</v>
      </c>
      <c r="M6" s="293">
        <v>691.28391282287396</v>
      </c>
      <c r="N6" s="293">
        <v>686.00788207484504</v>
      </c>
      <c r="O6" s="293">
        <v>643.78859081810572</v>
      </c>
      <c r="P6" s="293">
        <v>640.7941651322825</v>
      </c>
      <c r="Q6" s="293">
        <v>668.57510028295837</v>
      </c>
    </row>
    <row r="7" spans="1:17" x14ac:dyDescent="0.25">
      <c r="A7" s="292" t="s">
        <v>255</v>
      </c>
      <c r="B7" s="291"/>
      <c r="C7" s="291">
        <v>279.21561941684308</v>
      </c>
      <c r="D7" s="291">
        <v>0</v>
      </c>
      <c r="E7" s="291">
        <v>0</v>
      </c>
      <c r="F7" s="291">
        <v>0</v>
      </c>
      <c r="G7" s="291">
        <v>38.796709042083378</v>
      </c>
      <c r="H7" s="291">
        <v>109.56749512719804</v>
      </c>
      <c r="I7" s="291">
        <v>26.586502018168403</v>
      </c>
      <c r="J7" s="291">
        <v>20.238730558942962</v>
      </c>
      <c r="K7" s="291">
        <v>76.860392979353833</v>
      </c>
      <c r="L7" s="291">
        <v>10.583958101417807</v>
      </c>
      <c r="M7" s="291">
        <v>0</v>
      </c>
      <c r="N7" s="291">
        <v>0</v>
      </c>
      <c r="O7" s="291">
        <v>0</v>
      </c>
      <c r="P7" s="291">
        <v>0</v>
      </c>
      <c r="Q7" s="291">
        <v>64.366826884840322</v>
      </c>
    </row>
    <row r="8" spans="1:17" x14ac:dyDescent="0.25">
      <c r="A8" s="290" t="s">
        <v>254</v>
      </c>
      <c r="B8" s="289"/>
      <c r="C8" s="289">
        <f>B6+C7-C6</f>
        <v>263.44616499824008</v>
      </c>
      <c r="D8" s="289">
        <f t="shared" ref="D8:Q8" si="0">C6+D7-D6</f>
        <v>13.450225826910582</v>
      </c>
      <c r="E8" s="289">
        <f t="shared" si="0"/>
        <v>15.813522548594733</v>
      </c>
      <c r="F8" s="289">
        <f t="shared" si="0"/>
        <v>12.492197289770502</v>
      </c>
      <c r="G8" s="289">
        <f t="shared" si="0"/>
        <v>45.712946665323898</v>
      </c>
      <c r="H8" s="289">
        <f t="shared" si="0"/>
        <v>69.241456623130944</v>
      </c>
      <c r="I8" s="289">
        <f t="shared" si="0"/>
        <v>0</v>
      </c>
      <c r="J8" s="289">
        <f t="shared" si="0"/>
        <v>0</v>
      </c>
      <c r="K8" s="289">
        <f t="shared" si="0"/>
        <v>0</v>
      </c>
      <c r="L8" s="289">
        <f t="shared" si="0"/>
        <v>0</v>
      </c>
      <c r="M8" s="289">
        <f t="shared" si="0"/>
        <v>41.478075395789119</v>
      </c>
      <c r="N8" s="289">
        <f t="shared" si="0"/>
        <v>5.2760307480289157</v>
      </c>
      <c r="O8" s="289">
        <f t="shared" si="0"/>
        <v>42.219291256739325</v>
      </c>
      <c r="P8" s="289">
        <f t="shared" si="0"/>
        <v>2.9944256858232166</v>
      </c>
      <c r="Q8" s="289">
        <f t="shared" si="0"/>
        <v>36.58589173416442</v>
      </c>
    </row>
    <row r="9" spans="1:17" x14ac:dyDescent="0.25">
      <c r="A9" s="288" t="s">
        <v>253</v>
      </c>
      <c r="B9" s="287">
        <f>B6-B5</f>
        <v>118.21381898532519</v>
      </c>
      <c r="C9" s="287">
        <f t="shared" ref="C9:Q9" si="1">C6-C5</f>
        <v>89.831440628017731</v>
      </c>
      <c r="D9" s="287">
        <f t="shared" si="1"/>
        <v>72.593185029809661</v>
      </c>
      <c r="E9" s="287">
        <f t="shared" si="1"/>
        <v>206.9547689347304</v>
      </c>
      <c r="F9" s="287">
        <f t="shared" si="1"/>
        <v>133.10528164566699</v>
      </c>
      <c r="G9" s="287">
        <f t="shared" si="1"/>
        <v>29.172274359068979</v>
      </c>
      <c r="H9" s="287">
        <f t="shared" si="1"/>
        <v>48.111368677887981</v>
      </c>
      <c r="I9" s="287">
        <f t="shared" si="1"/>
        <v>109.33568632654863</v>
      </c>
      <c r="J9" s="287">
        <f t="shared" si="1"/>
        <v>186.63017293422803</v>
      </c>
      <c r="K9" s="287">
        <f t="shared" si="1"/>
        <v>262.82307837639422</v>
      </c>
      <c r="L9" s="287">
        <f t="shared" si="1"/>
        <v>209.03997849620794</v>
      </c>
      <c r="M9" s="287">
        <f t="shared" si="1"/>
        <v>195.04043502731952</v>
      </c>
      <c r="N9" s="287">
        <f t="shared" si="1"/>
        <v>188.95665465606936</v>
      </c>
      <c r="O9" s="287">
        <f t="shared" si="1"/>
        <v>128.69024656401587</v>
      </c>
      <c r="P9" s="287">
        <f t="shared" si="1"/>
        <v>98.258209106456547</v>
      </c>
      <c r="Q9" s="287">
        <f t="shared" si="1"/>
        <v>77.563486069857163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134.23252420796248</v>
      </c>
      <c r="C12" s="38">
        <v>146.42877000000001</v>
      </c>
      <c r="D12" s="38">
        <v>147.63022999999998</v>
      </c>
      <c r="E12" s="38">
        <v>101.26048</v>
      </c>
      <c r="F12" s="38">
        <v>121.35731999999999</v>
      </c>
      <c r="G12" s="38">
        <v>149.49506995270124</v>
      </c>
      <c r="H12" s="38">
        <v>151.45326</v>
      </c>
      <c r="I12" s="38">
        <v>139.43491</v>
      </c>
      <c r="J12" s="38">
        <v>126.09837</v>
      </c>
      <c r="K12" s="38">
        <v>124.86966</v>
      </c>
      <c r="L12" s="38">
        <v>142.07628880244911</v>
      </c>
      <c r="M12" s="38">
        <v>132.7963504459899</v>
      </c>
      <c r="N12" s="38">
        <v>133.94597544262871</v>
      </c>
      <c r="O12" s="38">
        <v>139.28487843913126</v>
      </c>
      <c r="P12" s="38">
        <v>147.60078024253883</v>
      </c>
      <c r="Q12" s="38">
        <v>156.66139592839789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8.7658928477408082</v>
      </c>
      <c r="C14" s="51">
        <v>7.8053500000000007</v>
      </c>
      <c r="D14" s="51">
        <v>7.8033600000000005</v>
      </c>
      <c r="E14" s="51">
        <v>7.8003</v>
      </c>
      <c r="F14" s="51">
        <v>7.7988900000000001</v>
      </c>
      <c r="G14" s="51">
        <v>7.8091820969259835</v>
      </c>
      <c r="H14" s="51">
        <v>10.700900000000001</v>
      </c>
      <c r="I14" s="51">
        <v>10.01506</v>
      </c>
      <c r="J14" s="51">
        <v>10.306090000000001</v>
      </c>
      <c r="K14" s="51">
        <v>10.11239</v>
      </c>
      <c r="L14" s="51">
        <v>7.0919901442644511</v>
      </c>
      <c r="M14" s="51">
        <v>3.0335006950845234</v>
      </c>
      <c r="N14" s="51">
        <v>3.0328510562079192</v>
      </c>
      <c r="O14" s="51">
        <v>3.0330363166342522</v>
      </c>
      <c r="P14" s="51">
        <v>3.0321735031796453</v>
      </c>
      <c r="Q14" s="51">
        <v>3.0328856180052872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2.0781805659695252</v>
      </c>
      <c r="C17" s="51">
        <v>2.10249</v>
      </c>
      <c r="D17" s="51">
        <v>2.1006900000000002</v>
      </c>
      <c r="E17" s="51">
        <v>2.1003599999999998</v>
      </c>
      <c r="F17" s="51">
        <v>2.1001099999999999</v>
      </c>
      <c r="G17" s="51">
        <v>2.0776968639699991</v>
      </c>
      <c r="H17" s="51">
        <v>3.0976300000000001</v>
      </c>
      <c r="I17" s="51">
        <v>5.1586600000000002</v>
      </c>
      <c r="J17" s="51">
        <v>8.2261199999999999</v>
      </c>
      <c r="K17" s="51">
        <v>7.2122599999999997</v>
      </c>
      <c r="L17" s="51">
        <v>5.1816553018657725</v>
      </c>
      <c r="M17" s="51">
        <v>2.0781674001032227</v>
      </c>
      <c r="N17" s="51">
        <v>2.077567811924689</v>
      </c>
      <c r="O17" s="51">
        <v>2.0778142223325062</v>
      </c>
      <c r="P17" s="51">
        <v>2.0770193379693538</v>
      </c>
      <c r="Q17" s="51">
        <v>2.0775572245206746</v>
      </c>
    </row>
    <row r="18" spans="1:17" x14ac:dyDescent="0.25">
      <c r="A18" s="53" t="s">
        <v>29</v>
      </c>
      <c r="B18" s="51">
        <v>6.6877122817712831</v>
      </c>
      <c r="C18" s="51">
        <v>5.7028600000000003</v>
      </c>
      <c r="D18" s="51">
        <v>5.7026700000000003</v>
      </c>
      <c r="E18" s="51">
        <v>5.6999399999999998</v>
      </c>
      <c r="F18" s="51">
        <v>5.6987800000000002</v>
      </c>
      <c r="G18" s="51">
        <v>5.7314852329559844</v>
      </c>
      <c r="H18" s="51">
        <v>7.6032700000000002</v>
      </c>
      <c r="I18" s="51">
        <v>3.7677</v>
      </c>
      <c r="J18" s="51">
        <v>0.98948000000000003</v>
      </c>
      <c r="K18" s="51">
        <v>2.9001299999999999</v>
      </c>
      <c r="L18" s="51">
        <v>1.9103348423986788</v>
      </c>
      <c r="M18" s="51">
        <v>0.95533329498130071</v>
      </c>
      <c r="N18" s="51">
        <v>0.95528324428323019</v>
      </c>
      <c r="O18" s="51">
        <v>0.95522209430174598</v>
      </c>
      <c r="P18" s="51">
        <v>0.95515416521029139</v>
      </c>
      <c r="Q18" s="51">
        <v>0.95532839348461251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1.0887</v>
      </c>
      <c r="J19" s="51">
        <v>1.09049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0.31050135712838411</v>
      </c>
      <c r="C20" s="51">
        <v>0.40033999999999997</v>
      </c>
      <c r="D20" s="51">
        <v>1.4008700000000001</v>
      </c>
      <c r="E20" s="51">
        <v>2.4995599999999998</v>
      </c>
      <c r="F20" s="51">
        <v>3.8002799999999999</v>
      </c>
      <c r="G20" s="51">
        <v>3.4149444903298249</v>
      </c>
      <c r="H20" s="51">
        <v>3.1998899999999999</v>
      </c>
      <c r="I20" s="51">
        <v>2.2040000000000002</v>
      </c>
      <c r="J20" s="51">
        <v>1.7993399999999999</v>
      </c>
      <c r="K20" s="51">
        <v>1.50122</v>
      </c>
      <c r="L20" s="51">
        <v>1.5761055559734645</v>
      </c>
      <c r="M20" s="51">
        <v>1.8153767921000288</v>
      </c>
      <c r="N20" s="51">
        <v>1.7434418242466119</v>
      </c>
      <c r="O20" s="51">
        <v>1.7671609194885527</v>
      </c>
      <c r="P20" s="51">
        <v>1.7671236332006248</v>
      </c>
      <c r="Q20" s="51">
        <v>2.0299229520794757</v>
      </c>
    </row>
    <row r="21" spans="1:17" x14ac:dyDescent="0.25">
      <c r="A21" s="53" t="s">
        <v>66</v>
      </c>
      <c r="B21" s="51">
        <v>0.31050135712838411</v>
      </c>
      <c r="C21" s="51">
        <v>0.40033999999999997</v>
      </c>
      <c r="D21" s="51">
        <v>1.4008700000000001</v>
      </c>
      <c r="E21" s="51">
        <v>2.4995599999999998</v>
      </c>
      <c r="F21" s="51">
        <v>3.8002799999999999</v>
      </c>
      <c r="G21" s="51">
        <v>3.4149444903298249</v>
      </c>
      <c r="H21" s="51">
        <v>3.1998899999999999</v>
      </c>
      <c r="I21" s="51">
        <v>2.2040000000000002</v>
      </c>
      <c r="J21" s="51">
        <v>1.7993399999999999</v>
      </c>
      <c r="K21" s="51">
        <v>1.50122</v>
      </c>
      <c r="L21" s="51">
        <v>1.5761055559734645</v>
      </c>
      <c r="M21" s="51">
        <v>1.8153767921000288</v>
      </c>
      <c r="N21" s="51">
        <v>1.7434418242466119</v>
      </c>
      <c r="O21" s="51">
        <v>1.7671609194885527</v>
      </c>
      <c r="P21" s="51">
        <v>1.7671236332006248</v>
      </c>
      <c r="Q21" s="51">
        <v>2.0299229520794757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96.015899227916591</v>
      </c>
      <c r="C23" s="51">
        <v>108.99701000000002</v>
      </c>
      <c r="D23" s="51">
        <v>108.99938</v>
      </c>
      <c r="E23" s="51">
        <v>63.65484</v>
      </c>
      <c r="F23" s="51">
        <v>83.853759999999994</v>
      </c>
      <c r="G23" s="51">
        <v>109.37590070481899</v>
      </c>
      <c r="H23" s="51">
        <v>105.95471999999999</v>
      </c>
      <c r="I23" s="51">
        <v>93.766779999999997</v>
      </c>
      <c r="J23" s="51">
        <v>88.090860000000006</v>
      </c>
      <c r="K23" s="51">
        <v>84.830070000000006</v>
      </c>
      <c r="L23" s="51">
        <v>99.88004149542283</v>
      </c>
      <c r="M23" s="51">
        <v>92.958473117144734</v>
      </c>
      <c r="N23" s="51">
        <v>95.467151103647055</v>
      </c>
      <c r="O23" s="51">
        <v>100.26521628363432</v>
      </c>
      <c r="P23" s="51">
        <v>108.1516971440913</v>
      </c>
      <c r="Q23" s="51">
        <v>115.32452782303693</v>
      </c>
    </row>
    <row r="24" spans="1:17" x14ac:dyDescent="0.25">
      <c r="A24" s="53" t="s">
        <v>23</v>
      </c>
      <c r="B24" s="51">
        <v>96.015899227916591</v>
      </c>
      <c r="C24" s="51">
        <v>108.99701000000002</v>
      </c>
      <c r="D24" s="51">
        <v>108.99938</v>
      </c>
      <c r="E24" s="51">
        <v>63.65484</v>
      </c>
      <c r="F24" s="51">
        <v>83.853759999999994</v>
      </c>
      <c r="G24" s="51">
        <v>109.37590070481899</v>
      </c>
      <c r="H24" s="51">
        <v>105.95471999999999</v>
      </c>
      <c r="I24" s="51">
        <v>93.766779999999997</v>
      </c>
      <c r="J24" s="51">
        <v>88.090860000000006</v>
      </c>
      <c r="K24" s="51">
        <v>84.830070000000006</v>
      </c>
      <c r="L24" s="51">
        <v>99.88004149542283</v>
      </c>
      <c r="M24" s="51">
        <v>92.958473117144734</v>
      </c>
      <c r="N24" s="51">
        <v>95.467151103647055</v>
      </c>
      <c r="O24" s="51">
        <v>100.26521628363432</v>
      </c>
      <c r="P24" s="51">
        <v>108.1516971440913</v>
      </c>
      <c r="Q24" s="51">
        <v>115.32452782303693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29.1402307751767</v>
      </c>
      <c r="C30" s="62">
        <v>29.22607</v>
      </c>
      <c r="D30" s="62">
        <v>29.42662</v>
      </c>
      <c r="E30" s="62">
        <v>27.305779999999999</v>
      </c>
      <c r="F30" s="62">
        <v>25.904389999999999</v>
      </c>
      <c r="G30" s="62">
        <v>28.895042660626441</v>
      </c>
      <c r="H30" s="62">
        <v>31.597750000000001</v>
      </c>
      <c r="I30" s="62">
        <v>33.449069999999999</v>
      </c>
      <c r="J30" s="62">
        <v>25.902080000000002</v>
      </c>
      <c r="K30" s="62">
        <v>28.425979999999999</v>
      </c>
      <c r="L30" s="62">
        <v>33.52815160678837</v>
      </c>
      <c r="M30" s="62">
        <v>34.988999841660622</v>
      </c>
      <c r="N30" s="62">
        <v>33.702531458527105</v>
      </c>
      <c r="O30" s="62">
        <v>34.219464919374133</v>
      </c>
      <c r="P30" s="62">
        <v>34.649785962067249</v>
      </c>
      <c r="Q30" s="62">
        <v>36.274059535276201</v>
      </c>
    </row>
    <row r="32" spans="1:17" x14ac:dyDescent="0.25">
      <c r="A32" s="31" t="s">
        <v>63</v>
      </c>
      <c r="B32" s="70">
        <v>28.848778497416276</v>
      </c>
      <c r="C32" s="70">
        <v>25.943713320996007</v>
      </c>
      <c r="D32" s="70">
        <v>28.287552917592009</v>
      </c>
      <c r="E32" s="70">
        <v>30.858279686064002</v>
      </c>
      <c r="F32" s="70">
        <v>33.908869377108005</v>
      </c>
      <c r="G32" s="70">
        <v>33.040244429622163</v>
      </c>
      <c r="H32" s="70">
        <v>41.765059567080002</v>
      </c>
      <c r="I32" s="70">
        <v>36.667936454688004</v>
      </c>
      <c r="J32" s="70">
        <v>36.236354118732002</v>
      </c>
      <c r="K32" s="70">
        <v>35.299621299960002</v>
      </c>
      <c r="L32" s="70">
        <v>25.968212354401441</v>
      </c>
      <c r="M32" s="70">
        <v>13.807130207069637</v>
      </c>
      <c r="N32" s="70">
        <v>13.636147361548709</v>
      </c>
      <c r="O32" s="70">
        <v>13.692424955792733</v>
      </c>
      <c r="P32" s="70">
        <v>13.689651183888909</v>
      </c>
      <c r="Q32" s="70">
        <v>14.309146208082911</v>
      </c>
    </row>
    <row r="34" spans="1:17" x14ac:dyDescent="0.25">
      <c r="A34" s="184" t="s">
        <v>252</v>
      </c>
      <c r="B34" s="190">
        <f t="shared" ref="B34:Q34" si="2">IF(B$12=0,"",B$12/B$3*1000)</f>
        <v>316.34418820363936</v>
      </c>
      <c r="C34" s="190">
        <f t="shared" si="2"/>
        <v>433.5090044083359</v>
      </c>
      <c r="D34" s="190">
        <f t="shared" si="2"/>
        <v>416.94226495835738</v>
      </c>
      <c r="E34" s="190">
        <f t="shared" si="2"/>
        <v>268.10004600309441</v>
      </c>
      <c r="F34" s="190">
        <f t="shared" si="2"/>
        <v>277.18568131335388</v>
      </c>
      <c r="G34" s="190">
        <f t="shared" si="2"/>
        <v>340.77970716112088</v>
      </c>
      <c r="H34" s="190">
        <f t="shared" si="2"/>
        <v>317.52063587627674</v>
      </c>
      <c r="I34" s="190">
        <f t="shared" si="2"/>
        <v>276.89775780961014</v>
      </c>
      <c r="J34" s="190">
        <f t="shared" si="2"/>
        <v>427.162727603235</v>
      </c>
      <c r="K34" s="190">
        <f t="shared" si="2"/>
        <v>634.03838362537158</v>
      </c>
      <c r="L34" s="190">
        <f t="shared" si="2"/>
        <v>865.79091287293795</v>
      </c>
      <c r="M34" s="190">
        <f t="shared" si="2"/>
        <v>794.85529661587714</v>
      </c>
      <c r="N34" s="190">
        <f t="shared" si="2"/>
        <v>1020.2438490386</v>
      </c>
      <c r="O34" s="190">
        <f t="shared" si="2"/>
        <v>960.14461412561752</v>
      </c>
      <c r="P34" s="190">
        <f t="shared" si="2"/>
        <v>831.31679008470803</v>
      </c>
      <c r="Q34" s="190">
        <f t="shared" si="2"/>
        <v>900.82341458879898</v>
      </c>
    </row>
    <row r="35" spans="1:17" x14ac:dyDescent="0.25">
      <c r="A35" s="286" t="s">
        <v>251</v>
      </c>
      <c r="B35" s="285">
        <f t="shared" ref="B35:Q35" si="3">IF(B$12=0,"",B$12/B$5*1000)</f>
        <v>283.87654962874041</v>
      </c>
      <c r="C35" s="285">
        <f t="shared" si="3"/>
        <v>283.22390066031465</v>
      </c>
      <c r="D35" s="285">
        <f t="shared" si="3"/>
        <v>283.47082967875542</v>
      </c>
      <c r="E35" s="285">
        <f t="shared" si="3"/>
        <v>273.2191226793675</v>
      </c>
      <c r="F35" s="285">
        <f t="shared" si="3"/>
        <v>280.93446995897563</v>
      </c>
      <c r="G35" s="285">
        <f t="shared" si="3"/>
        <v>282.60253242704994</v>
      </c>
      <c r="H35" s="285">
        <f t="shared" si="3"/>
        <v>275.17892173927595</v>
      </c>
      <c r="I35" s="285">
        <f t="shared" si="3"/>
        <v>270.35723306602438</v>
      </c>
      <c r="J35" s="285">
        <f t="shared" si="3"/>
        <v>274.9113063704977</v>
      </c>
      <c r="K35" s="285">
        <f t="shared" si="3"/>
        <v>271.8369738407572</v>
      </c>
      <c r="L35" s="285">
        <f t="shared" si="3"/>
        <v>271.2818750499755</v>
      </c>
      <c r="M35" s="285">
        <f t="shared" si="3"/>
        <v>267.60321573576465</v>
      </c>
      <c r="N35" s="285">
        <f t="shared" si="3"/>
        <v>269.48122860136613</v>
      </c>
      <c r="O35" s="285">
        <f t="shared" si="3"/>
        <v>270.40443828416625</v>
      </c>
      <c r="P35" s="285">
        <f t="shared" si="3"/>
        <v>272.05713944517385</v>
      </c>
      <c r="Q35" s="285">
        <f t="shared" si="3"/>
        <v>265.0732949419002</v>
      </c>
    </row>
    <row r="36" spans="1:17" x14ac:dyDescent="0.25">
      <c r="A36" s="286" t="s">
        <v>250</v>
      </c>
      <c r="B36" s="285">
        <f>IF(WWP_ued!B$5=0,"",WWP_ued!B$5/B$5*1000)</f>
        <v>103.78806517096422</v>
      </c>
      <c r="C36" s="285">
        <f>IF(WWP_ued!C$5=0,"",WWP_ued!C$5/C$5*1000)</f>
        <v>103.78806517096423</v>
      </c>
      <c r="D36" s="285">
        <f>IF(WWP_ued!D$5=0,"",WWP_ued!D$5/D$5*1000)</f>
        <v>103.78806517096423</v>
      </c>
      <c r="E36" s="285">
        <f>IF(WWP_ued!E$5=0,"",WWP_ued!E$5/E$5*1000)</f>
        <v>103.78806517096423</v>
      </c>
      <c r="F36" s="285">
        <f>IF(WWP_ued!F$5=0,"",WWP_ued!F$5/F$5*1000)</f>
        <v>103.78806517096422</v>
      </c>
      <c r="G36" s="285">
        <f>IF(WWP_ued!G$5=0,"",WWP_ued!G$5/G$5*1000)</f>
        <v>103.78806517096423</v>
      </c>
      <c r="H36" s="285">
        <f>IF(WWP_ued!H$5=0,"",WWP_ued!H$5/H$5*1000)</f>
        <v>103.78806517096423</v>
      </c>
      <c r="I36" s="285">
        <f>IF(WWP_ued!I$5=0,"",WWP_ued!I$5/I$5*1000)</f>
        <v>103.78806517096423</v>
      </c>
      <c r="J36" s="285">
        <f>IF(WWP_ued!J$5=0,"",WWP_ued!J$5/J$5*1000)</f>
        <v>103.78806517096423</v>
      </c>
      <c r="K36" s="285">
        <f>IF(WWP_ued!K$5=0,"",WWP_ued!K$5/K$5*1000)</f>
        <v>103.78806517096422</v>
      </c>
      <c r="L36" s="285">
        <f>IF(WWP_ued!L$5=0,"",WWP_ued!L$5/L$5*1000)</f>
        <v>103.7880651709642</v>
      </c>
      <c r="M36" s="285">
        <f>IF(WWP_ued!M$5=0,"",WWP_ued!M$5/M$5*1000)</f>
        <v>103.78806517096422</v>
      </c>
      <c r="N36" s="285">
        <f>IF(WWP_ued!N$5=0,"",WWP_ued!N$5/N$5*1000)</f>
        <v>103.78806517096422</v>
      </c>
      <c r="O36" s="285">
        <f>IF(WWP_ued!O$5=0,"",WWP_ued!O$5/O$5*1000)</f>
        <v>103.78806517096422</v>
      </c>
      <c r="P36" s="285">
        <f>IF(WWP_ued!P$5=0,"",WWP_ued!P$5/P$5*1000)</f>
        <v>103.78806517096422</v>
      </c>
      <c r="Q36" s="285">
        <f>IF(WWP_ued!Q$5=0,"",WWP_ued!Q$5/Q$5*1000)</f>
        <v>103.78806517096422</v>
      </c>
    </row>
    <row r="37" spans="1:17" x14ac:dyDescent="0.25">
      <c r="A37" s="284" t="s">
        <v>60</v>
      </c>
      <c r="B37" s="283">
        <f t="shared" ref="B37:Q37" si="4">IF(B$12=0,"",B$32/B$12)</f>
        <v>0.21491645685453784</v>
      </c>
      <c r="C37" s="283">
        <f t="shared" si="4"/>
        <v>0.17717633850913317</v>
      </c>
      <c r="D37" s="283">
        <f t="shared" si="4"/>
        <v>0.19161084364355466</v>
      </c>
      <c r="E37" s="283">
        <f t="shared" si="4"/>
        <v>0.30474159006617391</v>
      </c>
      <c r="F37" s="283">
        <f t="shared" si="4"/>
        <v>0.27941346576463627</v>
      </c>
      <c r="G37" s="283">
        <f t="shared" si="4"/>
        <v>0.22101226776291533</v>
      </c>
      <c r="H37" s="283">
        <f t="shared" si="4"/>
        <v>0.27576203752286349</v>
      </c>
      <c r="I37" s="283">
        <f t="shared" si="4"/>
        <v>0.26297529402563535</v>
      </c>
      <c r="J37" s="283">
        <f t="shared" si="4"/>
        <v>0.28736576149820175</v>
      </c>
      <c r="K37" s="283">
        <f t="shared" si="4"/>
        <v>0.28269173872948805</v>
      </c>
      <c r="L37" s="283">
        <f t="shared" si="4"/>
        <v>0.18277653909238231</v>
      </c>
      <c r="M37" s="283">
        <f t="shared" si="4"/>
        <v>0.10397221128968591</v>
      </c>
      <c r="N37" s="283">
        <f t="shared" si="4"/>
        <v>0.10180333762539433</v>
      </c>
      <c r="O37" s="283">
        <f t="shared" si="4"/>
        <v>9.8305179350653235E-2</v>
      </c>
      <c r="P37" s="283">
        <f t="shared" si="4"/>
        <v>9.274782397080801E-2</v>
      </c>
      <c r="Q37" s="283">
        <f t="shared" si="4"/>
        <v>9.1338048683179796E-2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134.23252420796248</v>
      </c>
      <c r="C5" s="96">
        <v>146.42877000000004</v>
      </c>
      <c r="D5" s="96">
        <v>147.63023000000004</v>
      </c>
      <c r="E5" s="96">
        <v>101.26048000000002</v>
      </c>
      <c r="F5" s="96">
        <v>121.35731999999999</v>
      </c>
      <c r="G5" s="96">
        <v>149.49506995270121</v>
      </c>
      <c r="H5" s="96">
        <v>151.45326000000003</v>
      </c>
      <c r="I5" s="96">
        <v>139.43491</v>
      </c>
      <c r="J5" s="96">
        <v>126.09837</v>
      </c>
      <c r="K5" s="96">
        <v>124.86966000000001</v>
      </c>
      <c r="L5" s="96">
        <v>142.07628880244911</v>
      </c>
      <c r="M5" s="96">
        <v>132.79635044598987</v>
      </c>
      <c r="N5" s="96">
        <v>133.94597544262868</v>
      </c>
      <c r="O5" s="96">
        <v>139.28487843913123</v>
      </c>
      <c r="P5" s="96">
        <v>147.60078024253883</v>
      </c>
      <c r="Q5" s="96">
        <v>156.66139592839789</v>
      </c>
    </row>
    <row r="6" spans="1:17" x14ac:dyDescent="0.25">
      <c r="A6" s="132" t="s">
        <v>83</v>
      </c>
      <c r="B6" s="160">
        <v>1.0780681266330998</v>
      </c>
      <c r="C6" s="160">
        <v>1.1760204219546742</v>
      </c>
      <c r="D6" s="160">
        <v>1.1856697654283757</v>
      </c>
      <c r="E6" s="160">
        <v>0.8132581624289601</v>
      </c>
      <c r="F6" s="160">
        <v>0.9746628799360153</v>
      </c>
      <c r="G6" s="160">
        <v>1.2006469442167631</v>
      </c>
      <c r="H6" s="160">
        <v>1.2163738501089025</v>
      </c>
      <c r="I6" s="160">
        <v>1.1198502978165563</v>
      </c>
      <c r="J6" s="160">
        <v>1.0127399027882062</v>
      </c>
      <c r="K6" s="160">
        <v>1.0028717050791089</v>
      </c>
      <c r="L6" s="160">
        <v>1.1410641304110547</v>
      </c>
      <c r="M6" s="160">
        <v>1.0665337152359733</v>
      </c>
      <c r="N6" s="160">
        <v>1.0757667537545432</v>
      </c>
      <c r="O6" s="160">
        <v>1.1186453421270468</v>
      </c>
      <c r="P6" s="160">
        <v>1.1854332441751005</v>
      </c>
      <c r="Q6" s="160">
        <v>1.258202202639022</v>
      </c>
    </row>
    <row r="7" spans="1:17" x14ac:dyDescent="0.25">
      <c r="A7" s="76" t="s">
        <v>82</v>
      </c>
      <c r="B7" s="159">
        <v>1.1718131811229349</v>
      </c>
      <c r="C7" s="159">
        <v>1.2782830673420376</v>
      </c>
      <c r="D7" s="159">
        <v>1.2887714841612783</v>
      </c>
      <c r="E7" s="159">
        <v>0.88397626350973946</v>
      </c>
      <c r="F7" s="159">
        <v>1.0594161738434951</v>
      </c>
      <c r="G7" s="159">
        <v>1.305051026322569</v>
      </c>
      <c r="H7" s="159">
        <v>1.3221454892488074</v>
      </c>
      <c r="I7" s="159">
        <v>1.2172285845832136</v>
      </c>
      <c r="J7" s="159">
        <v>1.1008042421610942</v>
      </c>
      <c r="K7" s="159">
        <v>1.0900779403033796</v>
      </c>
      <c r="L7" s="159">
        <v>1.240287098272886</v>
      </c>
      <c r="M7" s="159">
        <v>1.1592757774304059</v>
      </c>
      <c r="N7" s="159">
        <v>1.1693116888636341</v>
      </c>
      <c r="O7" s="159">
        <v>1.2159188501380946</v>
      </c>
      <c r="P7" s="159">
        <v>1.2885143958425009</v>
      </c>
      <c r="Q7" s="159">
        <v>1.3676110898250242</v>
      </c>
    </row>
    <row r="8" spans="1:17" x14ac:dyDescent="0.25">
      <c r="A8" s="76" t="s">
        <v>81</v>
      </c>
      <c r="B8" s="159">
        <v>2.9060966891848783</v>
      </c>
      <c r="C8" s="159">
        <v>3.1701420070082524</v>
      </c>
      <c r="D8" s="159">
        <v>3.1961532807199697</v>
      </c>
      <c r="E8" s="159">
        <v>2.1922611335041537</v>
      </c>
      <c r="F8" s="159">
        <v>2.6273521111318674</v>
      </c>
      <c r="G8" s="159">
        <v>3.2365265452799705</v>
      </c>
      <c r="H8" s="159">
        <v>3.278920813337042</v>
      </c>
      <c r="I8" s="159">
        <v>3.0187268897663695</v>
      </c>
      <c r="J8" s="159">
        <v>2.7299945205595129</v>
      </c>
      <c r="K8" s="159">
        <v>2.7033932919523811</v>
      </c>
      <c r="L8" s="159">
        <v>3.0759120037167569</v>
      </c>
      <c r="M8" s="159">
        <v>2.8750039280274065</v>
      </c>
      <c r="N8" s="159">
        <v>2.8998929883818123</v>
      </c>
      <c r="O8" s="159">
        <v>3.0154787483424741</v>
      </c>
      <c r="P8" s="159">
        <v>3.195515701689402</v>
      </c>
      <c r="Q8" s="159">
        <v>3.3916755027660601</v>
      </c>
    </row>
    <row r="9" spans="1:17" x14ac:dyDescent="0.25">
      <c r="A9" s="76" t="s">
        <v>80</v>
      </c>
      <c r="B9" s="159">
        <v>8.9057801765343036</v>
      </c>
      <c r="C9" s="159">
        <v>9.7149513117994832</v>
      </c>
      <c r="D9" s="159">
        <v>9.7946632796257127</v>
      </c>
      <c r="E9" s="159">
        <v>6.7182196026740186</v>
      </c>
      <c r="F9" s="159">
        <v>8.0515629212105608</v>
      </c>
      <c r="G9" s="159">
        <v>9.9183878000515211</v>
      </c>
      <c r="H9" s="159">
        <v>10.048305718290935</v>
      </c>
      <c r="I9" s="159">
        <v>9.2509372428324212</v>
      </c>
      <c r="J9" s="159">
        <v>8.3661122404243127</v>
      </c>
      <c r="K9" s="159">
        <v>8.2845923463056828</v>
      </c>
      <c r="L9" s="159">
        <v>9.4261819468739318</v>
      </c>
      <c r="M9" s="159">
        <v>8.8104959084710828</v>
      </c>
      <c r="N9" s="159">
        <v>8.8867688353636165</v>
      </c>
      <c r="O9" s="159">
        <v>9.2409832610495162</v>
      </c>
      <c r="P9" s="159">
        <v>9.7927094084030042</v>
      </c>
      <c r="Q9" s="159">
        <v>10.393844282670182</v>
      </c>
    </row>
    <row r="10" spans="1:17" x14ac:dyDescent="0.25">
      <c r="A10" s="129" t="s">
        <v>79</v>
      </c>
      <c r="B10" s="158">
        <v>1.9686461442865306</v>
      </c>
      <c r="C10" s="158">
        <v>2.1475155531346228</v>
      </c>
      <c r="D10" s="158">
        <v>2.1651360933909478</v>
      </c>
      <c r="E10" s="158">
        <v>1.4850801226963624</v>
      </c>
      <c r="F10" s="158">
        <v>1.7798191720570717</v>
      </c>
      <c r="G10" s="158">
        <v>2.1924857242219158</v>
      </c>
      <c r="H10" s="158">
        <v>2.2212044219379958</v>
      </c>
      <c r="I10" s="158">
        <v>2.0449440220997985</v>
      </c>
      <c r="J10" s="158">
        <v>1.849351126830638</v>
      </c>
      <c r="K10" s="158">
        <v>1.8313309397096778</v>
      </c>
      <c r="L10" s="158">
        <v>2.0836823250984482</v>
      </c>
      <c r="M10" s="158">
        <v>1.9475833060830821</v>
      </c>
      <c r="N10" s="158">
        <v>1.9644436372909053</v>
      </c>
      <c r="O10" s="158">
        <v>2.0427436682319988</v>
      </c>
      <c r="P10" s="158">
        <v>2.1647041850154016</v>
      </c>
      <c r="Q10" s="158">
        <v>2.2975866309060402</v>
      </c>
    </row>
    <row r="11" spans="1:17" x14ac:dyDescent="0.25">
      <c r="A11" s="92" t="s">
        <v>125</v>
      </c>
      <c r="B11" s="91">
        <v>0.39372922885730616</v>
      </c>
      <c r="C11" s="91">
        <v>0.42950311062692459</v>
      </c>
      <c r="D11" s="91">
        <v>0.4330272186781895</v>
      </c>
      <c r="E11" s="91">
        <v>0.29701602453927245</v>
      </c>
      <c r="F11" s="91">
        <v>0.35596383441141438</v>
      </c>
      <c r="G11" s="91">
        <v>0.43849714484438318</v>
      </c>
      <c r="H11" s="91">
        <v>0.44424088438759929</v>
      </c>
      <c r="I11" s="91">
        <v>0.40898880441995972</v>
      </c>
      <c r="J11" s="91">
        <v>0.36987022536612763</v>
      </c>
      <c r="K11" s="91">
        <v>0.36626618794193555</v>
      </c>
      <c r="L11" s="91">
        <v>0.41673646501968964</v>
      </c>
      <c r="M11" s="91">
        <v>0.18731054210957221</v>
      </c>
      <c r="N11" s="91">
        <v>0.3928887274581811</v>
      </c>
      <c r="O11" s="91">
        <v>0.40854873364639976</v>
      </c>
      <c r="P11" s="91">
        <v>0.43294083700308034</v>
      </c>
      <c r="Q11" s="91">
        <v>0.45951732618120816</v>
      </c>
    </row>
    <row r="12" spans="1:17" x14ac:dyDescent="0.25">
      <c r="A12" s="92" t="s">
        <v>26</v>
      </c>
      <c r="B12" s="91">
        <v>0.31050135712838411</v>
      </c>
      <c r="C12" s="91">
        <v>0.40033999999999997</v>
      </c>
      <c r="D12" s="91">
        <v>0.64954082801728419</v>
      </c>
      <c r="E12" s="91">
        <v>0.30615593227444604</v>
      </c>
      <c r="F12" s="91">
        <v>0.53394575161712154</v>
      </c>
      <c r="G12" s="91">
        <v>0.65774571726657471</v>
      </c>
      <c r="H12" s="91">
        <v>0.66636132658139891</v>
      </c>
      <c r="I12" s="91">
        <v>0.61348320662993949</v>
      </c>
      <c r="J12" s="91">
        <v>0.55480533804919141</v>
      </c>
      <c r="K12" s="91">
        <v>0.54939928191290333</v>
      </c>
      <c r="L12" s="91">
        <v>0.62510469752953446</v>
      </c>
      <c r="M12" s="91">
        <v>0.12127193107021128</v>
      </c>
      <c r="N12" s="91">
        <v>0.58933309118727162</v>
      </c>
      <c r="O12" s="91">
        <v>0.61282310046959965</v>
      </c>
      <c r="P12" s="91">
        <v>0.64941125550462042</v>
      </c>
      <c r="Q12" s="91">
        <v>0.68927598927181222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1.2644155583008403</v>
      </c>
      <c r="C14" s="157">
        <v>1.3176724425076984</v>
      </c>
      <c r="D14" s="157">
        <v>1.0825680466954739</v>
      </c>
      <c r="E14" s="157">
        <v>0.88190816588264376</v>
      </c>
      <c r="F14" s="157">
        <v>0.88990958602853576</v>
      </c>
      <c r="G14" s="157">
        <v>1.0962428621109579</v>
      </c>
      <c r="H14" s="157">
        <v>1.1106022109689979</v>
      </c>
      <c r="I14" s="157">
        <v>1.0224720110498993</v>
      </c>
      <c r="J14" s="157">
        <v>0.92467556341531887</v>
      </c>
      <c r="K14" s="157">
        <v>0.91566546985483888</v>
      </c>
      <c r="L14" s="157">
        <v>1.0418411625492241</v>
      </c>
      <c r="M14" s="157">
        <v>1.6390008329032986</v>
      </c>
      <c r="N14" s="157">
        <v>0.98222181864545255</v>
      </c>
      <c r="O14" s="157">
        <v>1.0213718341159994</v>
      </c>
      <c r="P14" s="157">
        <v>1.0823520925077008</v>
      </c>
      <c r="Q14" s="157">
        <v>1.1487933154530201</v>
      </c>
    </row>
    <row r="15" spans="1:17" x14ac:dyDescent="0.25">
      <c r="A15" s="156" t="s">
        <v>314</v>
      </c>
      <c r="B15" s="206">
        <v>93.615255961777763</v>
      </c>
      <c r="C15" s="206">
        <v>104.12105348239551</v>
      </c>
      <c r="D15" s="206">
        <v>103.95896505480682</v>
      </c>
      <c r="E15" s="206">
        <v>69.620185457632672</v>
      </c>
      <c r="F15" s="206">
        <v>84.635945287255922</v>
      </c>
      <c r="G15" s="206">
        <v>104.25952518753152</v>
      </c>
      <c r="H15" s="206">
        <v>105.6251887149168</v>
      </c>
      <c r="I15" s="206">
        <v>97.243457699077879</v>
      </c>
      <c r="J15" s="206">
        <v>87.942406309995604</v>
      </c>
      <c r="K15" s="206">
        <v>87.085490284378821</v>
      </c>
      <c r="L15" s="206">
        <v>99.085584666013204</v>
      </c>
      <c r="M15" s="206">
        <v>92.613652400152432</v>
      </c>
      <c r="N15" s="206">
        <v>93.41541366446171</v>
      </c>
      <c r="O15" s="206">
        <v>97.138824019156047</v>
      </c>
      <c r="P15" s="206">
        <v>102.93842646627171</v>
      </c>
      <c r="Q15" s="206">
        <v>110.25740066129531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1.7057558710849303</v>
      </c>
      <c r="F19" s="87">
        <v>0</v>
      </c>
      <c r="G19" s="87">
        <v>0</v>
      </c>
      <c r="H19" s="87">
        <v>0</v>
      </c>
      <c r="I19" s="87">
        <v>2.4765242324045036</v>
      </c>
      <c r="J19" s="87">
        <v>1.8700063582295285</v>
      </c>
      <c r="K19" s="87">
        <v>3.0910612225507541</v>
      </c>
      <c r="L19" s="87">
        <v>1.8257683644635851</v>
      </c>
      <c r="M19" s="87">
        <v>1.7961166396390624</v>
      </c>
      <c r="N19" s="87">
        <v>0.98036980778108385</v>
      </c>
      <c r="O19" s="87">
        <v>0.52874781848236407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2.4101742317108528</v>
      </c>
      <c r="C20" s="87">
        <v>0.48553005914605313</v>
      </c>
      <c r="D20" s="87">
        <v>0.37100628785599565</v>
      </c>
      <c r="E20" s="87">
        <v>5.4104542109848781</v>
      </c>
      <c r="F20" s="87">
        <v>4.983626289343623</v>
      </c>
      <c r="G20" s="87">
        <v>0.36383662658655447</v>
      </c>
      <c r="H20" s="87">
        <v>4.9792647065660907</v>
      </c>
      <c r="I20" s="87">
        <v>3.5789217118997914</v>
      </c>
      <c r="J20" s="87">
        <v>0.93990271398747383</v>
      </c>
      <c r="K20" s="87">
        <v>2.754820772442589</v>
      </c>
      <c r="L20" s="87">
        <v>1.8146186916313127</v>
      </c>
      <c r="M20" s="87">
        <v>0.90746690859392853</v>
      </c>
      <c r="N20" s="87">
        <v>0.90741936565526049</v>
      </c>
      <c r="O20" s="87">
        <v>0.90736127955593837</v>
      </c>
      <c r="P20" s="87">
        <v>0.20560350058998883</v>
      </c>
      <c r="Q20" s="87">
        <v>0.66133342662774219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1.0341513569937371</v>
      </c>
      <c r="J21" s="87">
        <v>1.0358516701461378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2.0820065254401072</v>
      </c>
      <c r="F22" s="87">
        <v>0</v>
      </c>
      <c r="G22" s="87">
        <v>0</v>
      </c>
      <c r="H22" s="87">
        <v>0</v>
      </c>
      <c r="I22" s="87">
        <v>1.0852071618716976</v>
      </c>
      <c r="J22" s="87">
        <v>0.41952385573267986</v>
      </c>
      <c r="K22" s="87">
        <v>0.65989670274663259</v>
      </c>
      <c r="L22" s="87">
        <v>0.56958408086321521</v>
      </c>
      <c r="M22" s="87">
        <v>1.6092227803101606</v>
      </c>
      <c r="N22" s="87">
        <v>0.84379619841698295</v>
      </c>
      <c r="O22" s="87">
        <v>0.46122554939831095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91.205081730066908</v>
      </c>
      <c r="C24" s="87">
        <v>103.63552342324945</v>
      </c>
      <c r="D24" s="87">
        <v>103.58795876695083</v>
      </c>
      <c r="E24" s="87">
        <v>60.421968850122752</v>
      </c>
      <c r="F24" s="87">
        <v>79.652318997912303</v>
      </c>
      <c r="G24" s="87">
        <v>103.89568856094496</v>
      </c>
      <c r="H24" s="87">
        <v>100.64592400835072</v>
      </c>
      <c r="I24" s="87">
        <v>89.068653235908144</v>
      </c>
      <c r="J24" s="87">
        <v>83.677121711899787</v>
      </c>
      <c r="K24" s="87">
        <v>80.579711586638851</v>
      </c>
      <c r="L24" s="87">
        <v>94.875613529055087</v>
      </c>
      <c r="M24" s="87">
        <v>88.300846071609286</v>
      </c>
      <c r="N24" s="87">
        <v>90.683828292608382</v>
      </c>
      <c r="O24" s="87">
        <v>95.241489371719439</v>
      </c>
      <c r="P24" s="87">
        <v>102.73282296568172</v>
      </c>
      <c r="Q24" s="87">
        <v>109.59606723466756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6.1796507363877042</v>
      </c>
      <c r="C26" s="204">
        <v>5.6226809034148539</v>
      </c>
      <c r="D26" s="204">
        <v>5.7612654603795574</v>
      </c>
      <c r="E26" s="204">
        <v>7.0752801959539742</v>
      </c>
      <c r="F26" s="204">
        <v>5.5030096376266897</v>
      </c>
      <c r="G26" s="204">
        <v>5.4299586993070452</v>
      </c>
      <c r="H26" s="204">
        <v>6.5408125104734873</v>
      </c>
      <c r="I26" s="204">
        <v>7.9716248142112107</v>
      </c>
      <c r="J26" s="204">
        <v>5.2642468858242148</v>
      </c>
      <c r="K26" s="204">
        <v>6.4549121091749013</v>
      </c>
      <c r="L26" s="204">
        <v>7.8745555310370259</v>
      </c>
      <c r="M26" s="204">
        <v>8.6958025882984362</v>
      </c>
      <c r="N26" s="204">
        <v>8.3602399445907665</v>
      </c>
      <c r="O26" s="204">
        <v>8.3237802050478553</v>
      </c>
      <c r="P26" s="204">
        <v>8.0992998550522266</v>
      </c>
      <c r="Q26" s="204">
        <v>8.3715863021168833</v>
      </c>
    </row>
    <row r="27" spans="1:17" x14ac:dyDescent="0.25">
      <c r="A27" s="156" t="s">
        <v>312</v>
      </c>
      <c r="B27" s="204">
        <v>11.300982161636668</v>
      </c>
      <c r="C27" s="204">
        <v>12.732374424363474</v>
      </c>
      <c r="D27" s="204">
        <v>13.654492749812196</v>
      </c>
      <c r="E27" s="204">
        <v>4.3360673886266046</v>
      </c>
      <c r="F27" s="204">
        <v>10.397417830786178</v>
      </c>
      <c r="G27" s="204">
        <v>15.708358276561123</v>
      </c>
      <c r="H27" s="204">
        <v>13.678762878428152</v>
      </c>
      <c r="I27" s="204">
        <v>8.4012457440783166</v>
      </c>
      <c r="J27" s="204">
        <v>11.779143757856096</v>
      </c>
      <c r="K27" s="204">
        <v>8.9942261354394262</v>
      </c>
      <c r="L27" s="204">
        <v>9.093750301374989</v>
      </c>
      <c r="M27" s="204">
        <v>5.6283467214499092</v>
      </c>
      <c r="N27" s="204">
        <v>6.5603589236090309</v>
      </c>
      <c r="O27" s="204">
        <v>7.6166518720447103</v>
      </c>
      <c r="P27" s="204">
        <v>9.6224635725513306</v>
      </c>
      <c r="Q27" s="204">
        <v>9.6966626131354996</v>
      </c>
    </row>
    <row r="28" spans="1:17" x14ac:dyDescent="0.25">
      <c r="A28" s="152" t="s">
        <v>318</v>
      </c>
      <c r="B28" s="264">
        <v>5.8348593178076813</v>
      </c>
      <c r="C28" s="264">
        <v>6.8651983881259575</v>
      </c>
      <c r="D28" s="264">
        <v>7.7312743461562432</v>
      </c>
      <c r="E28" s="264">
        <v>6.3218141620013935E-3</v>
      </c>
      <c r="F28" s="264">
        <v>5.462761529145979</v>
      </c>
      <c r="G28" s="264">
        <v>9.7448557160570264</v>
      </c>
      <c r="H28" s="264">
        <v>7.548280548492194</v>
      </c>
      <c r="I28" s="264">
        <v>2.5905850486021884</v>
      </c>
      <c r="J28" s="264">
        <v>6.6904877937541363</v>
      </c>
      <c r="K28" s="264">
        <v>3.8490038791178027</v>
      </c>
      <c r="L28" s="264">
        <v>3.1942189891108095</v>
      </c>
      <c r="M28" s="264">
        <v>0</v>
      </c>
      <c r="N28" s="264">
        <v>0.91840206594590557</v>
      </c>
      <c r="O28" s="264">
        <v>1.7814115643757336</v>
      </c>
      <c r="P28" s="264">
        <v>3.5004965234712402</v>
      </c>
      <c r="Q28" s="264">
        <v>3.2181146891841692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1.6844513371122189</v>
      </c>
      <c r="C31" s="208">
        <v>1.6729868893730755</v>
      </c>
      <c r="D31" s="208">
        <v>1.6676627813218108</v>
      </c>
      <c r="E31" s="208">
        <v>6.3218141620013935E-3</v>
      </c>
      <c r="F31" s="208">
        <v>1.7441461655885855</v>
      </c>
      <c r="G31" s="208">
        <v>1.639199719125616</v>
      </c>
      <c r="H31" s="208">
        <v>2.6533891156124008</v>
      </c>
      <c r="I31" s="208">
        <v>2.1425171135542005</v>
      </c>
      <c r="J31" s="208">
        <v>5.8876057183878414</v>
      </c>
      <c r="K31" s="208">
        <v>3.5918876019441939</v>
      </c>
      <c r="L31" s="208">
        <v>2.8428462070041984</v>
      </c>
      <c r="M31" s="208">
        <v>0</v>
      </c>
      <c r="N31" s="208">
        <v>0.65259746264861973</v>
      </c>
      <c r="O31" s="208">
        <v>1.1126276753826947</v>
      </c>
      <c r="P31" s="208">
        <v>1.6440785009662735</v>
      </c>
      <c r="Q31" s="208">
        <v>1.6180398983394664</v>
      </c>
    </row>
    <row r="32" spans="1:17" x14ac:dyDescent="0.25">
      <c r="A32" s="154" t="s">
        <v>29</v>
      </c>
      <c r="B32" s="208">
        <v>4.1504079806954621</v>
      </c>
      <c r="C32" s="208">
        <v>5.192211498752882</v>
      </c>
      <c r="D32" s="208">
        <v>5.3122823928517162</v>
      </c>
      <c r="E32" s="208">
        <v>0</v>
      </c>
      <c r="F32" s="208">
        <v>0.45228111517451541</v>
      </c>
      <c r="G32" s="208">
        <v>5.3484572238681611</v>
      </c>
      <c r="H32" s="208">
        <v>2.3613627594611923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0.7387056448089625</v>
      </c>
      <c r="Q32" s="208">
        <v>0.25942782803703934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0.75132917198271587</v>
      </c>
      <c r="E33" s="208">
        <v>0</v>
      </c>
      <c r="F33" s="208">
        <v>3.2663342483828783</v>
      </c>
      <c r="G33" s="208">
        <v>2.7571987730632501</v>
      </c>
      <c r="H33" s="208">
        <v>2.5335286734186009</v>
      </c>
      <c r="I33" s="208">
        <v>0.44806793504798792</v>
      </c>
      <c r="J33" s="208">
        <v>0.80288207536629508</v>
      </c>
      <c r="K33" s="208">
        <v>0.25711627717360874</v>
      </c>
      <c r="L33" s="208">
        <v>0.35137278210661116</v>
      </c>
      <c r="M33" s="208">
        <v>0</v>
      </c>
      <c r="N33" s="208">
        <v>0.26580460329728584</v>
      </c>
      <c r="O33" s="208">
        <v>0.66878388899303887</v>
      </c>
      <c r="P33" s="208">
        <v>1.1177123776960043</v>
      </c>
      <c r="Q33" s="208">
        <v>1.3406469628076634</v>
      </c>
    </row>
    <row r="34" spans="1:17" x14ac:dyDescent="0.25">
      <c r="A34" s="152" t="s">
        <v>317</v>
      </c>
      <c r="B34" s="264">
        <v>4.9379475672146516</v>
      </c>
      <c r="C34" s="264">
        <v>5.3866050188516317</v>
      </c>
      <c r="D34" s="264">
        <v>5.4308025523414605</v>
      </c>
      <c r="E34" s="264">
        <v>3.7250207713916135</v>
      </c>
      <c r="F34" s="264">
        <v>4.4643135975695438</v>
      </c>
      <c r="G34" s="264">
        <v>5.4994035263752892</v>
      </c>
      <c r="H34" s="264">
        <v>5.5714385256219865</v>
      </c>
      <c r="I34" s="264">
        <v>5.1293252412700419</v>
      </c>
      <c r="J34" s="264">
        <v>4.6387203328349331</v>
      </c>
      <c r="K34" s="264">
        <v>4.593520366648554</v>
      </c>
      <c r="L34" s="264">
        <v>5.2264923779875101</v>
      </c>
      <c r="M34" s="264">
        <v>4.8851157309970512</v>
      </c>
      <c r="N34" s="264">
        <v>4.92740643504853</v>
      </c>
      <c r="O34" s="264">
        <v>5.1238061021093309</v>
      </c>
      <c r="P34" s="264">
        <v>5.4297191982209254</v>
      </c>
      <c r="Q34" s="264">
        <v>5.7630277271892032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9.1266290213795398E-2</v>
      </c>
      <c r="F38" s="87">
        <v>0</v>
      </c>
      <c r="G38" s="87">
        <v>0</v>
      </c>
      <c r="H38" s="87">
        <v>0</v>
      </c>
      <c r="I38" s="87">
        <v>0.13062984962133645</v>
      </c>
      <c r="J38" s="87">
        <v>9.8637698016502601E-2</v>
      </c>
      <c r="K38" s="87">
        <v>0.16304498756311672</v>
      </c>
      <c r="L38" s="87">
        <v>9.6304265378299003E-2</v>
      </c>
      <c r="M38" s="87">
        <v>9.4740218354587902E-2</v>
      </c>
      <c r="N38" s="87">
        <v>5.1711814036804429E-2</v>
      </c>
      <c r="O38" s="87">
        <v>2.788999482104778E-2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0.12713006936496807</v>
      </c>
      <c r="C39" s="87">
        <v>2.5118442101065147E-2</v>
      </c>
      <c r="D39" s="87">
        <v>1.9381319292288479E-2</v>
      </c>
      <c r="E39" s="87">
        <v>0.28948578901512173</v>
      </c>
      <c r="F39" s="87">
        <v>0.26287259548186143</v>
      </c>
      <c r="G39" s="87">
        <v>1.9191382501268808E-2</v>
      </c>
      <c r="H39" s="87">
        <v>0.26264253397271692</v>
      </c>
      <c r="I39" s="87">
        <v>0.18877828810020877</v>
      </c>
      <c r="J39" s="87">
        <v>4.9577286012526096E-2</v>
      </c>
      <c r="K39" s="87">
        <v>0.14530922755741132</v>
      </c>
      <c r="L39" s="87">
        <v>9.5716150767365948E-2</v>
      </c>
      <c r="M39" s="87">
        <v>4.7866386387372055E-2</v>
      </c>
      <c r="N39" s="87">
        <v>4.7863878627969786E-2</v>
      </c>
      <c r="O39" s="87">
        <v>4.7860814745807743E-2</v>
      </c>
      <c r="P39" s="87">
        <v>1.0845019811340071E-2</v>
      </c>
      <c r="Q39" s="87">
        <v>3.4567138819831034E-2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5.4548643006263046E-2</v>
      </c>
      <c r="J40" s="87">
        <v>5.4638329853862216E-2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0.11139754228544677</v>
      </c>
      <c r="F41" s="87">
        <v>0</v>
      </c>
      <c r="G41" s="87">
        <v>0</v>
      </c>
      <c r="H41" s="87">
        <v>0</v>
      </c>
      <c r="I41" s="87">
        <v>5.724169645037526E-2</v>
      </c>
      <c r="J41" s="87">
        <v>2.2128730851833665E-2</v>
      </c>
      <c r="K41" s="87">
        <v>3.4807738166855354E-2</v>
      </c>
      <c r="L41" s="87">
        <v>3.004399547410366E-2</v>
      </c>
      <c r="M41" s="87">
        <v>8.4882080719656819E-2</v>
      </c>
      <c r="N41" s="87">
        <v>4.4507931345071632E-2</v>
      </c>
      <c r="O41" s="87">
        <v>2.432838062760322E-2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4.8108174978496834</v>
      </c>
      <c r="C43" s="87">
        <v>5.3614865767505666</v>
      </c>
      <c r="D43" s="87">
        <v>5.4114212330491718</v>
      </c>
      <c r="E43" s="87">
        <v>3.2328711498772496</v>
      </c>
      <c r="F43" s="87">
        <v>4.201441002087682</v>
      </c>
      <c r="G43" s="87">
        <v>5.4802121438740201</v>
      </c>
      <c r="H43" s="87">
        <v>5.3087959916492693</v>
      </c>
      <c r="I43" s="87">
        <v>4.6981267640918585</v>
      </c>
      <c r="J43" s="87">
        <v>4.413738288100209</v>
      </c>
      <c r="K43" s="87">
        <v>4.2503584133611705</v>
      </c>
      <c r="L43" s="87">
        <v>5.0044279663677411</v>
      </c>
      <c r="M43" s="87">
        <v>4.6576270455354347</v>
      </c>
      <c r="N43" s="87">
        <v>4.7833228110386843</v>
      </c>
      <c r="O43" s="87">
        <v>5.0237269119148724</v>
      </c>
      <c r="P43" s="87">
        <v>5.4188741784095855</v>
      </c>
      <c r="Q43" s="87">
        <v>5.728460588369372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0.52817527661433372</v>
      </c>
      <c r="C45" s="264">
        <v>0.48057101738588492</v>
      </c>
      <c r="D45" s="264">
        <v>0.49241585131449206</v>
      </c>
      <c r="E45" s="264">
        <v>0.60472480307298926</v>
      </c>
      <c r="F45" s="264">
        <v>0.4703427040706572</v>
      </c>
      <c r="G45" s="264">
        <v>0.46409903412880726</v>
      </c>
      <c r="H45" s="264">
        <v>0.55904380431397327</v>
      </c>
      <c r="I45" s="264">
        <v>0.68133545420608632</v>
      </c>
      <c r="J45" s="264">
        <v>0.4499356312670269</v>
      </c>
      <c r="K45" s="264">
        <v>0.55170188967306855</v>
      </c>
      <c r="L45" s="264">
        <v>0.67303893427666883</v>
      </c>
      <c r="M45" s="264">
        <v>0.74323099045285779</v>
      </c>
      <c r="N45" s="264">
        <v>0.71455042261459545</v>
      </c>
      <c r="O45" s="264">
        <v>0.71143420555964576</v>
      </c>
      <c r="P45" s="264">
        <v>0.69224785085916463</v>
      </c>
      <c r="Q45" s="264">
        <v>0.71552019676212675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7.1062310303986065</v>
      </c>
      <c r="C47" s="242">
        <v>6.465748828587115</v>
      </c>
      <c r="D47" s="242">
        <v>6.6251128316751418</v>
      </c>
      <c r="E47" s="242">
        <v>8.1361516729735204</v>
      </c>
      <c r="F47" s="242">
        <v>6.3281339861521788</v>
      </c>
      <c r="G47" s="242">
        <v>6.2441297492088079</v>
      </c>
      <c r="H47" s="242">
        <v>7.5215456032578549</v>
      </c>
      <c r="I47" s="242">
        <v>9.1668947055342418</v>
      </c>
      <c r="J47" s="242">
        <v>6.0535710135603154</v>
      </c>
      <c r="K47" s="242">
        <v>7.4227652476566375</v>
      </c>
      <c r="L47" s="242">
        <v>9.0552707996508239</v>
      </c>
      <c r="M47" s="242">
        <v>9.9996561008411593</v>
      </c>
      <c r="N47" s="242">
        <v>9.6137790063126847</v>
      </c>
      <c r="O47" s="242">
        <v>9.5718524729934984</v>
      </c>
      <c r="P47" s="242">
        <v>9.3137134135381494</v>
      </c>
      <c r="Q47" s="242">
        <v>9.6268266430438842</v>
      </c>
    </row>
    <row r="49" spans="1:17" ht="12.75" x14ac:dyDescent="0.25">
      <c r="A49" s="98" t="str">
        <f>FBT_fec!$A$81</f>
        <v>Market shares of energy uses (%)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1</v>
      </c>
      <c r="D51" s="77">
        <f t="shared" si="0"/>
        <v>0.99999999999999978</v>
      </c>
      <c r="E51" s="77">
        <f t="shared" si="0"/>
        <v>0.99999999999999989</v>
      </c>
      <c r="F51" s="77">
        <f t="shared" si="0"/>
        <v>0.99999999999999989</v>
      </c>
      <c r="G51" s="77">
        <f t="shared" si="0"/>
        <v>1.0000000000000002</v>
      </c>
      <c r="H51" s="77">
        <f t="shared" si="0"/>
        <v>0.99999999999999967</v>
      </c>
      <c r="I51" s="77">
        <f t="shared" si="0"/>
        <v>0.99999999999999989</v>
      </c>
      <c r="J51" s="77">
        <f t="shared" si="0"/>
        <v>0.99999999999999989</v>
      </c>
      <c r="K51" s="77">
        <f t="shared" si="0"/>
        <v>1</v>
      </c>
      <c r="L51" s="77">
        <f t="shared" si="0"/>
        <v>1</v>
      </c>
      <c r="M51" s="77">
        <f t="shared" si="0"/>
        <v>1.0000000000000002</v>
      </c>
      <c r="N51" s="77">
        <f t="shared" si="0"/>
        <v>1.0000000000000002</v>
      </c>
      <c r="O51" s="77">
        <f t="shared" si="0"/>
        <v>1</v>
      </c>
      <c r="P51" s="77">
        <f t="shared" si="0"/>
        <v>0.99999999999999989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8.0313480879110992E-3</v>
      </c>
      <c r="C52" s="203">
        <f t="shared" si="1"/>
        <v>8.0313480879110975E-3</v>
      </c>
      <c r="D52" s="203">
        <f t="shared" si="1"/>
        <v>8.0313480879110957E-3</v>
      </c>
      <c r="E52" s="203">
        <f t="shared" si="1"/>
        <v>8.0313480879110975E-3</v>
      </c>
      <c r="F52" s="203">
        <f t="shared" si="1"/>
        <v>8.0313480879110992E-3</v>
      </c>
      <c r="G52" s="203">
        <f t="shared" si="1"/>
        <v>8.0313480879111009E-3</v>
      </c>
      <c r="H52" s="203">
        <f t="shared" si="1"/>
        <v>8.0313480879110975E-3</v>
      </c>
      <c r="I52" s="203">
        <f t="shared" si="1"/>
        <v>8.0313480879110992E-3</v>
      </c>
      <c r="J52" s="203">
        <f t="shared" si="1"/>
        <v>8.0313480879110992E-3</v>
      </c>
      <c r="K52" s="203">
        <f t="shared" si="1"/>
        <v>8.0313480879110975E-3</v>
      </c>
      <c r="L52" s="203">
        <f t="shared" si="1"/>
        <v>8.0313480879110992E-3</v>
      </c>
      <c r="M52" s="203">
        <f t="shared" si="1"/>
        <v>8.0313480879111009E-3</v>
      </c>
      <c r="N52" s="203">
        <f t="shared" si="1"/>
        <v>8.0313480879111009E-3</v>
      </c>
      <c r="O52" s="203">
        <f t="shared" si="1"/>
        <v>8.0313480879111009E-3</v>
      </c>
      <c r="P52" s="203">
        <f t="shared" si="1"/>
        <v>8.0313480879110992E-3</v>
      </c>
      <c r="Q52" s="203">
        <f t="shared" si="1"/>
        <v>8.0313480879110992E-3</v>
      </c>
    </row>
    <row r="53" spans="1:17" x14ac:dyDescent="0.25">
      <c r="A53" s="76" t="s">
        <v>82</v>
      </c>
      <c r="B53" s="202">
        <f t="shared" ref="B53:Q53" si="2">IF(B$7=0,0,B$7/B$5)</f>
        <v>8.7297261825120664E-3</v>
      </c>
      <c r="C53" s="202">
        <f t="shared" si="2"/>
        <v>8.7297261825120646E-3</v>
      </c>
      <c r="D53" s="202">
        <f t="shared" si="2"/>
        <v>8.7297261825120629E-3</v>
      </c>
      <c r="E53" s="202">
        <f t="shared" si="2"/>
        <v>8.7297261825120646E-3</v>
      </c>
      <c r="F53" s="202">
        <f t="shared" si="2"/>
        <v>8.7297261825120664E-3</v>
      </c>
      <c r="G53" s="202">
        <f t="shared" si="2"/>
        <v>8.7297261825120681E-3</v>
      </c>
      <c r="H53" s="202">
        <f t="shared" si="2"/>
        <v>8.7297261825120646E-3</v>
      </c>
      <c r="I53" s="202">
        <f t="shared" si="2"/>
        <v>8.7297261825120664E-3</v>
      </c>
      <c r="J53" s="202">
        <f t="shared" si="2"/>
        <v>8.7297261825120664E-3</v>
      </c>
      <c r="K53" s="202">
        <f t="shared" si="2"/>
        <v>8.7297261825120646E-3</v>
      </c>
      <c r="L53" s="202">
        <f t="shared" si="2"/>
        <v>8.7297261825120664E-3</v>
      </c>
      <c r="M53" s="202">
        <f t="shared" si="2"/>
        <v>8.7297261825120681E-3</v>
      </c>
      <c r="N53" s="202">
        <f t="shared" si="2"/>
        <v>8.7297261825120681E-3</v>
      </c>
      <c r="O53" s="202">
        <f t="shared" si="2"/>
        <v>8.7297261825120681E-3</v>
      </c>
      <c r="P53" s="202">
        <f t="shared" si="2"/>
        <v>8.7297261825120664E-3</v>
      </c>
      <c r="Q53" s="202">
        <f t="shared" si="2"/>
        <v>8.7297261825120664E-3</v>
      </c>
    </row>
    <row r="54" spans="1:17" x14ac:dyDescent="0.25">
      <c r="A54" s="76" t="s">
        <v>81</v>
      </c>
      <c r="B54" s="202">
        <f t="shared" ref="B54:Q54" si="3">IF(B$8=0,0,B$8/B$5)</f>
        <v>2.1649720932629922E-2</v>
      </c>
      <c r="C54" s="202">
        <f t="shared" si="3"/>
        <v>2.1649720932629915E-2</v>
      </c>
      <c r="D54" s="202">
        <f t="shared" si="3"/>
        <v>2.1649720932629915E-2</v>
      </c>
      <c r="E54" s="202">
        <f t="shared" si="3"/>
        <v>2.1649720932629922E-2</v>
      </c>
      <c r="F54" s="202">
        <f t="shared" si="3"/>
        <v>2.1649720932629922E-2</v>
      </c>
      <c r="G54" s="202">
        <f t="shared" si="3"/>
        <v>2.1649720932629925E-2</v>
      </c>
      <c r="H54" s="202">
        <f t="shared" si="3"/>
        <v>2.1649720932629919E-2</v>
      </c>
      <c r="I54" s="202">
        <f t="shared" si="3"/>
        <v>2.1649720932629922E-2</v>
      </c>
      <c r="J54" s="202">
        <f t="shared" si="3"/>
        <v>2.1649720932629922E-2</v>
      </c>
      <c r="K54" s="202">
        <f t="shared" si="3"/>
        <v>2.1649720932629919E-2</v>
      </c>
      <c r="L54" s="202">
        <f t="shared" si="3"/>
        <v>2.1649720932629922E-2</v>
      </c>
      <c r="M54" s="202">
        <f t="shared" si="3"/>
        <v>2.1649720932629925E-2</v>
      </c>
      <c r="N54" s="202">
        <f t="shared" si="3"/>
        <v>2.1649720932629929E-2</v>
      </c>
      <c r="O54" s="202">
        <f t="shared" si="3"/>
        <v>2.1649720932629925E-2</v>
      </c>
      <c r="P54" s="202">
        <f t="shared" si="3"/>
        <v>2.1649720932629922E-2</v>
      </c>
      <c r="Q54" s="202">
        <f t="shared" si="3"/>
        <v>2.1649720932629922E-2</v>
      </c>
    </row>
    <row r="55" spans="1:17" x14ac:dyDescent="0.25">
      <c r="A55" s="76" t="s">
        <v>80</v>
      </c>
      <c r="B55" s="202">
        <f t="shared" ref="B55:Q55" si="4">IF(B$9=0,0,B$9/B$5)</f>
        <v>6.634591898709169E-2</v>
      </c>
      <c r="C55" s="202">
        <f t="shared" si="4"/>
        <v>6.6345918987091676E-2</v>
      </c>
      <c r="D55" s="202">
        <f t="shared" si="4"/>
        <v>6.6345918987091662E-2</v>
      </c>
      <c r="E55" s="202">
        <f t="shared" si="4"/>
        <v>6.6345918987091676E-2</v>
      </c>
      <c r="F55" s="202">
        <f t="shared" si="4"/>
        <v>6.634591898709169E-2</v>
      </c>
      <c r="G55" s="202">
        <f t="shared" si="4"/>
        <v>6.6345918987091704E-2</v>
      </c>
      <c r="H55" s="202">
        <f t="shared" si="4"/>
        <v>6.634591898709169E-2</v>
      </c>
      <c r="I55" s="202">
        <f t="shared" si="4"/>
        <v>6.634591898709169E-2</v>
      </c>
      <c r="J55" s="202">
        <f t="shared" si="4"/>
        <v>6.634591898709169E-2</v>
      </c>
      <c r="K55" s="202">
        <f t="shared" si="4"/>
        <v>6.6345918987091676E-2</v>
      </c>
      <c r="L55" s="202">
        <f t="shared" si="4"/>
        <v>6.634591898709169E-2</v>
      </c>
      <c r="M55" s="202">
        <f t="shared" si="4"/>
        <v>6.6345918987091704E-2</v>
      </c>
      <c r="N55" s="202">
        <f t="shared" si="4"/>
        <v>6.6345918987091704E-2</v>
      </c>
      <c r="O55" s="202">
        <f t="shared" si="4"/>
        <v>6.6345918987091704E-2</v>
      </c>
      <c r="P55" s="202">
        <f t="shared" si="4"/>
        <v>6.634591898709169E-2</v>
      </c>
      <c r="Q55" s="202">
        <f t="shared" si="4"/>
        <v>6.634591898709169E-2</v>
      </c>
    </row>
    <row r="56" spans="1:17" x14ac:dyDescent="0.25">
      <c r="A56" s="129" t="s">
        <v>79</v>
      </c>
      <c r="B56" s="201">
        <f t="shared" ref="B56:Q56" si="5">IF(B$10=0,0,B$10/B$5)</f>
        <v>1.4665939986620271E-2</v>
      </c>
      <c r="C56" s="201">
        <f t="shared" si="5"/>
        <v>1.4665939986620267E-2</v>
      </c>
      <c r="D56" s="201">
        <f t="shared" si="5"/>
        <v>1.4665939986620269E-2</v>
      </c>
      <c r="E56" s="201">
        <f t="shared" si="5"/>
        <v>1.4665939986620271E-2</v>
      </c>
      <c r="F56" s="201">
        <f t="shared" si="5"/>
        <v>1.4665939986620271E-2</v>
      </c>
      <c r="G56" s="201">
        <f t="shared" si="5"/>
        <v>1.4665939986620274E-2</v>
      </c>
      <c r="H56" s="201">
        <f t="shared" si="5"/>
        <v>1.4665939986620264E-2</v>
      </c>
      <c r="I56" s="201">
        <f t="shared" si="5"/>
        <v>1.4665939986620269E-2</v>
      </c>
      <c r="J56" s="201">
        <f t="shared" si="5"/>
        <v>1.4665939986620271E-2</v>
      </c>
      <c r="K56" s="201">
        <f t="shared" si="5"/>
        <v>1.4665939986620269E-2</v>
      </c>
      <c r="L56" s="201">
        <f t="shared" si="5"/>
        <v>1.4665939986620271E-2</v>
      </c>
      <c r="M56" s="201">
        <f t="shared" si="5"/>
        <v>1.4665939986620274E-2</v>
      </c>
      <c r="N56" s="201">
        <f t="shared" si="5"/>
        <v>1.4665939986620274E-2</v>
      </c>
      <c r="O56" s="201">
        <f t="shared" si="5"/>
        <v>1.4665939986620274E-2</v>
      </c>
      <c r="P56" s="201">
        <f t="shared" si="5"/>
        <v>1.4665939986620271E-2</v>
      </c>
      <c r="Q56" s="201">
        <f t="shared" si="5"/>
        <v>1.4665939986620267E-2</v>
      </c>
    </row>
    <row r="57" spans="1:17" x14ac:dyDescent="0.25">
      <c r="A57" s="127" t="s">
        <v>314</v>
      </c>
      <c r="B57" s="200">
        <f t="shared" ref="B57:Q57" si="6">IF(B$15=0,0,B$15/B$5)</f>
        <v>0.69741112680517292</v>
      </c>
      <c r="C57" s="200">
        <f t="shared" si="6"/>
        <v>0.71106964486825563</v>
      </c>
      <c r="D57" s="200">
        <f t="shared" si="6"/>
        <v>0.7041848072363418</v>
      </c>
      <c r="E57" s="200">
        <f t="shared" si="6"/>
        <v>0.68753560577268313</v>
      </c>
      <c r="F57" s="200">
        <f t="shared" si="6"/>
        <v>0.69741112680517281</v>
      </c>
      <c r="G57" s="200">
        <f t="shared" si="6"/>
        <v>0.69741112680517303</v>
      </c>
      <c r="H57" s="200">
        <f t="shared" si="6"/>
        <v>0.6974111268051727</v>
      </c>
      <c r="I57" s="200">
        <f t="shared" si="6"/>
        <v>0.69741112680517292</v>
      </c>
      <c r="J57" s="200">
        <f t="shared" si="6"/>
        <v>0.69741112680517281</v>
      </c>
      <c r="K57" s="200">
        <f t="shared" si="6"/>
        <v>0.69741112680517281</v>
      </c>
      <c r="L57" s="200">
        <f t="shared" si="6"/>
        <v>0.69741112680517292</v>
      </c>
      <c r="M57" s="200">
        <f t="shared" si="6"/>
        <v>0.69741112680517292</v>
      </c>
      <c r="N57" s="200">
        <f t="shared" si="6"/>
        <v>0.69741112680517303</v>
      </c>
      <c r="O57" s="200">
        <f t="shared" si="6"/>
        <v>0.69741112680517292</v>
      </c>
      <c r="P57" s="200">
        <f t="shared" si="6"/>
        <v>0.69741112680517292</v>
      </c>
      <c r="Q57" s="200">
        <f t="shared" si="6"/>
        <v>0.70379432027842048</v>
      </c>
    </row>
    <row r="58" spans="1:17" x14ac:dyDescent="0.25">
      <c r="A58" s="127" t="s">
        <v>313</v>
      </c>
      <c r="B58" s="200">
        <f t="shared" ref="B58:Q58" si="7">IF(B$26=0,0,B$26/B$5)</f>
        <v>4.6036910747605062E-2</v>
      </c>
      <c r="C58" s="200">
        <f t="shared" si="7"/>
        <v>3.8398744341121296E-2</v>
      </c>
      <c r="D58" s="200">
        <f t="shared" si="7"/>
        <v>3.9024971107743688E-2</v>
      </c>
      <c r="E58" s="200">
        <f t="shared" si="7"/>
        <v>6.9872078385901121E-2</v>
      </c>
      <c r="F58" s="200">
        <f t="shared" si="7"/>
        <v>4.5345510576755406E-2</v>
      </c>
      <c r="G58" s="200">
        <f t="shared" si="7"/>
        <v>3.6321991762170026E-2</v>
      </c>
      <c r="H58" s="200">
        <f t="shared" si="7"/>
        <v>4.3187003769172658E-2</v>
      </c>
      <c r="I58" s="200">
        <f t="shared" si="7"/>
        <v>5.717093957468191E-2</v>
      </c>
      <c r="J58" s="200">
        <f t="shared" si="7"/>
        <v>4.1747144596906482E-2</v>
      </c>
      <c r="K58" s="200">
        <f t="shared" si="7"/>
        <v>5.1693198405240316E-2</v>
      </c>
      <c r="L58" s="200">
        <f t="shared" si="7"/>
        <v>5.5424839692893808E-2</v>
      </c>
      <c r="M58" s="200">
        <f t="shared" si="7"/>
        <v>6.5482240732475105E-2</v>
      </c>
      <c r="N58" s="200">
        <f t="shared" si="7"/>
        <v>6.2415014090300897E-2</v>
      </c>
      <c r="O58" s="200">
        <f t="shared" si="7"/>
        <v>5.9760831888764028E-2</v>
      </c>
      <c r="P58" s="200">
        <f t="shared" si="7"/>
        <v>5.4873015181514551E-2</v>
      </c>
      <c r="Q58" s="200">
        <f t="shared" si="7"/>
        <v>5.3437455044401096E-2</v>
      </c>
    </row>
    <row r="59" spans="1:17" x14ac:dyDescent="0.25">
      <c r="A59" s="127" t="s">
        <v>312</v>
      </c>
      <c r="B59" s="200">
        <f t="shared" ref="B59:Q59" si="8">IF(B$27=0,0,B$27/B$5)</f>
        <v>8.4189597329842283E-2</v>
      </c>
      <c r="C59" s="200">
        <f t="shared" si="8"/>
        <v>8.6952683030551106E-2</v>
      </c>
      <c r="D59" s="200">
        <f t="shared" si="8"/>
        <v>9.2491170336943804E-2</v>
      </c>
      <c r="E59" s="200">
        <f t="shared" si="8"/>
        <v>4.2820924694674606E-2</v>
      </c>
      <c r="F59" s="200">
        <f t="shared" si="8"/>
        <v>8.5676066600565828E-2</v>
      </c>
      <c r="G59" s="200">
        <f t="shared" si="8"/>
        <v>0.10507609569687545</v>
      </c>
      <c r="H59" s="200">
        <f t="shared" si="8"/>
        <v>9.0316727935919966E-2</v>
      </c>
      <c r="I59" s="200">
        <f t="shared" si="8"/>
        <v>6.0252097154710513E-2</v>
      </c>
      <c r="J59" s="200">
        <f t="shared" si="8"/>
        <v>9.3412339571527336E-2</v>
      </c>
      <c r="K59" s="200">
        <f t="shared" si="8"/>
        <v>7.2028915073841196E-2</v>
      </c>
      <c r="L59" s="200">
        <f t="shared" si="8"/>
        <v>6.400610811294101E-2</v>
      </c>
      <c r="M59" s="200">
        <f t="shared" si="8"/>
        <v>4.2383293686516152E-2</v>
      </c>
      <c r="N59" s="200">
        <f t="shared" si="8"/>
        <v>4.8977648652228027E-2</v>
      </c>
      <c r="O59" s="200">
        <f t="shared" si="8"/>
        <v>5.4683982621798077E-2</v>
      </c>
      <c r="P59" s="200">
        <f t="shared" si="8"/>
        <v>6.5192498012135294E-2</v>
      </c>
      <c r="Q59" s="200">
        <f t="shared" si="8"/>
        <v>6.189567350445007E-2</v>
      </c>
    </row>
    <row r="60" spans="1:17" x14ac:dyDescent="0.25">
      <c r="A60" s="142" t="s">
        <v>318</v>
      </c>
      <c r="B60" s="199">
        <f t="shared" ref="B60:Q60" si="9">IF(B$28=0,0,B$28/B$5)</f>
        <v>4.3468297659126978E-2</v>
      </c>
      <c r="C60" s="199">
        <f t="shared" si="9"/>
        <v>4.6884218095432716E-2</v>
      </c>
      <c r="D60" s="199">
        <f t="shared" si="9"/>
        <v>5.2369181746558552E-2</v>
      </c>
      <c r="E60" s="199">
        <f t="shared" si="9"/>
        <v>6.2431208720335841E-5</v>
      </c>
      <c r="F60" s="199">
        <f t="shared" si="9"/>
        <v>4.5013860961547102E-2</v>
      </c>
      <c r="G60" s="199">
        <f t="shared" si="9"/>
        <v>6.5185130982180248E-2</v>
      </c>
      <c r="H60" s="199">
        <f t="shared" si="9"/>
        <v>4.9839010058233095E-2</v>
      </c>
      <c r="I60" s="199">
        <f t="shared" si="9"/>
        <v>1.8579171088518566E-2</v>
      </c>
      <c r="J60" s="199">
        <f t="shared" si="9"/>
        <v>5.3057686580358941E-2</v>
      </c>
      <c r="K60" s="199">
        <f t="shared" si="9"/>
        <v>3.0824172013584426E-2</v>
      </c>
      <c r="L60" s="199">
        <f t="shared" si="9"/>
        <v>2.24824213528848E-2</v>
      </c>
      <c r="M60" s="199">
        <f t="shared" si="9"/>
        <v>0</v>
      </c>
      <c r="N60" s="199">
        <f t="shared" si="9"/>
        <v>6.8565110889746194E-3</v>
      </c>
      <c r="O60" s="199">
        <f t="shared" si="9"/>
        <v>1.278969823816321E-2</v>
      </c>
      <c r="P60" s="199">
        <f t="shared" si="9"/>
        <v>2.3715975740231151E-2</v>
      </c>
      <c r="Q60" s="199">
        <f t="shared" si="9"/>
        <v>2.0541848680162463E-2</v>
      </c>
    </row>
    <row r="61" spans="1:17" x14ac:dyDescent="0.25">
      <c r="A61" s="142" t="s">
        <v>317</v>
      </c>
      <c r="B61" s="199">
        <f t="shared" ref="B61:Q61" si="10">IF(B$34=0,0,B$34/B$5)</f>
        <v>3.6786520974338793E-2</v>
      </c>
      <c r="C61" s="199">
        <f t="shared" si="10"/>
        <v>3.6786520974338786E-2</v>
      </c>
      <c r="D61" s="199">
        <f t="shared" si="10"/>
        <v>3.6786520974338786E-2</v>
      </c>
      <c r="E61" s="199">
        <f t="shared" si="10"/>
        <v>3.6786520974338786E-2</v>
      </c>
      <c r="F61" s="199">
        <f t="shared" si="10"/>
        <v>3.6786520974338786E-2</v>
      </c>
      <c r="G61" s="199">
        <f t="shared" si="10"/>
        <v>3.67865209743388E-2</v>
      </c>
      <c r="H61" s="199">
        <f t="shared" si="10"/>
        <v>3.6786520974338786E-2</v>
      </c>
      <c r="I61" s="199">
        <f t="shared" si="10"/>
        <v>3.6786520974338793E-2</v>
      </c>
      <c r="J61" s="199">
        <f t="shared" si="10"/>
        <v>3.6786520974338786E-2</v>
      </c>
      <c r="K61" s="199">
        <f t="shared" si="10"/>
        <v>3.6786520974338793E-2</v>
      </c>
      <c r="L61" s="199">
        <f t="shared" si="10"/>
        <v>3.6786520974338793E-2</v>
      </c>
      <c r="M61" s="199">
        <f t="shared" si="10"/>
        <v>3.6786520974338793E-2</v>
      </c>
      <c r="N61" s="199">
        <f t="shared" si="10"/>
        <v>3.67865209743388E-2</v>
      </c>
      <c r="O61" s="199">
        <f t="shared" si="10"/>
        <v>3.67865209743388E-2</v>
      </c>
      <c r="P61" s="199">
        <f t="shared" si="10"/>
        <v>3.6786520974338793E-2</v>
      </c>
      <c r="Q61" s="199">
        <f t="shared" si="10"/>
        <v>3.6786520974338793E-2</v>
      </c>
    </row>
    <row r="62" spans="1:17" x14ac:dyDescent="0.25">
      <c r="A62" s="142" t="s">
        <v>316</v>
      </c>
      <c r="B62" s="199">
        <f t="shared" ref="B62:Q62" si="11">IF(B$45=0,0,B$45/B$5)</f>
        <v>3.9347786963765006E-3</v>
      </c>
      <c r="C62" s="199">
        <f t="shared" si="11"/>
        <v>3.2819439607795981E-3</v>
      </c>
      <c r="D62" s="199">
        <f t="shared" si="11"/>
        <v>3.335467616046469E-3</v>
      </c>
      <c r="E62" s="199">
        <f t="shared" si="11"/>
        <v>5.9719725116154808E-3</v>
      </c>
      <c r="F62" s="199">
        <f t="shared" si="11"/>
        <v>3.875684664679949E-3</v>
      </c>
      <c r="G62" s="199">
        <f t="shared" si="11"/>
        <v>3.1044437403564122E-3</v>
      </c>
      <c r="H62" s="199">
        <f t="shared" si="11"/>
        <v>3.6911969033480902E-3</v>
      </c>
      <c r="I62" s="199">
        <f t="shared" si="11"/>
        <v>4.8864050918531543E-3</v>
      </c>
      <c r="J62" s="199">
        <f t="shared" si="11"/>
        <v>3.568132016829614E-3</v>
      </c>
      <c r="K62" s="199">
        <f t="shared" si="11"/>
        <v>4.4182220859179762E-3</v>
      </c>
      <c r="L62" s="199">
        <f t="shared" si="11"/>
        <v>4.7371657857174189E-3</v>
      </c>
      <c r="M62" s="199">
        <f t="shared" si="11"/>
        <v>5.5967727121773595E-3</v>
      </c>
      <c r="N62" s="199">
        <f t="shared" si="11"/>
        <v>5.3346165889146067E-3</v>
      </c>
      <c r="O62" s="199">
        <f t="shared" si="11"/>
        <v>5.1077634092960714E-3</v>
      </c>
      <c r="P62" s="199">
        <f t="shared" si="11"/>
        <v>4.6900012975653466E-3</v>
      </c>
      <c r="Q62" s="199">
        <f t="shared" si="11"/>
        <v>4.567303849948811E-3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5.2939710940614754E-2</v>
      </c>
      <c r="C64" s="276">
        <f t="shared" si="13"/>
        <v>4.4156273583306843E-2</v>
      </c>
      <c r="D64" s="276">
        <f t="shared" si="13"/>
        <v>4.4876397142205496E-2</v>
      </c>
      <c r="E64" s="276">
        <f t="shared" si="13"/>
        <v>8.0348736969976034E-2</v>
      </c>
      <c r="F64" s="276">
        <f t="shared" si="13"/>
        <v>5.2144641840740878E-2</v>
      </c>
      <c r="G64" s="276">
        <f t="shared" si="13"/>
        <v>4.1768131559016562E-2</v>
      </c>
      <c r="H64" s="276">
        <f t="shared" si="13"/>
        <v>4.9662487312969385E-2</v>
      </c>
      <c r="I64" s="276">
        <f t="shared" si="13"/>
        <v>6.5743182288669613E-2</v>
      </c>
      <c r="J64" s="276">
        <f t="shared" si="13"/>
        <v>4.8006734849628231E-2</v>
      </c>
      <c r="K64" s="276">
        <f t="shared" si="13"/>
        <v>5.9444105538980697E-2</v>
      </c>
      <c r="L64" s="276">
        <f t="shared" si="13"/>
        <v>6.3735271212227274E-2</v>
      </c>
      <c r="M64" s="276">
        <f t="shared" si="13"/>
        <v>7.5300684599070813E-2</v>
      </c>
      <c r="N64" s="276">
        <f t="shared" si="13"/>
        <v>7.1773556275533099E-2</v>
      </c>
      <c r="O64" s="276">
        <f t="shared" si="13"/>
        <v>6.8721404507499972E-2</v>
      </c>
      <c r="P64" s="276">
        <f t="shared" si="13"/>
        <v>6.3100705824412157E-2</v>
      </c>
      <c r="Q64" s="276">
        <f t="shared" si="13"/>
        <v>6.1449896995963357E-2</v>
      </c>
    </row>
    <row r="66" spans="1:17" ht="12.75" x14ac:dyDescent="0.25">
      <c r="A66" s="98" t="str">
        <f>FBT_fec!$A$110</f>
        <v>Energy intensity (toe/physical output index)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 t="shared" ref="B68:Q68" si="14">SUM(B$69:B$77)</f>
        <v>283.87654962874041</v>
      </c>
      <c r="C68" s="230">
        <f t="shared" si="14"/>
        <v>283.22390066031465</v>
      </c>
      <c r="D68" s="230">
        <f t="shared" si="14"/>
        <v>283.47082967875548</v>
      </c>
      <c r="E68" s="230">
        <f t="shared" si="14"/>
        <v>273.2191226793675</v>
      </c>
      <c r="F68" s="230">
        <f t="shared" si="14"/>
        <v>280.93446995897563</v>
      </c>
      <c r="G68" s="230">
        <f t="shared" si="14"/>
        <v>282.60253242704988</v>
      </c>
      <c r="H68" s="230">
        <f t="shared" si="14"/>
        <v>275.17892173927589</v>
      </c>
      <c r="I68" s="230">
        <f t="shared" si="14"/>
        <v>270.35723306602438</v>
      </c>
      <c r="J68" s="230">
        <f t="shared" si="14"/>
        <v>274.9113063704977</v>
      </c>
      <c r="K68" s="230">
        <f t="shared" si="14"/>
        <v>271.8369738407572</v>
      </c>
      <c r="L68" s="230">
        <f t="shared" si="14"/>
        <v>271.2818750499755</v>
      </c>
      <c r="M68" s="230">
        <f t="shared" si="14"/>
        <v>267.60321573576465</v>
      </c>
      <c r="N68" s="230">
        <f t="shared" si="14"/>
        <v>269.48122860136613</v>
      </c>
      <c r="O68" s="230">
        <f t="shared" si="14"/>
        <v>270.40443828416619</v>
      </c>
      <c r="P68" s="230">
        <f t="shared" si="14"/>
        <v>272.05713944517385</v>
      </c>
      <c r="Q68" s="230">
        <f t="shared" si="14"/>
        <v>265.0732949419002</v>
      </c>
    </row>
    <row r="69" spans="1:17" x14ac:dyDescent="0.25">
      <c r="A69" s="132" t="s">
        <v>83</v>
      </c>
      <c r="B69" s="275">
        <f>IF(B$6=0,0,B$6/WWP!B$5*1000)</f>
        <v>2.2799113840635843</v>
      </c>
      <c r="C69" s="275">
        <f>IF(C$6=0,0,C$6/WWP!C$5*1000)</f>
        <v>2.2746697330189409</v>
      </c>
      <c r="D69" s="275">
        <f>IF(D$6=0,0,D$6/WWP!D$5*1000)</f>
        <v>2.276652905919045</v>
      </c>
      <c r="E69" s="275">
        <f>IF(E$6=0,0,E$6/WWP!E$5*1000)</f>
        <v>2.1943178785116859</v>
      </c>
      <c r="F69" s="275">
        <f>IF(F$6=0,0,F$6/WWP!F$5*1000)</f>
        <v>2.2562825181333372</v>
      </c>
      <c r="G69" s="275">
        <f>IF(G$6=0,0,G$6/WWP!G$5*1000)</f>
        <v>2.2696793084468214</v>
      </c>
      <c r="H69" s="275">
        <f>IF(H$6=0,0,H$6/WWP!H$5*1000)</f>
        <v>2.210057706944172</v>
      </c>
      <c r="I69" s="275">
        <f>IF(I$6=0,0,I$6/WWP!I$5*1000)</f>
        <v>2.1713330468377503</v>
      </c>
      <c r="J69" s="275">
        <f>IF(J$6=0,0,J$6/WWP!J$5*1000)</f>
        <v>2.2079083947638392</v>
      </c>
      <c r="K69" s="275">
        <f>IF(K$6=0,0,K$6/WWP!K$5*1000)</f>
        <v>2.1832173600795044</v>
      </c>
      <c r="L69" s="275">
        <f>IF(L$6=0,0,L$6/WWP!L$5*1000)</f>
        <v>2.178759168467558</v>
      </c>
      <c r="M69" s="275">
        <f>IF(M$6=0,0,M$6/WWP!M$5*1000)</f>
        <v>2.1492145750182949</v>
      </c>
      <c r="N69" s="275">
        <f>IF(N$6=0,0,N$6/WWP!N$5*1000)</f>
        <v>2.1642975500555157</v>
      </c>
      <c r="O69" s="275">
        <f>IF(O$6=0,0,O$6/WWP!O$5*1000)</f>
        <v>2.1717121683762137</v>
      </c>
      <c r="P69" s="275">
        <f>IF(P$6=0,0,P$6/WWP!P$5*1000)</f>
        <v>2.1849855866855599</v>
      </c>
      <c r="Q69" s="275">
        <f>IF(Q$6=0,0,Q$6/WWP!Q$5*1000)</f>
        <v>2.1288959004879247</v>
      </c>
    </row>
    <row r="70" spans="1:17" x14ac:dyDescent="0.25">
      <c r="A70" s="76" t="s">
        <v>82</v>
      </c>
      <c r="B70" s="274">
        <f>IF(B$7=0,0,B$7/WWP!B$5*1000)</f>
        <v>2.4781645478952012</v>
      </c>
      <c r="C70" s="274">
        <f>IF(C$7=0,0,C$7/WWP!C$5*1000)</f>
        <v>2.4724671011075454</v>
      </c>
      <c r="D70" s="274">
        <f>IF(D$7=0,0,D$7/WWP!D$5*1000)</f>
        <v>2.4746227238250498</v>
      </c>
      <c r="E70" s="274">
        <f>IF(E$7=0,0,E$7/WWP!E$5*1000)</f>
        <v>2.3851281288170507</v>
      </c>
      <c r="F70" s="274">
        <f>IF(F$7=0,0,F$7/WWP!F$5*1000)</f>
        <v>2.4524809979710191</v>
      </c>
      <c r="G70" s="274">
        <f>IF(G$7=0,0,G$7/WWP!G$5*1000)</f>
        <v>2.4670427265726329</v>
      </c>
      <c r="H70" s="274">
        <f>IF(H$7=0,0,H$7/WWP!H$5*1000)</f>
        <v>2.4022366379827962</v>
      </c>
      <c r="I70" s="274">
        <f>IF(I$7=0,0,I$7/WWP!I$5*1000)</f>
        <v>2.36014461612799</v>
      </c>
      <c r="J70" s="274">
        <f>IF(J$7=0,0,J$7/WWP!J$5*1000)</f>
        <v>2.3999004290911303</v>
      </c>
      <c r="K70" s="274">
        <f>IF(K$7=0,0,K$7/WWP!K$5*1000)</f>
        <v>2.373062347912505</v>
      </c>
      <c r="L70" s="274">
        <f>IF(L$7=0,0,L$7/WWP!L$5*1000)</f>
        <v>2.3682164874647378</v>
      </c>
      <c r="M70" s="274">
        <f>IF(M$7=0,0,M$7/WWP!M$5*1000)</f>
        <v>2.3361027989329299</v>
      </c>
      <c r="N70" s="274">
        <f>IF(N$7=0,0,N$7/WWP!N$5*1000)</f>
        <v>2.3524973370168651</v>
      </c>
      <c r="O70" s="274">
        <f>IF(O$7=0,0,O$7/WWP!O$5*1000)</f>
        <v>2.3605567047567546</v>
      </c>
      <c r="P70" s="274">
        <f>IF(P$7=0,0,P$7/WWP!P$5*1000)</f>
        <v>2.3749843333538703</v>
      </c>
      <c r="Q70" s="274">
        <f>IF(Q$7=0,0,Q$7/WWP!Q$5*1000)</f>
        <v>2.3140172831390489</v>
      </c>
    </row>
    <row r="71" spans="1:17" x14ac:dyDescent="0.25">
      <c r="A71" s="76" t="s">
        <v>81</v>
      </c>
      <c r="B71" s="274">
        <f>IF(B$8=0,0,B$8/WWP!B$5*1000)</f>
        <v>6.1458480787800989</v>
      </c>
      <c r="C71" s="274">
        <f>IF(C$8=0,0,C$8/WWP!C$5*1000)</f>
        <v>6.1317184107467115</v>
      </c>
      <c r="D71" s="274">
        <f>IF(D$8=0,0,D$8/WWP!D$5*1000)</f>
        <v>6.1370643550861228</v>
      </c>
      <c r="E71" s="274">
        <f>IF(E$8=0,0,E$8/WWP!E$5*1000)</f>
        <v>5.9151177594662849</v>
      </c>
      <c r="F71" s="274">
        <f>IF(F$8=0,0,F$8/WWP!F$5*1000)</f>
        <v>6.0821528749681262</v>
      </c>
      <c r="G71" s="274">
        <f>IF(G$8=0,0,G$8/WWP!G$5*1000)</f>
        <v>6.1182659619001285</v>
      </c>
      <c r="H71" s="274">
        <f>IF(H$8=0,0,H$8/WWP!H$5*1000)</f>
        <v>5.9575468621973338</v>
      </c>
      <c r="I71" s="274">
        <f>IF(I$8=0,0,I$8/WWP!I$5*1000)</f>
        <v>5.8531586479974145</v>
      </c>
      <c r="J71" s="274">
        <f>IF(J$8=0,0,J$8/WWP!J$5*1000)</f>
        <v>5.9517530641460006</v>
      </c>
      <c r="K71" s="274">
        <f>IF(K$8=0,0,K$8/WWP!K$5*1000)</f>
        <v>5.885194622823013</v>
      </c>
      <c r="L71" s="274">
        <f>IF(L$8=0,0,L$8/WWP!L$5*1000)</f>
        <v>5.8731768889125497</v>
      </c>
      <c r="M71" s="274">
        <f>IF(M$8=0,0,M$8/WWP!M$5*1000)</f>
        <v>5.7935349413536654</v>
      </c>
      <c r="N71" s="274">
        <f>IF(N$8=0,0,N$8/WWP!N$5*1000)</f>
        <v>5.8341933958018259</v>
      </c>
      <c r="O71" s="274">
        <f>IF(O$8=0,0,O$8/WWP!O$5*1000)</f>
        <v>5.8541806277967501</v>
      </c>
      <c r="P71" s="274">
        <f>IF(P$8=0,0,P$8/WWP!P$5*1000)</f>
        <v>5.8899611467175985</v>
      </c>
      <c r="Q71" s="274">
        <f>IF(Q$8=0,0,Q$8/WWP!Q$5*1000)</f>
        <v>5.7387628621848412</v>
      </c>
    </row>
    <row r="72" spans="1:17" x14ac:dyDescent="0.25">
      <c r="A72" s="76" t="s">
        <v>80</v>
      </c>
      <c r="B72" s="274">
        <f>IF(B$9=0,0,B$9/WWP!B$5*1000)</f>
        <v>18.834050564003526</v>
      </c>
      <c r="C72" s="274">
        <f>IF(C$9=0,0,C$9/WWP!C$5*1000)</f>
        <v>18.790749968417341</v>
      </c>
      <c r="D72" s="274">
        <f>IF(D$9=0,0,D$9/WWP!D$5*1000)</f>
        <v>18.807132701070376</v>
      </c>
      <c r="E72" s="274">
        <f>IF(E$9=0,0,E$9/WWP!E$5*1000)</f>
        <v>18.126973779009582</v>
      </c>
      <c r="F72" s="274">
        <f>IF(F$9=0,0,F$9/WWP!F$5*1000)</f>
        <v>18.638855584579741</v>
      </c>
      <c r="G72" s="274">
        <f>IF(G$9=0,0,G$9/WWP!G$5*1000)</f>
        <v>18.749524721952007</v>
      </c>
      <c r="H72" s="274">
        <f>IF(H$9=0,0,H$9/WWP!H$5*1000)</f>
        <v>18.256998448669247</v>
      </c>
      <c r="I72" s="274">
        <f>IF(I$9=0,0,I$9/WWP!I$5*1000)</f>
        <v>17.937099082572718</v>
      </c>
      <c r="J72" s="274">
        <f>IF(J$9=0,0,J$9/WWP!J$5*1000)</f>
        <v>18.239243261092579</v>
      </c>
      <c r="K72" s="274">
        <f>IF(K$9=0,0,K$9/WWP!K$5*1000)</f>
        <v>18.035273844135038</v>
      </c>
      <c r="L72" s="274">
        <f>IF(L$9=0,0,L$9/WWP!L$5*1000)</f>
        <v>17.998445304732005</v>
      </c>
      <c r="M72" s="274">
        <f>IF(M$9=0,0,M$9/WWP!M$5*1000)</f>
        <v>17.754381271890264</v>
      </c>
      <c r="N72" s="274">
        <f>IF(N$9=0,0,N$9/WWP!N$5*1000)</f>
        <v>17.878979761328171</v>
      </c>
      <c r="O72" s="274">
        <f>IF(O$9=0,0,O$9/WWP!O$5*1000)</f>
        <v>17.940230956151325</v>
      </c>
      <c r="P72" s="274">
        <f>IF(P$9=0,0,P$9/WWP!P$5*1000)</f>
        <v>18.049880933489408</v>
      </c>
      <c r="Q72" s="274">
        <f>IF(Q$9=0,0,Q$9/WWP!Q$5*1000)</f>
        <v>17.586531351856767</v>
      </c>
    </row>
    <row r="73" spans="1:17" x14ac:dyDescent="0.25">
      <c r="A73" s="129" t="s">
        <v>79</v>
      </c>
      <c r="B73" s="273">
        <f>IF(B$10=0,0,B$10/WWP!B$5*1000)</f>
        <v>4.1633164404639382</v>
      </c>
      <c r="C73" s="273">
        <f>IF(C$10=0,0,C$10/WWP!C$5*1000)</f>
        <v>4.1537447298606764</v>
      </c>
      <c r="D73" s="273">
        <f>IF(D$10=0,0,D$10/WWP!D$5*1000)</f>
        <v>4.157366176026084</v>
      </c>
      <c r="E73" s="273">
        <f>IF(E$10=0,0,E$10/WWP!E$5*1000)</f>
        <v>4.0070152564126458</v>
      </c>
      <c r="F73" s="273">
        <f>IF(F$10=0,0,F$10/WWP!F$5*1000)</f>
        <v>4.1201680765913116</v>
      </c>
      <c r="G73" s="273">
        <f>IF(G$10=0,0,G$10/WWP!G$5*1000)</f>
        <v>4.1446317806420234</v>
      </c>
      <c r="H73" s="273">
        <f>IF(H$10=0,0,H$10/WWP!H$5*1000)</f>
        <v>4.0357575518110966</v>
      </c>
      <c r="I73" s="273">
        <f>IF(I$10=0,0,I$10/WWP!I$5*1000)</f>
        <v>3.9650429550950226</v>
      </c>
      <c r="J73" s="273">
        <f>IF(J$10=0,0,J$10/WWP!J$5*1000)</f>
        <v>4.0318327208730977</v>
      </c>
      <c r="K73" s="273">
        <f>IF(K$10=0,0,K$10/WWP!K$5*1000)</f>
        <v>3.9867447444930093</v>
      </c>
      <c r="L73" s="273">
        <f>IF(L$10=0,0,L$10/WWP!L$5*1000)</f>
        <v>3.9786036989407592</v>
      </c>
      <c r="M73" s="273">
        <f>IF(M$10=0,0,M$10/WWP!M$5*1000)</f>
        <v>3.9246527022073225</v>
      </c>
      <c r="N73" s="273">
        <f>IF(N$10=0,0,N$10/WWP!N$5*1000)</f>
        <v>3.9521955261883339</v>
      </c>
      <c r="O73" s="273">
        <f>IF(O$10=0,0,O$10/WWP!O$5*1000)</f>
        <v>3.9657352639913466</v>
      </c>
      <c r="P73" s="273">
        <f>IF(P$10=0,0,P$10/WWP!P$5*1000)</f>
        <v>3.9899736800345016</v>
      </c>
      <c r="Q73" s="273">
        <f>IF(Q$10=0,0,Q$10/WWP!Q$5*1000)</f>
        <v>3.8875490356736013</v>
      </c>
    </row>
    <row r="74" spans="1:17" x14ac:dyDescent="0.25">
      <c r="A74" s="127" t="s">
        <v>314</v>
      </c>
      <c r="B74" s="296">
        <f>IF(B$15=0,0,B$15/WWP!B$5*1000)</f>
        <v>197.97866435014444</v>
      </c>
      <c r="C74" s="296">
        <f>IF(C$15=0,0,C$15/WWP!C$5*1000)</f>
        <v>201.39191846073209</v>
      </c>
      <c r="D74" s="296">
        <f>IF(D$15=0,0,D$15/WWP!D$5*1000)</f>
        <v>199.61585155446036</v>
      </c>
      <c r="E74" s="296">
        <f>IF(E$15=0,0,E$15/WWP!E$5*1000)</f>
        <v>187.84787502003996</v>
      </c>
      <c r="F74" s="296">
        <f>IF(F$15=0,0,F$15/WWP!F$5*1000)</f>
        <v>195.92682525250316</v>
      </c>
      <c r="G74" s="296">
        <f>IF(G$15=0,0,G$15/WWP!G$5*1000)</f>
        <v>197.09015057794429</v>
      </c>
      <c r="H74" s="296">
        <f>IF(H$15=0,0,H$15/WWP!H$5*1000)</f>
        <v>191.91284188322092</v>
      </c>
      <c r="I74" s="296">
        <f>IF(I$15=0,0,I$15/WWP!I$5*1000)</f>
        <v>188.55014255250484</v>
      </c>
      <c r="J74" s="296">
        <f>IF(J$15=0,0,J$15/WWP!J$5*1000)</f>
        <v>191.7262039473309</v>
      </c>
      <c r="K74" s="296">
        <f>IF(K$15=0,0,K$15/WWP!K$5*1000)</f>
        <v>189.58213023359073</v>
      </c>
      <c r="L74" s="296">
        <f>IF(L$15=0,0,L$15/WWP!L$5*1000)</f>
        <v>189.19499816042352</v>
      </c>
      <c r="M74" s="296">
        <f>IF(M$15=0,0,M$15/WWP!M$5*1000)</f>
        <v>186.6294602229674</v>
      </c>
      <c r="N74" s="296">
        <f>IF(N$15=0,0,N$15/WWP!N$5*1000)</f>
        <v>187.93920729172115</v>
      </c>
      <c r="O74" s="296">
        <f>IF(O$15=0,0,O$15/WWP!O$5*1000)</f>
        <v>188.58306399688018</v>
      </c>
      <c r="P74" s="296">
        <f>IF(P$15=0,0,P$15/WWP!P$5*1000)</f>
        <v>189.73567617585076</v>
      </c>
      <c r="Q74" s="296">
        <f>IF(Q$15=0,0,Q$15/WWP!Q$5*1000)</f>
        <v>186.55707943759589</v>
      </c>
    </row>
    <row r="75" spans="1:17" x14ac:dyDescent="0.25">
      <c r="A75" s="127" t="s">
        <v>313</v>
      </c>
      <c r="B75" s="296">
        <f>IF(B$26=0,0,B$26/WWP!B$5*1000)</f>
        <v>13.068799378596399</v>
      </c>
      <c r="C75" s="296">
        <f>IF(C$26=0,0,C$26/WWP!C$5*1000)</f>
        <v>10.875442152750562</v>
      </c>
      <c r="D75" s="296">
        <f>IF(D$26=0,0,D$26/WWP!D$5*1000)</f>
        <v>11.062440938101568</v>
      </c>
      <c r="E75" s="296">
        <f>IF(E$26=0,0,E$26/WWP!E$5*1000)</f>
        <v>19.090387956379903</v>
      </c>
      <c r="F75" s="296">
        <f>IF(F$26=0,0,F$26/WWP!F$5*1000)</f>
        <v>12.739116978899904</v>
      </c>
      <c r="G75" s="296">
        <f>IF(G$26=0,0,G$26/WWP!G$5*1000)</f>
        <v>10.264686854783692</v>
      </c>
      <c r="H75" s="296">
        <f>IF(H$26=0,0,H$26/WWP!H$5*1000)</f>
        <v>11.884153130350979</v>
      </c>
      <c r="I75" s="296">
        <f>IF(I$26=0,0,I$26/WWP!I$5*1000)</f>
        <v>15.456577035195874</v>
      </c>
      <c r="J75" s="296">
        <f>IF(J$26=0,0,J$26/WWP!J$5*1000)</f>
        <v>11.476762058373625</v>
      </c>
      <c r="K75" s="296">
        <f>IF(K$26=0,0,K$26/WWP!K$5*1000)</f>
        <v>14.052122622630383</v>
      </c>
      <c r="L75" s="296">
        <f>IF(L$26=0,0,L$26/WWP!L$5*1000)</f>
        <v>15.035754436232541</v>
      </c>
      <c r="M75" s="296">
        <f>IF(M$26=0,0,M$26/WWP!M$5*1000)</f>
        <v>17.523258193593808</v>
      </c>
      <c r="N75" s="296">
        <f>IF(N$26=0,0,N$26/WWP!N$5*1000)</f>
        <v>16.819674680225859</v>
      </c>
      <c r="O75" s="296">
        <f>IF(O$26=0,0,O$26/WWP!O$5*1000)</f>
        <v>16.159594178275725</v>
      </c>
      <c r="P75" s="296">
        <f>IF(P$26=0,0,P$26/WWP!P$5*1000)</f>
        <v>14.928595543014445</v>
      </c>
      <c r="Q75" s="296">
        <f>IF(Q$26=0,0,Q$26/WWP!Q$5*1000)</f>
        <v>14.164842281929062</v>
      </c>
    </row>
    <row r="76" spans="1:17" x14ac:dyDescent="0.25">
      <c r="A76" s="127" t="s">
        <v>312</v>
      </c>
      <c r="B76" s="296">
        <f>IF(B$27=0,0,B$27/WWP!B$5*1000)</f>
        <v>23.899452404628644</v>
      </c>
      <c r="C76" s="296">
        <f>IF(C$27=0,0,C$27/WWP!C$5*1000)</f>
        <v>24.627078060792638</v>
      </c>
      <c r="D76" s="296">
        <f>IF(D$27=0,0,D$27/WWP!D$5*1000)</f>
        <v>26.218548793372566</v>
      </c>
      <c r="E76" s="296">
        <f>IF(E$27=0,0,E$27/WWP!E$5*1000)</f>
        <v>11.699495477398258</v>
      </c>
      <c r="F76" s="296">
        <f>IF(F$27=0,0,F$27/WWP!F$5*1000)</f>
        <v>24.069360358599855</v>
      </c>
      <c r="G76" s="296">
        <f>IF(G$27=0,0,G$27/WWP!G$5*1000)</f>
        <v>29.694770741484039</v>
      </c>
      <c r="H76" s="296">
        <f>IF(H$27=0,0,H$27/WWP!H$5*1000)</f>
        <v>24.853259808426003</v>
      </c>
      <c r="I76" s="296">
        <f>IF(I$27=0,0,I$27/WWP!I$5*1000)</f>
        <v>16.289590273172813</v>
      </c>
      <c r="J76" s="296">
        <f>IF(J$27=0,0,J$27/WWP!J$5*1000)</f>
        <v>25.680108302733117</v>
      </c>
      <c r="K76" s="296">
        <f>IF(K$27=0,0,K$27/WWP!K$5*1000)</f>
        <v>19.580122302705892</v>
      </c>
      <c r="L76" s="296">
        <f>IF(L$27=0,0,L$27/WWP!L$5*1000)</f>
        <v>17.363697023530086</v>
      </c>
      <c r="M76" s="296">
        <f>IF(M$27=0,0,M$27/WWP!M$5*1000)</f>
        <v>11.341905683985052</v>
      </c>
      <c r="N76" s="296">
        <f>IF(N$27=0,0,N$27/WWP!N$5*1000)</f>
        <v>13.198556932808449</v>
      </c>
      <c r="O76" s="296">
        <f>IF(O$27=0,0,O$27/WWP!O$5*1000)</f>
        <v>14.786791603988416</v>
      </c>
      <c r="P76" s="296">
        <f>IF(P$27=0,0,P$27/WWP!P$5*1000)</f>
        <v>17.736084522466708</v>
      </c>
      <c r="Q76" s="296">
        <f>IF(Q$27=0,0,Q$27/WWP!Q$5*1000)</f>
        <v>16.406890118472649</v>
      </c>
    </row>
    <row r="77" spans="1:17" x14ac:dyDescent="0.25">
      <c r="A77" s="72" t="s">
        <v>311</v>
      </c>
      <c r="B77" s="295">
        <f>IF(B$47=0,0,B$47/WWP!B$5*1000)</f>
        <v>15.028342480164596</v>
      </c>
      <c r="C77" s="295">
        <f>IF(C$47=0,0,C$47/WWP!C$5*1000)</f>
        <v>12.506112042888175</v>
      </c>
      <c r="D77" s="295">
        <f>IF(D$47=0,0,D$47/WWP!D$5*1000)</f>
        <v>12.721149530894326</v>
      </c>
      <c r="E77" s="295">
        <f>IF(E$47=0,0,E$47/WWP!E$5*1000)</f>
        <v>21.952811423332115</v>
      </c>
      <c r="F77" s="295">
        <f>IF(F$47=0,0,F$47/WWP!F$5*1000)</f>
        <v>14.649227316729162</v>
      </c>
      <c r="G77" s="295">
        <f>IF(G$47=0,0,G$47/WWP!G$5*1000)</f>
        <v>11.803779753324262</v>
      </c>
      <c r="H77" s="295">
        <f>IF(H$47=0,0,H$47/WWP!H$5*1000)</f>
        <v>13.666069709673391</v>
      </c>
      <c r="I77" s="295">
        <f>IF(I$47=0,0,I$47/WWP!I$5*1000)</f>
        <v>17.774144856519975</v>
      </c>
      <c r="J77" s="295">
        <f>IF(J$47=0,0,J$47/WWP!J$5*1000)</f>
        <v>13.197594192093394</v>
      </c>
      <c r="K77" s="295">
        <f>IF(K$47=0,0,K$47/WWP!K$5*1000)</f>
        <v>16.159105762387107</v>
      </c>
      <c r="L77" s="295">
        <f>IF(L$47=0,0,L$47/WWP!L$5*1000)</f>
        <v>17.290223881271739</v>
      </c>
      <c r="M77" s="295">
        <f>IF(M$47=0,0,M$47/WWP!M$5*1000)</f>
        <v>20.150705345815911</v>
      </c>
      <c r="N77" s="295">
        <f>IF(N$47=0,0,N$47/WWP!N$5*1000)</f>
        <v>19.34162612621995</v>
      </c>
      <c r="O77" s="295">
        <f>IF(O$47=0,0,O$47/WWP!O$5*1000)</f>
        <v>18.582572783949498</v>
      </c>
      <c r="P77" s="295">
        <f>IF(P$47=0,0,P$47/WWP!P$5*1000)</f>
        <v>17.166997523560994</v>
      </c>
      <c r="Q77" s="295">
        <f>IF(Q$47=0,0,Q$47/WWP!Q$5*1000)</f>
        <v>16.288726670560383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49.076734195830021</v>
      </c>
      <c r="C5" s="96">
        <v>53.659167493393738</v>
      </c>
      <c r="D5" s="96">
        <v>54.052319774166712</v>
      </c>
      <c r="E5" s="96">
        <v>38.465936038512758</v>
      </c>
      <c r="F5" s="96">
        <v>44.834090451673113</v>
      </c>
      <c r="G5" s="96">
        <v>54.903273264170096</v>
      </c>
      <c r="H5" s="96">
        <v>57.122982821076405</v>
      </c>
      <c r="I5" s="96">
        <v>53.52799095503903</v>
      </c>
      <c r="J5" s="96">
        <v>47.606284427874137</v>
      </c>
      <c r="K5" s="96">
        <v>47.675561667884573</v>
      </c>
      <c r="L5" s="96">
        <v>54.356094076542519</v>
      </c>
      <c r="M5" s="96">
        <v>51.504150414110939</v>
      </c>
      <c r="N5" s="96">
        <v>51.587985184647643</v>
      </c>
      <c r="O5" s="96">
        <v>53.461060522899238</v>
      </c>
      <c r="P5" s="96">
        <v>56.3087571615998</v>
      </c>
      <c r="Q5" s="96">
        <v>61.339951932746111</v>
      </c>
    </row>
    <row r="6" spans="1:17" x14ac:dyDescent="0.25">
      <c r="A6" s="132" t="s">
        <v>83</v>
      </c>
      <c r="B6" s="160">
        <v>0.48720908587390344</v>
      </c>
      <c r="C6" s="160">
        <v>0.53601890740428859</v>
      </c>
      <c r="D6" s="160">
        <v>0.54041698625511791</v>
      </c>
      <c r="E6" s="160">
        <v>0.37067532461574193</v>
      </c>
      <c r="F6" s="160">
        <v>0.44424205756773483</v>
      </c>
      <c r="G6" s="160">
        <v>0.55055654717957514</v>
      </c>
      <c r="H6" s="160">
        <v>0.56804375459194201</v>
      </c>
      <c r="I6" s="160">
        <v>0.52296748051240061</v>
      </c>
      <c r="J6" s="160">
        <v>0.47294717553602938</v>
      </c>
      <c r="K6" s="160">
        <v>0.46833875019276067</v>
      </c>
      <c r="L6" s="160">
        <v>0.53287429091874472</v>
      </c>
      <c r="M6" s="160">
        <v>0.49806876064237526</v>
      </c>
      <c r="N6" s="160">
        <v>0.50238056812320109</v>
      </c>
      <c r="O6" s="160">
        <v>0.52240476901221111</v>
      </c>
      <c r="P6" s="160">
        <v>0.55359456369359028</v>
      </c>
      <c r="Q6" s="160">
        <v>0.60315755040971142</v>
      </c>
    </row>
    <row r="7" spans="1:17" x14ac:dyDescent="0.25">
      <c r="A7" s="76" t="s">
        <v>82</v>
      </c>
      <c r="B7" s="159">
        <v>0.13231619899361885</v>
      </c>
      <c r="C7" s="159">
        <v>0.14557196586190951</v>
      </c>
      <c r="D7" s="159">
        <v>0.1467663957140789</v>
      </c>
      <c r="E7" s="159">
        <v>0.1006679707664045</v>
      </c>
      <c r="F7" s="159">
        <v>0.1206472173749245</v>
      </c>
      <c r="G7" s="159">
        <v>0.14952009674283115</v>
      </c>
      <c r="H7" s="159">
        <v>0.15426927093293699</v>
      </c>
      <c r="I7" s="159">
        <v>0.14202746053996917</v>
      </c>
      <c r="J7" s="159">
        <v>0.12844295068809836</v>
      </c>
      <c r="K7" s="159">
        <v>0.1271913949547453</v>
      </c>
      <c r="L7" s="159">
        <v>0.14471795120429387</v>
      </c>
      <c r="M7" s="159">
        <v>0.13526546847428486</v>
      </c>
      <c r="N7" s="159">
        <v>0.13643646875567697</v>
      </c>
      <c r="O7" s="159">
        <v>0.14187463940219935</v>
      </c>
      <c r="P7" s="159">
        <v>0.15034516098992601</v>
      </c>
      <c r="Q7" s="159">
        <v>0.16380547239049309</v>
      </c>
    </row>
    <row r="8" spans="1:17" x14ac:dyDescent="0.25">
      <c r="A8" s="76" t="s">
        <v>81</v>
      </c>
      <c r="B8" s="159">
        <v>1.79115516087227</v>
      </c>
      <c r="C8" s="159">
        <v>1.970597552794392</v>
      </c>
      <c r="D8" s="159">
        <v>1.986766466429194</v>
      </c>
      <c r="E8" s="159">
        <v>1.3627353018316379</v>
      </c>
      <c r="F8" s="159">
        <v>1.6331929702454364</v>
      </c>
      <c r="G8" s="159">
        <v>2.0240431252711457</v>
      </c>
      <c r="H8" s="159">
        <v>2.0883323651766825</v>
      </c>
      <c r="I8" s="159">
        <v>1.9226158313693473</v>
      </c>
      <c r="J8" s="159">
        <v>1.7387232685980112</v>
      </c>
      <c r="K8" s="159">
        <v>1.7217810458923639</v>
      </c>
      <c r="L8" s="159">
        <v>1.9590368159149822</v>
      </c>
      <c r="M8" s="159">
        <v>1.8310792162130132</v>
      </c>
      <c r="N8" s="159">
        <v>1.8469309653816803</v>
      </c>
      <c r="O8" s="159">
        <v>1.9205471022818374</v>
      </c>
      <c r="P8" s="159">
        <v>2.0352119624617186</v>
      </c>
      <c r="Q8" s="159">
        <v>2.217423259456702</v>
      </c>
    </row>
    <row r="9" spans="1:17" x14ac:dyDescent="0.25">
      <c r="A9" s="76" t="s">
        <v>80</v>
      </c>
      <c r="B9" s="159">
        <v>3.9027913046836931</v>
      </c>
      <c r="C9" s="159">
        <v>4.2937826728152242</v>
      </c>
      <c r="D9" s="159">
        <v>4.3290135098295659</v>
      </c>
      <c r="E9" s="159">
        <v>2.9692969111531333</v>
      </c>
      <c r="F9" s="159">
        <v>3.558603666719951</v>
      </c>
      <c r="G9" s="159">
        <v>4.41023652343224</v>
      </c>
      <c r="H9" s="159">
        <v>4.5503179032976586</v>
      </c>
      <c r="I9" s="159">
        <v>4.1892341394150101</v>
      </c>
      <c r="J9" s="159">
        <v>3.7885461863789023</v>
      </c>
      <c r="K9" s="159">
        <v>3.7516303675252116</v>
      </c>
      <c r="L9" s="159">
        <v>4.2685927035962967</v>
      </c>
      <c r="M9" s="159">
        <v>3.9897827945531041</v>
      </c>
      <c r="N9" s="159">
        <v>4.0243225542405749</v>
      </c>
      <c r="O9" s="159">
        <v>4.1847265355675871</v>
      </c>
      <c r="P9" s="159">
        <v>4.4345725729398477</v>
      </c>
      <c r="Q9" s="159">
        <v>4.8315971753092191</v>
      </c>
    </row>
    <row r="10" spans="1:17" x14ac:dyDescent="0.25">
      <c r="A10" s="129" t="s">
        <v>79</v>
      </c>
      <c r="B10" s="158">
        <v>1.4022227936301093</v>
      </c>
      <c r="C10" s="158">
        <v>1.5331329711040105</v>
      </c>
      <c r="D10" s="158">
        <v>1.5075322219508762</v>
      </c>
      <c r="E10" s="158">
        <v>1.0556634964958174</v>
      </c>
      <c r="F10" s="158">
        <v>1.2392453108662329</v>
      </c>
      <c r="G10" s="158">
        <v>1.5358172596140651</v>
      </c>
      <c r="H10" s="158">
        <v>1.5845990879366043</v>
      </c>
      <c r="I10" s="158">
        <v>1.4588555651593271</v>
      </c>
      <c r="J10" s="158">
        <v>1.3193203110470684</v>
      </c>
      <c r="K10" s="158">
        <v>1.3064647756473113</v>
      </c>
      <c r="L10" s="158">
        <v>1.4864913284387442</v>
      </c>
      <c r="M10" s="158">
        <v>1.5081120850727614</v>
      </c>
      <c r="N10" s="158">
        <v>1.4014268858865653</v>
      </c>
      <c r="O10" s="158">
        <v>1.4572858407802398</v>
      </c>
      <c r="P10" s="158">
        <v>1.5442920261409909</v>
      </c>
      <c r="Q10" s="158">
        <v>1.6825515579303989</v>
      </c>
    </row>
    <row r="11" spans="1:17" x14ac:dyDescent="0.25">
      <c r="A11" s="92" t="s">
        <v>125</v>
      </c>
      <c r="B11" s="91">
        <v>0.22207608478420082</v>
      </c>
      <c r="C11" s="91">
        <v>0.24432422091048181</v>
      </c>
      <c r="D11" s="91">
        <v>0.24632892106916721</v>
      </c>
      <c r="E11" s="91">
        <v>0.16895851740762025</v>
      </c>
      <c r="F11" s="91">
        <v>0.20249116796367292</v>
      </c>
      <c r="G11" s="91">
        <v>0.25095066162537083</v>
      </c>
      <c r="H11" s="91">
        <v>0.25892155270385286</v>
      </c>
      <c r="I11" s="91">
        <v>0.2383752148902043</v>
      </c>
      <c r="J11" s="91">
        <v>0.21557532504632082</v>
      </c>
      <c r="K11" s="91">
        <v>0.21347474628675667</v>
      </c>
      <c r="L11" s="91">
        <v>0.24289086480628513</v>
      </c>
      <c r="M11" s="91">
        <v>0.10917215885626548</v>
      </c>
      <c r="N11" s="91">
        <v>0.22899143894319329</v>
      </c>
      <c r="O11" s="91">
        <v>0.23811872384673177</v>
      </c>
      <c r="P11" s="91">
        <v>0.25233542810962489</v>
      </c>
      <c r="Q11" s="91">
        <v>0.27492686648640474</v>
      </c>
    </row>
    <row r="12" spans="1:17" x14ac:dyDescent="0.25">
      <c r="A12" s="92" t="s">
        <v>26</v>
      </c>
      <c r="B12" s="91">
        <v>0.19429552225324745</v>
      </c>
      <c r="C12" s="91">
        <v>0.25265293470747646</v>
      </c>
      <c r="D12" s="91">
        <v>0.409922556853902</v>
      </c>
      <c r="E12" s="91">
        <v>0.1932137552261633</v>
      </c>
      <c r="F12" s="91">
        <v>0.33697097747078758</v>
      </c>
      <c r="G12" s="91">
        <v>0.41761371913274148</v>
      </c>
      <c r="H12" s="91">
        <v>0.43087829252149851</v>
      </c>
      <c r="I12" s="91">
        <v>0.39668658131682871</v>
      </c>
      <c r="J12" s="91">
        <v>0.3587446738046059</v>
      </c>
      <c r="K12" s="91">
        <v>0.35524904441502325</v>
      </c>
      <c r="L12" s="91">
        <v>0.40420119531920656</v>
      </c>
      <c r="M12" s="91">
        <v>7.8416079243960338E-2</v>
      </c>
      <c r="N12" s="91">
        <v>0.38107078836630148</v>
      </c>
      <c r="O12" s="91">
        <v>0.39625974769983402</v>
      </c>
      <c r="P12" s="91">
        <v>0.41991814613793099</v>
      </c>
      <c r="Q12" s="91">
        <v>0.45751316397920438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0.98585118659266113</v>
      </c>
      <c r="C14" s="157">
        <v>1.0361558154860522</v>
      </c>
      <c r="D14" s="157">
        <v>0.85128074402780696</v>
      </c>
      <c r="E14" s="157">
        <v>0.69349122386203377</v>
      </c>
      <c r="F14" s="157">
        <v>0.69978316543177244</v>
      </c>
      <c r="G14" s="157">
        <v>0.86725287885595292</v>
      </c>
      <c r="H14" s="157">
        <v>0.894799242711253</v>
      </c>
      <c r="I14" s="157">
        <v>0.82379376895229417</v>
      </c>
      <c r="J14" s="157">
        <v>0.7450003121961416</v>
      </c>
      <c r="K14" s="157">
        <v>0.73774098494553153</v>
      </c>
      <c r="L14" s="157">
        <v>0.8393992683132524</v>
      </c>
      <c r="M14" s="157">
        <v>1.3205238469725356</v>
      </c>
      <c r="N14" s="157">
        <v>0.79136465857707061</v>
      </c>
      <c r="O14" s="157">
        <v>0.82290736923367391</v>
      </c>
      <c r="P14" s="157">
        <v>0.87203845189343498</v>
      </c>
      <c r="Q14" s="157">
        <v>0.95011152746478977</v>
      </c>
    </row>
    <row r="15" spans="1:17" x14ac:dyDescent="0.25">
      <c r="A15" s="156" t="s">
        <v>314</v>
      </c>
      <c r="B15" s="206">
        <v>32.38793623616084</v>
      </c>
      <c r="C15" s="206">
        <v>36.320860465456988</v>
      </c>
      <c r="D15" s="206">
        <v>36.26381951808802</v>
      </c>
      <c r="E15" s="206">
        <v>24.516151825598023</v>
      </c>
      <c r="F15" s="206">
        <v>29.5439454406227</v>
      </c>
      <c r="G15" s="206">
        <v>36.5888091031374</v>
      </c>
      <c r="H15" s="206">
        <v>37.771698002548383</v>
      </c>
      <c r="I15" s="206">
        <v>34.95999893796013</v>
      </c>
      <c r="J15" s="206">
        <v>31.553279748482844</v>
      </c>
      <c r="K15" s="206">
        <v>31.31313827534121</v>
      </c>
      <c r="L15" s="206">
        <v>35.537095259048385</v>
      </c>
      <c r="M15" s="206">
        <v>33.288506825444735</v>
      </c>
      <c r="N15" s="206">
        <v>33.488571387977728</v>
      </c>
      <c r="O15" s="206">
        <v>34.774166672090459</v>
      </c>
      <c r="P15" s="206">
        <v>36.790018586088088</v>
      </c>
      <c r="Q15" s="206">
        <v>40.452717225810296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0.66664739788258542</v>
      </c>
      <c r="F19" s="87">
        <v>0</v>
      </c>
      <c r="G19" s="87">
        <v>0</v>
      </c>
      <c r="H19" s="87">
        <v>0</v>
      </c>
      <c r="I19" s="87">
        <v>0.99167956477217745</v>
      </c>
      <c r="J19" s="87">
        <v>0.7488103961130016</v>
      </c>
      <c r="K19" s="87">
        <v>1.2377598441211652</v>
      </c>
      <c r="L19" s="87">
        <v>0.73109608755499056</v>
      </c>
      <c r="M19" s="87">
        <v>0.71922258792031202</v>
      </c>
      <c r="N19" s="87">
        <v>0.39257144815101974</v>
      </c>
      <c r="O19" s="87">
        <v>0.21172754929909551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0.84405954439084141</v>
      </c>
      <c r="C20" s="87">
        <v>0.17148922654031876</v>
      </c>
      <c r="D20" s="87">
        <v>0.1310394282445051</v>
      </c>
      <c r="E20" s="87">
        <v>1.9109725348528908</v>
      </c>
      <c r="F20" s="87">
        <v>1.7602169044459752</v>
      </c>
      <c r="G20" s="87">
        <v>0.12928510774756111</v>
      </c>
      <c r="H20" s="87">
        <v>1.8019195728236492</v>
      </c>
      <c r="I20" s="87">
        <v>1.2951569081618894</v>
      </c>
      <c r="J20" s="87">
        <v>0.34013638492661996</v>
      </c>
      <c r="K20" s="87">
        <v>0.99692741037437704</v>
      </c>
      <c r="L20" s="87">
        <v>0.65668268918305672</v>
      </c>
      <c r="M20" s="87">
        <v>0.3283983641457896</v>
      </c>
      <c r="N20" s="87">
        <v>0.32838115908504589</v>
      </c>
      <c r="O20" s="87">
        <v>0.32836013861607194</v>
      </c>
      <c r="P20" s="87">
        <v>7.4404755277543519E-2</v>
      </c>
      <c r="Q20" s="87">
        <v>0.24567234744732794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0.38031233804863335</v>
      </c>
      <c r="J21" s="87">
        <v>0.38093763343313503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0.8625908371208213</v>
      </c>
      <c r="F22" s="87">
        <v>0</v>
      </c>
      <c r="G22" s="87">
        <v>0</v>
      </c>
      <c r="H22" s="87">
        <v>0</v>
      </c>
      <c r="I22" s="87">
        <v>0.46066463614941072</v>
      </c>
      <c r="J22" s="87">
        <v>0.17808563299911367</v>
      </c>
      <c r="K22" s="87">
        <v>0.28012262095899598</v>
      </c>
      <c r="L22" s="87">
        <v>0.24178539599278023</v>
      </c>
      <c r="M22" s="87">
        <v>0.68310646355886062</v>
      </c>
      <c r="N22" s="87">
        <v>0.35818697331263255</v>
      </c>
      <c r="O22" s="87">
        <v>0.19578777892502061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31.543876691770002</v>
      </c>
      <c r="C24" s="87">
        <v>36.149371238916672</v>
      </c>
      <c r="D24" s="87">
        <v>36.132780089843514</v>
      </c>
      <c r="E24" s="87">
        <v>21.075941055741726</v>
      </c>
      <c r="F24" s="87">
        <v>27.783728536176724</v>
      </c>
      <c r="G24" s="87">
        <v>36.459523995389837</v>
      </c>
      <c r="H24" s="87">
        <v>35.969778429724734</v>
      </c>
      <c r="I24" s="87">
        <v>31.832185490828017</v>
      </c>
      <c r="J24" s="87">
        <v>29.905309701010975</v>
      </c>
      <c r="K24" s="87">
        <v>28.798328399886671</v>
      </c>
      <c r="L24" s="87">
        <v>33.907531086317555</v>
      </c>
      <c r="M24" s="87">
        <v>31.557779409819773</v>
      </c>
      <c r="N24" s="87">
        <v>32.40943180742903</v>
      </c>
      <c r="O24" s="87">
        <v>34.038291205250268</v>
      </c>
      <c r="P24" s="87">
        <v>36.715613830810547</v>
      </c>
      <c r="Q24" s="87">
        <v>40.207044878362971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2.5874069448680492</v>
      </c>
      <c r="C26" s="204">
        <v>2.3743258439124824</v>
      </c>
      <c r="D26" s="204">
        <v>2.4328468414260733</v>
      </c>
      <c r="E26" s="204">
        <v>2.9877243455115954</v>
      </c>
      <c r="F26" s="204">
        <v>2.3237914842332779</v>
      </c>
      <c r="G26" s="204">
        <v>2.3068256661265738</v>
      </c>
      <c r="H26" s="204">
        <v>2.8299453675910606</v>
      </c>
      <c r="I26" s="204">
        <v>3.4490000560370611</v>
      </c>
      <c r="J26" s="204">
        <v>2.2776269866380066</v>
      </c>
      <c r="K26" s="204">
        <v>2.7927797337588887</v>
      </c>
      <c r="L26" s="204">
        <v>3.4070020981664899</v>
      </c>
      <c r="M26" s="204">
        <v>3.762322526878255</v>
      </c>
      <c r="N26" s="204">
        <v>3.6171381254638217</v>
      </c>
      <c r="O26" s="204">
        <v>3.6013634688966412</v>
      </c>
      <c r="P26" s="204">
        <v>3.5042398889792952</v>
      </c>
      <c r="Q26" s="204">
        <v>3.7180885016587655</v>
      </c>
    </row>
    <row r="27" spans="1:17" x14ac:dyDescent="0.25">
      <c r="A27" s="156" t="s">
        <v>312</v>
      </c>
      <c r="B27" s="204">
        <v>2.9144382467898664</v>
      </c>
      <c r="C27" s="204">
        <v>3.2994879241515762</v>
      </c>
      <c r="D27" s="204">
        <v>3.5812570311309431</v>
      </c>
      <c r="E27" s="204">
        <v>1.0946978865793968</v>
      </c>
      <c r="F27" s="204">
        <v>2.852829875682525</v>
      </c>
      <c r="G27" s="204">
        <v>4.2426338104158896</v>
      </c>
      <c r="H27" s="204">
        <v>3.779129947030015</v>
      </c>
      <c r="I27" s="204">
        <v>2.2561222508892045</v>
      </c>
      <c r="J27" s="204">
        <v>3.2717395384151811</v>
      </c>
      <c r="K27" s="204">
        <v>2.4474515173602827</v>
      </c>
      <c r="L27" s="204">
        <v>2.4494587438384383</v>
      </c>
      <c r="M27" s="204">
        <v>1.4434909163816467</v>
      </c>
      <c r="N27" s="204">
        <v>1.7180354122656367</v>
      </c>
      <c r="O27" s="204">
        <v>2.0271119152957082</v>
      </c>
      <c r="P27" s="204">
        <v>2.5952035552964352</v>
      </c>
      <c r="Q27" s="204">
        <v>2.6824336190336813</v>
      </c>
    </row>
    <row r="28" spans="1:17" x14ac:dyDescent="0.25">
      <c r="A28" s="152" t="s">
        <v>318</v>
      </c>
      <c r="B28" s="264">
        <v>1.5978679227653274</v>
      </c>
      <c r="C28" s="264">
        <v>1.8900144072085814</v>
      </c>
      <c r="D28" s="264">
        <v>2.1570389398054211</v>
      </c>
      <c r="E28" s="264">
        <v>1.8345030568961257E-3</v>
      </c>
      <c r="F28" s="264">
        <v>1.6548495188366834</v>
      </c>
      <c r="G28" s="264">
        <v>2.805751404559937</v>
      </c>
      <c r="H28" s="264">
        <v>2.2590671480032869</v>
      </c>
      <c r="I28" s="264">
        <v>0.78127405530358152</v>
      </c>
      <c r="J28" s="264">
        <v>2.0090033721055884</v>
      </c>
      <c r="K28" s="264">
        <v>1.1507250337566088</v>
      </c>
      <c r="L28" s="264">
        <v>0.95836537162834423</v>
      </c>
      <c r="M28" s="264">
        <v>0</v>
      </c>
      <c r="N28" s="264">
        <v>0.27960839853367669</v>
      </c>
      <c r="O28" s="264">
        <v>0.54612654695076712</v>
      </c>
      <c r="P28" s="264">
        <v>1.0534126521039888</v>
      </c>
      <c r="Q28" s="264">
        <v>1.0107169016222803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0.48466215673783347</v>
      </c>
      <c r="C31" s="208">
        <v>0.48547766259083069</v>
      </c>
      <c r="D31" s="208">
        <v>0.48393268005179979</v>
      </c>
      <c r="E31" s="208">
        <v>1.8345030568961257E-3</v>
      </c>
      <c r="F31" s="208">
        <v>0.50612710061583921</v>
      </c>
      <c r="G31" s="208">
        <v>0.47855289930461747</v>
      </c>
      <c r="H31" s="208">
        <v>0.78890939246169556</v>
      </c>
      <c r="I31" s="208">
        <v>0.63701620860938846</v>
      </c>
      <c r="J31" s="208">
        <v>1.7505112322266168</v>
      </c>
      <c r="K31" s="208">
        <v>1.0679450854634562</v>
      </c>
      <c r="L31" s="208">
        <v>0.8452390419609046</v>
      </c>
      <c r="M31" s="208">
        <v>0</v>
      </c>
      <c r="N31" s="208">
        <v>0.19403119759211859</v>
      </c>
      <c r="O31" s="208">
        <v>0.33080802896850769</v>
      </c>
      <c r="P31" s="208">
        <v>0.48881973764231867</v>
      </c>
      <c r="Q31" s="208">
        <v>0.4938340405893436</v>
      </c>
    </row>
    <row r="32" spans="1:17" x14ac:dyDescent="0.25">
      <c r="A32" s="154" t="s">
        <v>29</v>
      </c>
      <c r="B32" s="208">
        <v>1.1132057660274939</v>
      </c>
      <c r="C32" s="208">
        <v>1.4045367446177508</v>
      </c>
      <c r="D32" s="208">
        <v>1.4370169282083893</v>
      </c>
      <c r="E32" s="208">
        <v>0</v>
      </c>
      <c r="F32" s="208">
        <v>0.12234583381510547</v>
      </c>
      <c r="G32" s="208">
        <v>1.4555617134694812</v>
      </c>
      <c r="H32" s="208">
        <v>0.65447477004471588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0.20473948997459179</v>
      </c>
      <c r="Q32" s="208">
        <v>7.3809518535493376E-2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0.2360893315452321</v>
      </c>
      <c r="E33" s="208">
        <v>0</v>
      </c>
      <c r="F33" s="208">
        <v>1.0263765844057386</v>
      </c>
      <c r="G33" s="208">
        <v>0.87163679178583831</v>
      </c>
      <c r="H33" s="208">
        <v>0.81568298549687523</v>
      </c>
      <c r="I33" s="208">
        <v>0.14425784669419303</v>
      </c>
      <c r="J33" s="208">
        <v>0.25849213987897179</v>
      </c>
      <c r="K33" s="208">
        <v>8.2779948293152605E-2</v>
      </c>
      <c r="L33" s="208">
        <v>0.11312632966743962</v>
      </c>
      <c r="M33" s="208">
        <v>0</v>
      </c>
      <c r="N33" s="208">
        <v>8.5577200941558088E-2</v>
      </c>
      <c r="O33" s="208">
        <v>0.2153185179822594</v>
      </c>
      <c r="P33" s="208">
        <v>0.35985342448707824</v>
      </c>
      <c r="Q33" s="208">
        <v>0.44307334249744329</v>
      </c>
    </row>
    <row r="34" spans="1:17" x14ac:dyDescent="0.25">
      <c r="A34" s="152" t="s">
        <v>317</v>
      </c>
      <c r="B34" s="264">
        <v>1.1047107976337123</v>
      </c>
      <c r="C34" s="264">
        <v>1.2150612889838359</v>
      </c>
      <c r="D34" s="264">
        <v>1.225014104249484</v>
      </c>
      <c r="E34" s="264">
        <v>0.84822545902365132</v>
      </c>
      <c r="F34" s="264">
        <v>1.0077059339309702</v>
      </c>
      <c r="G34" s="264">
        <v>1.2479971614760039</v>
      </c>
      <c r="H34" s="264">
        <v>1.2883439785764221</v>
      </c>
      <c r="I34" s="264">
        <v>1.1924405442328865</v>
      </c>
      <c r="J34" s="264">
        <v>1.0762417396631878</v>
      </c>
      <c r="K34" s="264">
        <v>1.0680508232551504</v>
      </c>
      <c r="L34" s="264">
        <v>1.2121245565926828</v>
      </c>
      <c r="M34" s="264">
        <v>1.1354281007295022</v>
      </c>
      <c r="N34" s="264">
        <v>1.1422520453254934</v>
      </c>
      <c r="O34" s="264">
        <v>1.1861020449485218</v>
      </c>
      <c r="P34" s="264">
        <v>1.254860157833078</v>
      </c>
      <c r="Q34" s="264">
        <v>1.3672758289755951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2.3065091907509643E-2</v>
      </c>
      <c r="F38" s="87">
        <v>0</v>
      </c>
      <c r="G38" s="87">
        <v>0</v>
      </c>
      <c r="H38" s="87">
        <v>0</v>
      </c>
      <c r="I38" s="87">
        <v>3.3824912924627387E-2</v>
      </c>
      <c r="J38" s="87">
        <v>2.5540958335061415E-2</v>
      </c>
      <c r="K38" s="87">
        <v>4.2218394364733222E-2</v>
      </c>
      <c r="L38" s="87">
        <v>2.493674608164833E-2</v>
      </c>
      <c r="M38" s="87">
        <v>2.4531756299141456E-2</v>
      </c>
      <c r="N38" s="87">
        <v>1.3390106564768921E-2</v>
      </c>
      <c r="O38" s="87">
        <v>7.2217540556378584E-3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2.8789784126266468E-2</v>
      </c>
      <c r="C39" s="87">
        <v>5.736921371813075E-3</v>
      </c>
      <c r="D39" s="87">
        <v>4.4265923983059386E-3</v>
      </c>
      <c r="E39" s="87">
        <v>6.6117046716308803E-2</v>
      </c>
      <c r="F39" s="87">
        <v>6.0038731901287536E-2</v>
      </c>
      <c r="G39" s="87">
        <v>4.4097485391029157E-3</v>
      </c>
      <c r="H39" s="87">
        <v>6.1461156217274653E-2</v>
      </c>
      <c r="I39" s="87">
        <v>4.4176134306417675E-2</v>
      </c>
      <c r="J39" s="87">
        <v>1.1601614081140792E-2</v>
      </c>
      <c r="K39" s="87">
        <v>3.4003910180234929E-2</v>
      </c>
      <c r="L39" s="87">
        <v>2.2398600888614614E-2</v>
      </c>
      <c r="M39" s="87">
        <v>1.1201245307876547E-2</v>
      </c>
      <c r="N39" s="87">
        <v>1.1200658465410301E-2</v>
      </c>
      <c r="O39" s="87">
        <v>1.1199941484282591E-2</v>
      </c>
      <c r="P39" s="87">
        <v>2.5378503882141604E-3</v>
      </c>
      <c r="Q39" s="87">
        <v>8.3035673632847612E-3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1.2971964105776231E-2</v>
      </c>
      <c r="J40" s="87">
        <v>1.2993292126120987E-2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2.9844468005066144E-2</v>
      </c>
      <c r="F41" s="87">
        <v>0</v>
      </c>
      <c r="G41" s="87">
        <v>0</v>
      </c>
      <c r="H41" s="87">
        <v>0</v>
      </c>
      <c r="I41" s="87">
        <v>1.571267752077626E-2</v>
      </c>
      <c r="J41" s="87">
        <v>6.0742716128329476E-3</v>
      </c>
      <c r="K41" s="87">
        <v>9.5546218745903091E-3</v>
      </c>
      <c r="L41" s="87">
        <v>8.2469884995373405E-3</v>
      </c>
      <c r="M41" s="87">
        <v>2.3299881805507253E-2</v>
      </c>
      <c r="N41" s="87">
        <v>1.2217296406444561E-2</v>
      </c>
      <c r="O41" s="87">
        <v>6.6780690145273238E-3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1.0759210135074457</v>
      </c>
      <c r="C43" s="87">
        <v>1.2093243676120229</v>
      </c>
      <c r="D43" s="87">
        <v>1.220587511851178</v>
      </c>
      <c r="E43" s="87">
        <v>0.72919885239476667</v>
      </c>
      <c r="F43" s="87">
        <v>0.94766720202968258</v>
      </c>
      <c r="G43" s="87">
        <v>1.2435874129369011</v>
      </c>
      <c r="H43" s="87">
        <v>1.2268828223591475</v>
      </c>
      <c r="I43" s="87">
        <v>1.0857548553752889</v>
      </c>
      <c r="J43" s="87">
        <v>1.0200316035080317</v>
      </c>
      <c r="K43" s="87">
        <v>0.98227389683559208</v>
      </c>
      <c r="L43" s="87">
        <v>1.1565422211228826</v>
      </c>
      <c r="M43" s="87">
        <v>1.0763952173169768</v>
      </c>
      <c r="N43" s="87">
        <v>1.1054439838888697</v>
      </c>
      <c r="O43" s="87">
        <v>1.161002280394074</v>
      </c>
      <c r="P43" s="87">
        <v>1.2523223074448639</v>
      </c>
      <c r="Q43" s="87">
        <v>1.3589722616123103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0.21185952639082636</v>
      </c>
      <c r="C45" s="264">
        <v>0.19441222795915872</v>
      </c>
      <c r="D45" s="264">
        <v>0.19920398707603795</v>
      </c>
      <c r="E45" s="264">
        <v>0.24463792449884933</v>
      </c>
      <c r="F45" s="264">
        <v>0.19027442291487109</v>
      </c>
      <c r="G45" s="264">
        <v>0.18888524437994891</v>
      </c>
      <c r="H45" s="264">
        <v>0.23171882045030631</v>
      </c>
      <c r="I45" s="264">
        <v>0.28240765135273649</v>
      </c>
      <c r="J45" s="264">
        <v>0.18649442664640492</v>
      </c>
      <c r="K45" s="264">
        <v>0.22867566034852332</v>
      </c>
      <c r="L45" s="264">
        <v>0.27896881561741127</v>
      </c>
      <c r="M45" s="264">
        <v>0.30806281565214449</v>
      </c>
      <c r="N45" s="264">
        <v>0.29617496840646668</v>
      </c>
      <c r="O45" s="264">
        <v>0.29488332339641921</v>
      </c>
      <c r="P45" s="264">
        <v>0.2869307453593683</v>
      </c>
      <c r="Q45" s="264">
        <v>0.30444088843580586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3.4712582239576695</v>
      </c>
      <c r="C47" s="242">
        <v>3.1853891898928759</v>
      </c>
      <c r="D47" s="242">
        <v>3.2639008033428505</v>
      </c>
      <c r="E47" s="242">
        <v>4.0083229759610051</v>
      </c>
      <c r="F47" s="242">
        <v>3.11759242836033</v>
      </c>
      <c r="G47" s="242">
        <v>3.0948311322503863</v>
      </c>
      <c r="H47" s="242">
        <v>3.7966471219711244</v>
      </c>
      <c r="I47" s="242">
        <v>4.6271692331565824</v>
      </c>
      <c r="J47" s="242">
        <v>3.0556582620900019</v>
      </c>
      <c r="K47" s="242">
        <v>3.7467858072118001</v>
      </c>
      <c r="L47" s="242">
        <v>4.5708248854161546</v>
      </c>
      <c r="M47" s="242">
        <v>5.047521820450771</v>
      </c>
      <c r="N47" s="242">
        <v>4.8527428165527491</v>
      </c>
      <c r="O47" s="242">
        <v>4.8315795795723648</v>
      </c>
      <c r="P47" s="242">
        <v>4.7012788450099121</v>
      </c>
      <c r="Q47" s="242">
        <v>4.9881775707468501</v>
      </c>
    </row>
    <row r="49" spans="1:17" ht="12.75" x14ac:dyDescent="0.25">
      <c r="A49" s="98" t="s">
        <v>90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0.99999999999999989</v>
      </c>
      <c r="C51" s="77">
        <f t="shared" si="0"/>
        <v>1.0000000000000002</v>
      </c>
      <c r="D51" s="77">
        <f t="shared" si="0"/>
        <v>1.0000000000000002</v>
      </c>
      <c r="E51" s="77">
        <f t="shared" si="0"/>
        <v>0.99999999999999989</v>
      </c>
      <c r="F51" s="77">
        <f t="shared" si="0"/>
        <v>0.99999999999999989</v>
      </c>
      <c r="G51" s="77">
        <f t="shared" si="0"/>
        <v>1.0000000000000002</v>
      </c>
      <c r="H51" s="77">
        <f t="shared" si="0"/>
        <v>1</v>
      </c>
      <c r="I51" s="77">
        <f t="shared" si="0"/>
        <v>1</v>
      </c>
      <c r="J51" s="77">
        <f t="shared" si="0"/>
        <v>1</v>
      </c>
      <c r="K51" s="77">
        <f t="shared" si="0"/>
        <v>0.99999999999999989</v>
      </c>
      <c r="L51" s="77">
        <f t="shared" si="0"/>
        <v>1</v>
      </c>
      <c r="M51" s="77">
        <f t="shared" si="0"/>
        <v>1.0000000000000002</v>
      </c>
      <c r="N51" s="77">
        <f t="shared" si="0"/>
        <v>0.99999999999999989</v>
      </c>
      <c r="O51" s="77">
        <f t="shared" si="0"/>
        <v>1.0000000000000002</v>
      </c>
      <c r="P51" s="77">
        <f t="shared" si="0"/>
        <v>1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9.927496070333483E-3</v>
      </c>
      <c r="C52" s="203">
        <f t="shared" si="1"/>
        <v>9.989325821543554E-3</v>
      </c>
      <c r="D52" s="203">
        <f t="shared" si="1"/>
        <v>9.9980350244542153E-3</v>
      </c>
      <c r="E52" s="203">
        <f t="shared" si="1"/>
        <v>9.6364566364540143E-3</v>
      </c>
      <c r="F52" s="203">
        <f t="shared" si="1"/>
        <v>9.9085774483723618E-3</v>
      </c>
      <c r="G52" s="203">
        <f t="shared" si="1"/>
        <v>1.0027754529871875E-2</v>
      </c>
      <c r="H52" s="203">
        <f t="shared" si="1"/>
        <v>9.9442243128514199E-3</v>
      </c>
      <c r="I52" s="203">
        <f t="shared" si="1"/>
        <v>9.7699814841111527E-3</v>
      </c>
      <c r="J52" s="203">
        <f t="shared" si="1"/>
        <v>9.9345534149502396E-3</v>
      </c>
      <c r="K52" s="203">
        <f t="shared" si="1"/>
        <v>9.8234553261329505E-3</v>
      </c>
      <c r="L52" s="203">
        <f t="shared" si="1"/>
        <v>9.8033955524539362E-3</v>
      </c>
      <c r="M52" s="203">
        <f t="shared" si="1"/>
        <v>9.6704587229909152E-3</v>
      </c>
      <c r="N52" s="203">
        <f t="shared" si="1"/>
        <v>9.7383250445824219E-3</v>
      </c>
      <c r="O52" s="203">
        <f t="shared" si="1"/>
        <v>9.7716873534232813E-3</v>
      </c>
      <c r="P52" s="203">
        <f t="shared" si="1"/>
        <v>9.8314115174809522E-3</v>
      </c>
      <c r="Q52" s="203">
        <f t="shared" si="1"/>
        <v>9.8330293944641645E-3</v>
      </c>
    </row>
    <row r="53" spans="1:17" x14ac:dyDescent="0.25">
      <c r="A53" s="76" t="s">
        <v>82</v>
      </c>
      <c r="B53" s="202">
        <f t="shared" ref="B53:Q53" si="2">IF(B$7=0,0,B$7/B$5)</f>
        <v>2.6961084750594826E-3</v>
      </c>
      <c r="C53" s="202">
        <f t="shared" si="2"/>
        <v>2.712900193239704E-3</v>
      </c>
      <c r="D53" s="202">
        <f t="shared" si="2"/>
        <v>2.7152654377698539E-3</v>
      </c>
      <c r="E53" s="202">
        <f t="shared" si="2"/>
        <v>2.6170680122177192E-3</v>
      </c>
      <c r="F53" s="202">
        <f t="shared" si="2"/>
        <v>2.6909705574371073E-3</v>
      </c>
      <c r="G53" s="202">
        <f t="shared" si="2"/>
        <v>2.7233366583337762E-3</v>
      </c>
      <c r="H53" s="202">
        <f t="shared" si="2"/>
        <v>2.7006515296329548E-3</v>
      </c>
      <c r="I53" s="202">
        <f t="shared" si="2"/>
        <v>2.6533306781355852E-3</v>
      </c>
      <c r="J53" s="202">
        <f t="shared" si="2"/>
        <v>2.6980251080652123E-3</v>
      </c>
      <c r="K53" s="202">
        <f t="shared" si="2"/>
        <v>2.6678530992624789E-3</v>
      </c>
      <c r="L53" s="202">
        <f t="shared" si="2"/>
        <v>2.6624052677609003E-3</v>
      </c>
      <c r="M53" s="202">
        <f t="shared" si="2"/>
        <v>2.6263022957704251E-3</v>
      </c>
      <c r="N53" s="202">
        <f t="shared" si="2"/>
        <v>2.6447334251828826E-3</v>
      </c>
      <c r="O53" s="202">
        <f t="shared" si="2"/>
        <v>2.6537939579673975E-3</v>
      </c>
      <c r="P53" s="202">
        <f t="shared" si="2"/>
        <v>2.6700138409812934E-3</v>
      </c>
      <c r="Q53" s="202">
        <f t="shared" si="2"/>
        <v>2.6704532238644636E-3</v>
      </c>
    </row>
    <row r="54" spans="1:17" x14ac:dyDescent="0.25">
      <c r="A54" s="76" t="s">
        <v>81</v>
      </c>
      <c r="B54" s="202">
        <f t="shared" ref="B54:Q54" si="3">IF(B$8=0,0,B$8/B$5)</f>
        <v>3.6497032457886366E-2</v>
      </c>
      <c r="C54" s="202">
        <f t="shared" si="3"/>
        <v>3.67243407761964E-2</v>
      </c>
      <c r="D54" s="202">
        <f t="shared" si="3"/>
        <v>3.6756358926499422E-2</v>
      </c>
      <c r="E54" s="202">
        <f t="shared" si="3"/>
        <v>3.5427067222990334E-2</v>
      </c>
      <c r="F54" s="202">
        <f t="shared" si="3"/>
        <v>3.6427480825240853E-2</v>
      </c>
      <c r="G54" s="202">
        <f t="shared" si="3"/>
        <v>3.6865618476558795E-2</v>
      </c>
      <c r="H54" s="202">
        <f t="shared" si="3"/>
        <v>3.6558531470911919E-2</v>
      </c>
      <c r="I54" s="202">
        <f t="shared" si="3"/>
        <v>3.591795240333704E-2</v>
      </c>
      <c r="J54" s="202">
        <f t="shared" si="3"/>
        <v>3.6522977785259897E-2</v>
      </c>
      <c r="K54" s="202">
        <f t="shared" si="3"/>
        <v>3.6114541405648459E-2</v>
      </c>
      <c r="L54" s="202">
        <f t="shared" si="3"/>
        <v>3.6040794490426943E-2</v>
      </c>
      <c r="M54" s="202">
        <f t="shared" si="3"/>
        <v>3.5552071075641706E-2</v>
      </c>
      <c r="N54" s="202">
        <f t="shared" si="3"/>
        <v>3.580157198950501E-2</v>
      </c>
      <c r="O54" s="202">
        <f t="shared" si="3"/>
        <v>3.5924223790121036E-2</v>
      </c>
      <c r="P54" s="202">
        <f t="shared" si="3"/>
        <v>3.6143791215652109E-2</v>
      </c>
      <c r="Q54" s="202">
        <f t="shared" si="3"/>
        <v>3.6149739111108414E-2</v>
      </c>
    </row>
    <row r="55" spans="1:17" x14ac:dyDescent="0.25">
      <c r="A55" s="76" t="s">
        <v>80</v>
      </c>
      <c r="B55" s="202">
        <f t="shared" ref="B55:Q55" si="4">IF(B$9=0,0,B$9/B$5)</f>
        <v>7.9524266816745681E-2</v>
      </c>
      <c r="C55" s="202">
        <f t="shared" si="4"/>
        <v>8.0019554409670152E-2</v>
      </c>
      <c r="D55" s="202">
        <f t="shared" si="4"/>
        <v>8.008931953182398E-2</v>
      </c>
      <c r="E55" s="202">
        <f t="shared" si="4"/>
        <v>7.7192893685993288E-2</v>
      </c>
      <c r="F55" s="202">
        <f t="shared" si="4"/>
        <v>7.9372719082051804E-2</v>
      </c>
      <c r="G55" s="202">
        <f t="shared" si="4"/>
        <v>8.0327387808230413E-2</v>
      </c>
      <c r="H55" s="202">
        <f t="shared" si="4"/>
        <v>7.9658268503771987E-2</v>
      </c>
      <c r="I55" s="202">
        <f t="shared" si="4"/>
        <v>7.826249527903574E-2</v>
      </c>
      <c r="J55" s="202">
        <f t="shared" si="4"/>
        <v>7.9580799718128314E-2</v>
      </c>
      <c r="K55" s="202">
        <f t="shared" si="4"/>
        <v>7.8690847811288642E-2</v>
      </c>
      <c r="L55" s="202">
        <f t="shared" si="4"/>
        <v>7.8530158873913944E-2</v>
      </c>
      <c r="M55" s="202">
        <f t="shared" si="4"/>
        <v>7.7465267604142379E-2</v>
      </c>
      <c r="N55" s="202">
        <f t="shared" si="4"/>
        <v>7.8008911180314819E-2</v>
      </c>
      <c r="O55" s="202">
        <f t="shared" si="4"/>
        <v>7.8276160155392405E-2</v>
      </c>
      <c r="P55" s="202">
        <f t="shared" si="4"/>
        <v>7.8754580929803211E-2</v>
      </c>
      <c r="Q55" s="202">
        <f t="shared" si="4"/>
        <v>7.8767540943081318E-2</v>
      </c>
    </row>
    <row r="56" spans="1:17" x14ac:dyDescent="0.25">
      <c r="A56" s="129" t="s">
        <v>79</v>
      </c>
      <c r="B56" s="201">
        <f t="shared" ref="B56:Q56" si="5">IF(B$10=0,0,B$10/B$5)</f>
        <v>2.8572047765746688E-2</v>
      </c>
      <c r="C56" s="201">
        <f t="shared" si="5"/>
        <v>2.8571687611306355E-2</v>
      </c>
      <c r="D56" s="201">
        <f t="shared" si="5"/>
        <v>2.7890240941543694E-2</v>
      </c>
      <c r="E56" s="201">
        <f t="shared" si="5"/>
        <v>2.7444113031303043E-2</v>
      </c>
      <c r="F56" s="201">
        <f t="shared" si="5"/>
        <v>2.7640692570802157E-2</v>
      </c>
      <c r="G56" s="201">
        <f t="shared" si="5"/>
        <v>2.7973145648792132E-2</v>
      </c>
      <c r="H56" s="201">
        <f t="shared" si="5"/>
        <v>2.774013207433457E-2</v>
      </c>
      <c r="I56" s="201">
        <f t="shared" si="5"/>
        <v>2.7254069116561773E-2</v>
      </c>
      <c r="J56" s="201">
        <f t="shared" si="5"/>
        <v>2.7713154406030227E-2</v>
      </c>
      <c r="K56" s="201">
        <f t="shared" si="5"/>
        <v>2.7403238261739831E-2</v>
      </c>
      <c r="L56" s="201">
        <f t="shared" si="5"/>
        <v>2.7347280073978724E-2</v>
      </c>
      <c r="M56" s="201">
        <f t="shared" si="5"/>
        <v>2.9281370005077762E-2</v>
      </c>
      <c r="N56" s="201">
        <f t="shared" si="5"/>
        <v>2.7165761191689723E-2</v>
      </c>
      <c r="O56" s="201">
        <f t="shared" si="5"/>
        <v>2.725882776223703E-2</v>
      </c>
      <c r="P56" s="201">
        <f t="shared" si="5"/>
        <v>2.742543263224664E-2</v>
      </c>
      <c r="Q56" s="201">
        <f t="shared" si="5"/>
        <v>2.7429945816963949E-2</v>
      </c>
    </row>
    <row r="57" spans="1:17" x14ac:dyDescent="0.25">
      <c r="A57" s="127" t="s">
        <v>314</v>
      </c>
      <c r="B57" s="200">
        <f t="shared" ref="B57:Q57" si="6">IF(B$15=0,0,B$15/B$5)</f>
        <v>0.6599448143171841</v>
      </c>
      <c r="C57" s="200">
        <f t="shared" si="6"/>
        <v>0.67688080456948274</v>
      </c>
      <c r="D57" s="200">
        <f t="shared" si="6"/>
        <v>0.67090218642974186</v>
      </c>
      <c r="E57" s="200">
        <f t="shared" si="6"/>
        <v>0.6373470751121727</v>
      </c>
      <c r="F57" s="200">
        <f t="shared" si="6"/>
        <v>0.65896163261008411</v>
      </c>
      <c r="G57" s="200">
        <f t="shared" si="6"/>
        <v>0.66642309151748291</v>
      </c>
      <c r="H57" s="200">
        <f t="shared" si="6"/>
        <v>0.66123469288812997</v>
      </c>
      <c r="I57" s="200">
        <f t="shared" si="6"/>
        <v>0.65311621665989428</v>
      </c>
      <c r="J57" s="200">
        <f t="shared" si="6"/>
        <v>0.66279652209127171</v>
      </c>
      <c r="K57" s="200">
        <f t="shared" si="6"/>
        <v>0.656796421056839</v>
      </c>
      <c r="L57" s="200">
        <f t="shared" si="6"/>
        <v>0.65378309208542795</v>
      </c>
      <c r="M57" s="200">
        <f t="shared" si="6"/>
        <v>0.64632668547668071</v>
      </c>
      <c r="N57" s="200">
        <f t="shared" si="6"/>
        <v>0.6491544740139179</v>
      </c>
      <c r="O57" s="200">
        <f t="shared" si="6"/>
        <v>0.65045785347253759</v>
      </c>
      <c r="P57" s="200">
        <f t="shared" si="6"/>
        <v>0.6533622910643343</v>
      </c>
      <c r="Q57" s="200">
        <f t="shared" si="6"/>
        <v>0.65948400595688694</v>
      </c>
    </row>
    <row r="58" spans="1:17" x14ac:dyDescent="0.25">
      <c r="A58" s="127" t="s">
        <v>313</v>
      </c>
      <c r="B58" s="200">
        <f t="shared" ref="B58:Q58" si="7">IF(B$26=0,0,B$26/B$5)</f>
        <v>5.2721661032772989E-2</v>
      </c>
      <c r="C58" s="200">
        <f t="shared" si="7"/>
        <v>4.4248279554556971E-2</v>
      </c>
      <c r="D58" s="200">
        <f t="shared" si="7"/>
        <v>4.5009110646696181E-2</v>
      </c>
      <c r="E58" s="200">
        <f t="shared" si="7"/>
        <v>7.7671952205198763E-2</v>
      </c>
      <c r="F58" s="200">
        <f t="shared" si="7"/>
        <v>5.1830905028353462E-2</v>
      </c>
      <c r="G58" s="200">
        <f t="shared" si="7"/>
        <v>4.201617734205311E-2</v>
      </c>
      <c r="H58" s="200">
        <f t="shared" si="7"/>
        <v>4.9541274419355227E-2</v>
      </c>
      <c r="I58" s="200">
        <f t="shared" si="7"/>
        <v>6.4433579413321479E-2</v>
      </c>
      <c r="J58" s="200">
        <f t="shared" si="7"/>
        <v>4.7842989933161523E-2</v>
      </c>
      <c r="K58" s="200">
        <f t="shared" si="7"/>
        <v>5.8578853317215844E-2</v>
      </c>
      <c r="L58" s="200">
        <f t="shared" si="7"/>
        <v>6.2679303140671924E-2</v>
      </c>
      <c r="M58" s="200">
        <f t="shared" si="7"/>
        <v>7.3048919293453016E-2</v>
      </c>
      <c r="N58" s="200">
        <f t="shared" si="7"/>
        <v>7.0115902230278734E-2</v>
      </c>
      <c r="O58" s="200">
        <f t="shared" si="7"/>
        <v>6.736423545795639E-2</v>
      </c>
      <c r="P58" s="200">
        <f t="shared" si="7"/>
        <v>6.2232591618431941E-2</v>
      </c>
      <c r="Q58" s="200">
        <f t="shared" si="7"/>
        <v>6.0614467154055225E-2</v>
      </c>
    </row>
    <row r="59" spans="1:17" x14ac:dyDescent="0.25">
      <c r="A59" s="127" t="s">
        <v>312</v>
      </c>
      <c r="B59" s="200">
        <f t="shared" ref="B59:Q59" si="8">IF(B$27=0,0,B$27/B$5)</f>
        <v>5.9385333896922222E-2</v>
      </c>
      <c r="C59" s="200">
        <f t="shared" si="8"/>
        <v>6.1489733782354963E-2</v>
      </c>
      <c r="D59" s="200">
        <f t="shared" si="8"/>
        <v>6.6255380825348723E-2</v>
      </c>
      <c r="E59" s="200">
        <f t="shared" si="8"/>
        <v>2.8458891146789369E-2</v>
      </c>
      <c r="F59" s="200">
        <f t="shared" si="8"/>
        <v>6.3630818578947299E-2</v>
      </c>
      <c r="G59" s="200">
        <f t="shared" si="8"/>
        <v>7.7274697084128763E-2</v>
      </c>
      <c r="H59" s="200">
        <f t="shared" si="8"/>
        <v>6.6157783791984448E-2</v>
      </c>
      <c r="I59" s="200">
        <f t="shared" si="8"/>
        <v>4.2148457482445771E-2</v>
      </c>
      <c r="J59" s="200">
        <f t="shared" si="8"/>
        <v>6.8724950450019417E-2</v>
      </c>
      <c r="K59" s="200">
        <f t="shared" si="8"/>
        <v>5.1335557080787284E-2</v>
      </c>
      <c r="L59" s="200">
        <f t="shared" si="8"/>
        <v>4.5063185378794668E-2</v>
      </c>
      <c r="M59" s="200">
        <f t="shared" si="8"/>
        <v>2.8026691145771502E-2</v>
      </c>
      <c r="N59" s="200">
        <f t="shared" si="8"/>
        <v>3.3303014376628852E-2</v>
      </c>
      <c r="O59" s="200">
        <f t="shared" si="8"/>
        <v>3.79175402707813E-2</v>
      </c>
      <c r="P59" s="200">
        <f t="shared" si="8"/>
        <v>4.6088809025716777E-2</v>
      </c>
      <c r="Q59" s="200">
        <f t="shared" si="8"/>
        <v>4.3730611689665737E-2</v>
      </c>
    </row>
    <row r="60" spans="1:17" x14ac:dyDescent="0.25">
      <c r="A60" s="142" t="s">
        <v>318</v>
      </c>
      <c r="B60" s="199">
        <f t="shared" ref="B60:Q60" si="9">IF(B$28=0,0,B$28/B$5)</f>
        <v>3.2558562605029574E-2</v>
      </c>
      <c r="C60" s="199">
        <f t="shared" si="9"/>
        <v>3.5222581629528092E-2</v>
      </c>
      <c r="D60" s="199">
        <f t="shared" si="9"/>
        <v>3.9906500753670471E-2</v>
      </c>
      <c r="E60" s="199">
        <f t="shared" si="9"/>
        <v>4.7691626561729571E-5</v>
      </c>
      <c r="F60" s="199">
        <f t="shared" si="9"/>
        <v>3.6910518361478836E-2</v>
      </c>
      <c r="G60" s="199">
        <f t="shared" si="9"/>
        <v>5.1103536050754406E-2</v>
      </c>
      <c r="H60" s="199">
        <f t="shared" si="9"/>
        <v>3.9547429711071905E-2</v>
      </c>
      <c r="I60" s="199">
        <f t="shared" si="9"/>
        <v>1.4595617010169775E-2</v>
      </c>
      <c r="J60" s="199">
        <f t="shared" si="9"/>
        <v>4.2200381656529555E-2</v>
      </c>
      <c r="K60" s="199">
        <f t="shared" si="9"/>
        <v>2.4136580535175225E-2</v>
      </c>
      <c r="L60" s="199">
        <f t="shared" si="9"/>
        <v>1.7631240579553134E-2</v>
      </c>
      <c r="M60" s="199">
        <f t="shared" si="9"/>
        <v>0</v>
      </c>
      <c r="N60" s="199">
        <f t="shared" si="9"/>
        <v>5.420029441601199E-3</v>
      </c>
      <c r="O60" s="199">
        <f t="shared" si="9"/>
        <v>1.0215408029865813E-2</v>
      </c>
      <c r="P60" s="199">
        <f t="shared" si="9"/>
        <v>1.8707794403645121E-2</v>
      </c>
      <c r="Q60" s="199">
        <f t="shared" si="9"/>
        <v>1.6477301820034731E-2</v>
      </c>
    </row>
    <row r="61" spans="1:17" x14ac:dyDescent="0.25">
      <c r="A61" s="142" t="s">
        <v>317</v>
      </c>
      <c r="B61" s="199">
        <f t="shared" ref="B61:Q61" si="10">IF(B$34=0,0,B$34/B$5)</f>
        <v>2.2509867776156506E-2</v>
      </c>
      <c r="C61" s="199">
        <f t="shared" si="10"/>
        <v>2.2644057776957282E-2</v>
      </c>
      <c r="D61" s="199">
        <f t="shared" si="10"/>
        <v>2.2663488067998821E-2</v>
      </c>
      <c r="E61" s="199">
        <f t="shared" si="10"/>
        <v>2.2051340650449617E-2</v>
      </c>
      <c r="F61" s="199">
        <f t="shared" si="10"/>
        <v>2.2476332714214006E-2</v>
      </c>
      <c r="G61" s="199">
        <f t="shared" si="10"/>
        <v>2.2730833469093863E-2</v>
      </c>
      <c r="H61" s="199">
        <f t="shared" si="10"/>
        <v>2.2553863873177642E-2</v>
      </c>
      <c r="I61" s="199">
        <f t="shared" si="10"/>
        <v>2.2276953103554362E-2</v>
      </c>
      <c r="J61" s="199">
        <f t="shared" si="10"/>
        <v>2.2607135856060074E-2</v>
      </c>
      <c r="K61" s="199">
        <f t="shared" si="10"/>
        <v>2.2402480136371746E-2</v>
      </c>
      <c r="L61" s="199">
        <f t="shared" si="10"/>
        <v>2.229969936555426E-2</v>
      </c>
      <c r="M61" s="199">
        <f t="shared" si="10"/>
        <v>2.2045370938075338E-2</v>
      </c>
      <c r="N61" s="199">
        <f t="shared" si="10"/>
        <v>2.2141823163611796E-2</v>
      </c>
      <c r="O61" s="199">
        <f t="shared" si="10"/>
        <v>2.2186279758525794E-2</v>
      </c>
      <c r="P61" s="199">
        <f t="shared" si="10"/>
        <v>2.2285346384608891E-2</v>
      </c>
      <c r="Q61" s="199">
        <f t="shared" si="10"/>
        <v>2.2290135317919606E-2</v>
      </c>
    </row>
    <row r="62" spans="1:17" x14ac:dyDescent="0.25">
      <c r="A62" s="142" t="s">
        <v>316</v>
      </c>
      <c r="B62" s="199">
        <f t="shared" ref="B62:Q62" si="11">IF(B$45=0,0,B$45/B$5)</f>
        <v>4.3169035157361339E-3</v>
      </c>
      <c r="C62" s="199">
        <f t="shared" si="11"/>
        <v>3.6230943758695814E-3</v>
      </c>
      <c r="D62" s="199">
        <f t="shared" si="11"/>
        <v>3.6853920036794378E-3</v>
      </c>
      <c r="E62" s="199">
        <f t="shared" si="11"/>
        <v>6.3598588697780191E-3</v>
      </c>
      <c r="F62" s="199">
        <f t="shared" si="11"/>
        <v>4.2439675032544446E-3</v>
      </c>
      <c r="G62" s="199">
        <f t="shared" si="11"/>
        <v>3.4403275642804982E-3</v>
      </c>
      <c r="H62" s="199">
        <f t="shared" si="11"/>
        <v>4.0564902077349172E-3</v>
      </c>
      <c r="I62" s="199">
        <f t="shared" si="11"/>
        <v>5.2758873687216374E-3</v>
      </c>
      <c r="J62" s="199">
        <f t="shared" si="11"/>
        <v>3.9174329374297876E-3</v>
      </c>
      <c r="K62" s="199">
        <f t="shared" si="11"/>
        <v>4.79649640924031E-3</v>
      </c>
      <c r="L62" s="199">
        <f t="shared" si="11"/>
        <v>5.132245433687275E-3</v>
      </c>
      <c r="M62" s="199">
        <f t="shared" si="11"/>
        <v>5.9813202076961641E-3</v>
      </c>
      <c r="N62" s="199">
        <f t="shared" si="11"/>
        <v>5.7411617714158572E-3</v>
      </c>
      <c r="O62" s="199">
        <f t="shared" si="11"/>
        <v>5.5158524823896897E-3</v>
      </c>
      <c r="P62" s="199">
        <f t="shared" si="11"/>
        <v>5.0956682374627684E-3</v>
      </c>
      <c r="Q62" s="199">
        <f t="shared" si="11"/>
        <v>4.9631745517113978E-3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7.0731239167349025E-2</v>
      </c>
      <c r="C64" s="276">
        <f t="shared" si="13"/>
        <v>5.9363373281649326E-2</v>
      </c>
      <c r="D64" s="276">
        <f t="shared" si="13"/>
        <v>6.0384102236122165E-2</v>
      </c>
      <c r="E64" s="276">
        <f t="shared" si="13"/>
        <v>0.10420448294688066</v>
      </c>
      <c r="F64" s="276">
        <f t="shared" si="13"/>
        <v>6.9536203298710797E-2</v>
      </c>
      <c r="G64" s="276">
        <f t="shared" si="13"/>
        <v>5.6368790934548427E-2</v>
      </c>
      <c r="H64" s="276">
        <f t="shared" si="13"/>
        <v>6.64644410090275E-2</v>
      </c>
      <c r="I64" s="276">
        <f t="shared" si="13"/>
        <v>8.6443917483157259E-2</v>
      </c>
      <c r="J64" s="276">
        <f t="shared" si="13"/>
        <v>6.4186027093113607E-2</v>
      </c>
      <c r="K64" s="276">
        <f t="shared" si="13"/>
        <v>7.8589232641085527E-2</v>
      </c>
      <c r="L64" s="276">
        <f t="shared" si="13"/>
        <v>8.4090385136571161E-2</v>
      </c>
      <c r="M64" s="276">
        <f t="shared" si="13"/>
        <v>9.8002234380471745E-2</v>
      </c>
      <c r="N64" s="276">
        <f t="shared" si="13"/>
        <v>9.4067306547899535E-2</v>
      </c>
      <c r="O64" s="276">
        <f t="shared" si="13"/>
        <v>9.0375677779583719E-2</v>
      </c>
      <c r="P64" s="276">
        <f t="shared" si="13"/>
        <v>8.3491078155352824E-2</v>
      </c>
      <c r="Q64" s="276">
        <f t="shared" si="13"/>
        <v>8.1320206709909887E-2</v>
      </c>
    </row>
    <row r="66" spans="1:17" ht="12.75" x14ac:dyDescent="0.25">
      <c r="A66" s="98" t="s">
        <v>128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53">
        <f>IF(B$5=0,0,B$5/WWP_fec!B$5)</f>
        <v>0.36560985860473638</v>
      </c>
      <c r="C68" s="253">
        <f>IF(C$5=0,0,C$5/WWP_fec!C$5)</f>
        <v>0.36645235422925238</v>
      </c>
      <c r="D68" s="253">
        <f>IF(D$5=0,0,D$5/WWP_fec!D$5)</f>
        <v>0.36613314071356995</v>
      </c>
      <c r="E68" s="253">
        <f>IF(E$5=0,0,E$5/WWP_fec!E$5)</f>
        <v>0.37987116038273522</v>
      </c>
      <c r="F68" s="253">
        <f>IF(F$5=0,0,F$5/WWP_fec!F$5)</f>
        <v>0.36943869930279538</v>
      </c>
      <c r="G68" s="253">
        <f>IF(G$5=0,0,G$5/WWP_fec!G$5)</f>
        <v>0.36725808604618837</v>
      </c>
      <c r="H68" s="253">
        <f>IF(H$5=0,0,H$5/WWP_fec!H$5)</f>
        <v>0.37716575279446868</v>
      </c>
      <c r="I68" s="253">
        <f>IF(I$5=0,0,I$5/WWP_fec!I$5)</f>
        <v>0.38389231904003834</v>
      </c>
      <c r="J68" s="253">
        <f>IF(J$5=0,0,J$5/WWP_fec!J$5)</f>
        <v>0.37753290885420754</v>
      </c>
      <c r="K68" s="253">
        <f>IF(K$5=0,0,K$5/WWP_fec!K$5)</f>
        <v>0.38180260655698567</v>
      </c>
      <c r="L68" s="253">
        <f>IF(L$5=0,0,L$5/WWP_fec!L$5)</f>
        <v>0.38258385360925562</v>
      </c>
      <c r="M68" s="253">
        <f>IF(M$5=0,0,M$5/WWP_fec!M$5)</f>
        <v>0.38784311647975894</v>
      </c>
      <c r="N68" s="253">
        <f>IF(N$5=0,0,N$5/WWP_fec!N$5)</f>
        <v>0.3851402404153878</v>
      </c>
      <c r="O68" s="253">
        <f>IF(O$5=0,0,O$5/WWP_fec!O$5)</f>
        <v>0.38382530194232256</v>
      </c>
      <c r="P68" s="253">
        <f>IF(P$5=0,0,P$5/WWP_fec!P$5)</f>
        <v>0.38149362807617127</v>
      </c>
      <c r="Q68" s="253">
        <f>IF(Q$5=0,0,Q$5/WWP_fec!Q$5)</f>
        <v>0.39154478082642352</v>
      </c>
    </row>
    <row r="69" spans="1:17" x14ac:dyDescent="0.25">
      <c r="A69" s="132" t="s">
        <v>83</v>
      </c>
      <c r="B69" s="282">
        <f>IF(B$6=0,0,B$6/WWP_fec!B$6)</f>
        <v>0.45192791980178437</v>
      </c>
      <c r="C69" s="282">
        <f>IF(C$6=0,0,C$6/WWP_fec!C$6)</f>
        <v>0.45579047557130575</v>
      </c>
      <c r="D69" s="282">
        <f>IF(D$6=0,0,D$6/WWP_fec!D$6)</f>
        <v>0.45579047557130581</v>
      </c>
      <c r="E69" s="282">
        <f>IF(E$6=0,0,E$6/WWP_fec!E$6)</f>
        <v>0.45579047557130575</v>
      </c>
      <c r="F69" s="282">
        <f>IF(F$6=0,0,F$6/WWP_fec!F$6)</f>
        <v>0.4557904755713057</v>
      </c>
      <c r="G69" s="282">
        <f>IF(G$6=0,0,G$6/WWP_fec!G$6)</f>
        <v>0.45854990913979993</v>
      </c>
      <c r="H69" s="282">
        <f>IF(H$6=0,0,H$6/WWP_fec!H$6)</f>
        <v>0.46699767061013747</v>
      </c>
      <c r="I69" s="282">
        <f>IF(I$6=0,0,I$6/WWP_fec!I$6)</f>
        <v>0.46699767061013753</v>
      </c>
      <c r="J69" s="282">
        <f>IF(J$6=0,0,J$6/WWP_fec!J$6)</f>
        <v>0.46699767061013747</v>
      </c>
      <c r="K69" s="282">
        <f>IF(K$6=0,0,K$6/WWP_fec!K$6)</f>
        <v>0.46699767061013747</v>
      </c>
      <c r="L69" s="282">
        <f>IF(L$6=0,0,L$6/WWP_fec!L$6)</f>
        <v>0.46699767061013753</v>
      </c>
      <c r="M69" s="282">
        <f>IF(M$6=0,0,M$6/WWP_fec!M$6)</f>
        <v>0.46699767061013753</v>
      </c>
      <c r="N69" s="282">
        <f>IF(N$6=0,0,N$6/WWP_fec!N$6)</f>
        <v>0.46699767061013753</v>
      </c>
      <c r="O69" s="282">
        <f>IF(O$6=0,0,O$6/WWP_fec!O$6)</f>
        <v>0.46699767061013747</v>
      </c>
      <c r="P69" s="282">
        <f>IF(P$6=0,0,P$6/WWP_fec!P$6)</f>
        <v>0.46699767061013747</v>
      </c>
      <c r="Q69" s="282">
        <f>IF(Q$6=0,0,Q$6/WWP_fec!Q$6)</f>
        <v>0.47938045978986193</v>
      </c>
    </row>
    <row r="70" spans="1:17" x14ac:dyDescent="0.25">
      <c r="A70" s="76" t="s">
        <v>82</v>
      </c>
      <c r="B70" s="281">
        <f>IF(B$7=0,0,B$7/WWP_fec!B$7)</f>
        <v>0.11291577968667478</v>
      </c>
      <c r="C70" s="281">
        <f>IF(C$7=0,0,C$7/WWP_fec!C$7)</f>
        <v>0.11388085282597113</v>
      </c>
      <c r="D70" s="281">
        <f>IF(D$7=0,0,D$7/WWP_fec!D$7)</f>
        <v>0.11388085282597112</v>
      </c>
      <c r="E70" s="281">
        <f>IF(E$7=0,0,E$7/WWP_fec!E$7)</f>
        <v>0.11388085282597112</v>
      </c>
      <c r="F70" s="281">
        <f>IF(F$7=0,0,F$7/WWP_fec!F$7)</f>
        <v>0.11388085282597112</v>
      </c>
      <c r="G70" s="281">
        <f>IF(G$7=0,0,G$7/WWP_fec!G$7)</f>
        <v>0.11457030700489586</v>
      </c>
      <c r="H70" s="281">
        <f>IF(H$7=0,0,H$7/WWP_fec!H$7)</f>
        <v>0.11668100990957274</v>
      </c>
      <c r="I70" s="281">
        <f>IF(I$7=0,0,I$7/WWP_fec!I$7)</f>
        <v>0.11668100990957277</v>
      </c>
      <c r="J70" s="281">
        <f>IF(J$7=0,0,J$7/WWP_fec!J$7)</f>
        <v>0.11668100990957275</v>
      </c>
      <c r="K70" s="281">
        <f>IF(K$7=0,0,K$7/WWP_fec!K$7)</f>
        <v>0.11668100990957277</v>
      </c>
      <c r="L70" s="281">
        <f>IF(L$7=0,0,L$7/WWP_fec!L$7)</f>
        <v>0.11668100990957278</v>
      </c>
      <c r="M70" s="281">
        <f>IF(M$7=0,0,M$7/WWP_fec!M$7)</f>
        <v>0.11668100990957277</v>
      </c>
      <c r="N70" s="281">
        <f>IF(N$7=0,0,N$7/WWP_fec!N$7)</f>
        <v>0.11668100990957278</v>
      </c>
      <c r="O70" s="281">
        <f>IF(O$7=0,0,O$7/WWP_fec!O$7)</f>
        <v>0.11668100990957278</v>
      </c>
      <c r="P70" s="281">
        <f>IF(P$7=0,0,P$7/WWP_fec!P$7)</f>
        <v>0.11668100990957275</v>
      </c>
      <c r="Q70" s="281">
        <f>IF(Q$7=0,0,Q$7/WWP_fec!Q$7)</f>
        <v>0.11977489332252401</v>
      </c>
    </row>
    <row r="71" spans="1:17" x14ac:dyDescent="0.25">
      <c r="A71" s="76" t="s">
        <v>81</v>
      </c>
      <c r="B71" s="281">
        <f>IF(B$8=0,0,B$8/WWP_fec!B$8)</f>
        <v>0.61634396664711988</v>
      </c>
      <c r="C71" s="281">
        <f>IF(C$8=0,0,C$8/WWP_fec!C$8)</f>
        <v>0.62161176011610197</v>
      </c>
      <c r="D71" s="281">
        <f>IF(D$8=0,0,D$8/WWP_fec!D$8)</f>
        <v>0.62161176011610186</v>
      </c>
      <c r="E71" s="281">
        <f>IF(E$8=0,0,E$8/WWP_fec!E$8)</f>
        <v>0.62161176011610197</v>
      </c>
      <c r="F71" s="281">
        <f>IF(F$8=0,0,F$8/WWP_fec!F$8)</f>
        <v>0.62161176011610197</v>
      </c>
      <c r="G71" s="281">
        <f>IF(G$8=0,0,G$8/WWP_fec!G$8)</f>
        <v>0.62537510412912711</v>
      </c>
      <c r="H71" s="281">
        <f>IF(H$8=0,0,H$8/WWP_fec!H$8)</f>
        <v>0.63689624851029358</v>
      </c>
      <c r="I71" s="281">
        <f>IF(I$8=0,0,I$8/WWP_fec!I$8)</f>
        <v>0.63689624851029358</v>
      </c>
      <c r="J71" s="281">
        <f>IF(J$8=0,0,J$8/WWP_fec!J$8)</f>
        <v>0.63689624851029358</v>
      </c>
      <c r="K71" s="281">
        <f>IF(K$8=0,0,K$8/WWP_fec!K$8)</f>
        <v>0.63689624851029347</v>
      </c>
      <c r="L71" s="281">
        <f>IF(L$8=0,0,L$8/WWP_fec!L$8)</f>
        <v>0.63689624851029347</v>
      </c>
      <c r="M71" s="281">
        <f>IF(M$8=0,0,M$8/WWP_fec!M$8)</f>
        <v>0.63689624851029358</v>
      </c>
      <c r="N71" s="281">
        <f>IF(N$8=0,0,N$8/WWP_fec!N$8)</f>
        <v>0.63689624851029347</v>
      </c>
      <c r="O71" s="281">
        <f>IF(O$8=0,0,O$8/WWP_fec!O$8)</f>
        <v>0.63689624851029358</v>
      </c>
      <c r="P71" s="281">
        <f>IF(P$8=0,0,P$8/WWP_fec!P$8)</f>
        <v>0.63689624851029358</v>
      </c>
      <c r="Q71" s="281">
        <f>IF(Q$8=0,0,Q$8/WWP_fec!Q$8)</f>
        <v>0.65378402434085925</v>
      </c>
    </row>
    <row r="72" spans="1:17" x14ac:dyDescent="0.25">
      <c r="A72" s="76" t="s">
        <v>80</v>
      </c>
      <c r="B72" s="281">
        <f>IF(B$9=0,0,B$9/WWP_fec!B$9)</f>
        <v>0.43823126411396218</v>
      </c>
      <c r="C72" s="281">
        <f>IF(C$9=0,0,C$9/WWP_fec!C$9)</f>
        <v>0.44197675675431608</v>
      </c>
      <c r="D72" s="281">
        <f>IF(D$9=0,0,D$9/WWP_fec!D$9)</f>
        <v>0.44197675675431614</v>
      </c>
      <c r="E72" s="281">
        <f>IF(E$9=0,0,E$9/WWP_fec!E$9)</f>
        <v>0.44197675675431619</v>
      </c>
      <c r="F72" s="281">
        <f>IF(F$9=0,0,F$9/WWP_fec!F$9)</f>
        <v>0.44197675675431614</v>
      </c>
      <c r="G72" s="281">
        <f>IF(G$9=0,0,G$9/WWP_fec!G$9)</f>
        <v>0.44465255970424256</v>
      </c>
      <c r="H72" s="281">
        <f>IF(H$9=0,0,H$9/WWP_fec!H$9)</f>
        <v>0.45284429344289484</v>
      </c>
      <c r="I72" s="281">
        <f>IF(I$9=0,0,I$9/WWP_fec!I$9)</f>
        <v>0.4528442934428949</v>
      </c>
      <c r="J72" s="281">
        <f>IF(J$9=0,0,J$9/WWP_fec!J$9)</f>
        <v>0.4528442934428949</v>
      </c>
      <c r="K72" s="281">
        <f>IF(K$9=0,0,K$9/WWP_fec!K$9)</f>
        <v>0.4528442934428949</v>
      </c>
      <c r="L72" s="281">
        <f>IF(L$9=0,0,L$9/WWP_fec!L$9)</f>
        <v>0.45284429344289484</v>
      </c>
      <c r="M72" s="281">
        <f>IF(M$9=0,0,M$9/WWP_fec!M$9)</f>
        <v>0.45284429344289495</v>
      </c>
      <c r="N72" s="281">
        <f>IF(N$9=0,0,N$9/WWP_fec!N$9)</f>
        <v>0.4528442934428949</v>
      </c>
      <c r="O72" s="281">
        <f>IF(O$9=0,0,O$9/WWP_fec!O$9)</f>
        <v>0.4528442934428949</v>
      </c>
      <c r="P72" s="281">
        <f>IF(P$9=0,0,P$9/WWP_fec!P$9)</f>
        <v>0.4528442934428949</v>
      </c>
      <c r="Q72" s="281">
        <f>IF(Q$9=0,0,Q$9/WWP_fec!Q$9)</f>
        <v>0.46485179534246207</v>
      </c>
    </row>
    <row r="73" spans="1:17" x14ac:dyDescent="0.25">
      <c r="A73" s="129" t="s">
        <v>79</v>
      </c>
      <c r="B73" s="280">
        <f>IF(B$10=0,0,B$10/WWP_fec!B$10)</f>
        <v>0.71227772329714323</v>
      </c>
      <c r="C73" s="280">
        <f>IF(C$10=0,0,C$10/WWP_fec!C$10)</f>
        <v>0.71391006638632803</v>
      </c>
      <c r="D73" s="280">
        <f>IF(D$10=0,0,D$10/WWP_fec!D$10)</f>
        <v>0.69627596461608132</v>
      </c>
      <c r="E73" s="280">
        <f>IF(E$10=0,0,E$10/WWP_fec!E$10)</f>
        <v>0.71084615594956491</v>
      </c>
      <c r="F73" s="280">
        <f>IF(F$10=0,0,F$10/WWP_fec!F$10)</f>
        <v>0.69627596461608132</v>
      </c>
      <c r="G73" s="280">
        <f>IF(G$10=0,0,G$10/WWP_fec!G$10)</f>
        <v>0.70049133850534251</v>
      </c>
      <c r="H73" s="280">
        <f>IF(H$10=0,0,H$10/WWP_fec!H$10)</f>
        <v>0.71339633231688115</v>
      </c>
      <c r="I73" s="280">
        <f>IF(I$10=0,0,I$10/WWP_fec!I$10)</f>
        <v>0.71339633231688104</v>
      </c>
      <c r="J73" s="280">
        <f>IF(J$10=0,0,J$10/WWP_fec!J$10)</f>
        <v>0.71339633231688115</v>
      </c>
      <c r="K73" s="280">
        <f>IF(K$10=0,0,K$10/WWP_fec!K$10)</f>
        <v>0.71339633231688104</v>
      </c>
      <c r="L73" s="280">
        <f>IF(L$10=0,0,L$10/WWP_fec!L$10)</f>
        <v>0.71339633231688115</v>
      </c>
      <c r="M73" s="280">
        <f>IF(M$10=0,0,M$10/WWP_fec!M$10)</f>
        <v>0.77435048881468838</v>
      </c>
      <c r="N73" s="280">
        <f>IF(N$10=0,0,N$10/WWP_fec!N$10)</f>
        <v>0.71339633231688104</v>
      </c>
      <c r="O73" s="280">
        <f>IF(O$10=0,0,O$10/WWP_fec!O$10)</f>
        <v>0.71339633231688115</v>
      </c>
      <c r="P73" s="280">
        <f>IF(P$10=0,0,P$10/WWP_fec!P$10)</f>
        <v>0.71339633231688115</v>
      </c>
      <c r="Q73" s="280">
        <f>IF(Q$10=0,0,Q$10/WWP_fec!Q$10)</f>
        <v>0.73231256453946825</v>
      </c>
    </row>
    <row r="74" spans="1:17" x14ac:dyDescent="0.25">
      <c r="A74" s="127" t="s">
        <v>314</v>
      </c>
      <c r="B74" s="305">
        <f>IF(B$15=0,0,B$15/WWP_fec!B$15)</f>
        <v>0.34596857000940673</v>
      </c>
      <c r="C74" s="305">
        <f>IF(C$15=0,0,C$15/WWP_fec!C$15)</f>
        <v>0.3488330097581851</v>
      </c>
      <c r="D74" s="305">
        <f>IF(D$15=0,0,D$15/WWP_fec!D$15)</f>
        <v>0.34882820831248035</v>
      </c>
      <c r="E74" s="305">
        <f>IF(E$15=0,0,E$15/WWP_fec!E$15)</f>
        <v>0.35214143232234441</v>
      </c>
      <c r="F74" s="305">
        <f>IF(F$15=0,0,F$15/WWP_fec!F$15)</f>
        <v>0.34907089819047943</v>
      </c>
      <c r="G74" s="305">
        <f>IF(G$15=0,0,G$15/WWP_fec!G$15)</f>
        <v>0.3509397250498229</v>
      </c>
      <c r="H74" s="305">
        <f>IF(H$15=0,0,H$15/WWP_fec!H$15)</f>
        <v>0.35760123567205626</v>
      </c>
      <c r="I74" s="305">
        <f>IF(I$15=0,0,I$15/WWP_fec!I$15)</f>
        <v>0.35951003558660627</v>
      </c>
      <c r="J74" s="305">
        <f>IF(J$15=0,0,J$15/WWP_fec!J$15)</f>
        <v>0.35879481893249576</v>
      </c>
      <c r="K74" s="305">
        <f>IF(K$15=0,0,K$15/WWP_fec!K$15)</f>
        <v>0.35956780139938055</v>
      </c>
      <c r="L74" s="305">
        <f>IF(L$15=0,0,L$15/WWP_fec!L$15)</f>
        <v>0.35865050782949831</v>
      </c>
      <c r="M74" s="305">
        <f>IF(M$15=0,0,M$15/WWP_fec!M$15)</f>
        <v>0.35943412188967883</v>
      </c>
      <c r="N74" s="305">
        <f>IF(N$15=0,0,N$15/WWP_fec!N$15)</f>
        <v>0.3584908536429024</v>
      </c>
      <c r="O74" s="305">
        <f>IF(O$15=0,0,O$15/WWP_fec!O$15)</f>
        <v>0.35798422539306113</v>
      </c>
      <c r="P74" s="305">
        <f>IF(P$15=0,0,P$15/WWP_fec!P$15)</f>
        <v>0.3573982996344181</v>
      </c>
      <c r="Q74" s="305">
        <f>IF(Q$15=0,0,Q$15/WWP_fec!Q$15)</f>
        <v>0.36689344192031903</v>
      </c>
    </row>
    <row r="75" spans="1:17" x14ac:dyDescent="0.25">
      <c r="A75" s="127" t="s">
        <v>313</v>
      </c>
      <c r="B75" s="305">
        <f>IF(B$26=0,0,B$26/WWP_fec!B$26)</f>
        <v>0.41869792569871189</v>
      </c>
      <c r="C75" s="305">
        <f>IF(C$26=0,0,C$26/WWP_fec!C$26)</f>
        <v>0.42227647001459212</v>
      </c>
      <c r="D75" s="305">
        <f>IF(D$26=0,0,D$26/WWP_fec!D$26)</f>
        <v>0.42227647001459212</v>
      </c>
      <c r="E75" s="305">
        <f>IF(E$26=0,0,E$26/WWP_fec!E$26)</f>
        <v>0.42227647001459206</v>
      </c>
      <c r="F75" s="305">
        <f>IF(F$26=0,0,F$26/WWP_fec!F$26)</f>
        <v>0.42227647001459206</v>
      </c>
      <c r="G75" s="305">
        <f>IF(G$26=0,0,G$26/WWP_fec!G$26)</f>
        <v>0.42483300405599106</v>
      </c>
      <c r="H75" s="305">
        <f>IF(H$26=0,0,H$26/WWP_fec!H$26)</f>
        <v>0.43265960659468616</v>
      </c>
      <c r="I75" s="305">
        <f>IF(I$26=0,0,I$26/WWP_fec!I$26)</f>
        <v>0.43265960659468622</v>
      </c>
      <c r="J75" s="305">
        <f>IF(J$26=0,0,J$26/WWP_fec!J$26)</f>
        <v>0.43265960659468616</v>
      </c>
      <c r="K75" s="305">
        <f>IF(K$26=0,0,K$26/WWP_fec!K$26)</f>
        <v>0.43265960659468616</v>
      </c>
      <c r="L75" s="305">
        <f>IF(L$26=0,0,L$26/WWP_fec!L$26)</f>
        <v>0.43265960659468622</v>
      </c>
      <c r="M75" s="305">
        <f>IF(M$26=0,0,M$26/WWP_fec!M$26)</f>
        <v>0.43265960659468616</v>
      </c>
      <c r="N75" s="305">
        <f>IF(N$26=0,0,N$26/WWP_fec!N$26)</f>
        <v>0.43265960659468616</v>
      </c>
      <c r="O75" s="305">
        <f>IF(O$26=0,0,O$26/WWP_fec!O$26)</f>
        <v>0.43265960659468616</v>
      </c>
      <c r="P75" s="305">
        <f>IF(P$26=0,0,P$26/WWP_fec!P$26)</f>
        <v>0.43265960659468616</v>
      </c>
      <c r="Q75" s="305">
        <f>IF(Q$26=0,0,Q$26/WWP_fec!Q$26)</f>
        <v>0.44413189657001922</v>
      </c>
    </row>
    <row r="76" spans="1:17" x14ac:dyDescent="0.25">
      <c r="A76" s="127" t="s">
        <v>312</v>
      </c>
      <c r="B76" s="305">
        <f>IF(B$27=0,0,B$27/WWP_fec!B$27)</f>
        <v>0.25789247386687159</v>
      </c>
      <c r="C76" s="305">
        <f>IF(C$27=0,0,C$27/WWP_fec!C$27)</f>
        <v>0.25914160345755982</v>
      </c>
      <c r="D76" s="305">
        <f>IF(D$27=0,0,D$27/WWP_fec!D$27)</f>
        <v>0.26227682688397191</v>
      </c>
      <c r="E76" s="305">
        <f>IF(E$27=0,0,E$27/WWP_fec!E$27)</f>
        <v>0.2524633010664829</v>
      </c>
      <c r="F76" s="305">
        <f>IF(F$27=0,0,F$27/WWP_fec!F$27)</f>
        <v>0.27437868921988051</v>
      </c>
      <c r="G76" s="305">
        <f>IF(G$27=0,0,G$27/WWP_fec!G$27)</f>
        <v>0.27008766516017407</v>
      </c>
      <c r="H76" s="305">
        <f>IF(H$27=0,0,H$27/WWP_fec!H$27)</f>
        <v>0.27627717364629695</v>
      </c>
      <c r="I76" s="305">
        <f>IF(I$27=0,0,I$27/WWP_fec!I$27)</f>
        <v>0.26854615608398907</v>
      </c>
      <c r="J76" s="305">
        <f>IF(J$27=0,0,J$27/WWP_fec!J$27)</f>
        <v>0.27775699199129783</v>
      </c>
      <c r="K76" s="305">
        <f>IF(K$27=0,0,K$27/WWP_fec!K$27)</f>
        <v>0.27211362940016948</v>
      </c>
      <c r="L76" s="305">
        <f>IF(L$27=0,0,L$27/WWP_fec!L$27)</f>
        <v>0.26935627905552634</v>
      </c>
      <c r="M76" s="305">
        <f>IF(M$27=0,0,M$27/WWP_fec!M$27)</f>
        <v>0.25646801588829471</v>
      </c>
      <c r="N76" s="305">
        <f>IF(N$27=0,0,N$27/WWP_fec!N$27)</f>
        <v>0.26188131354869515</v>
      </c>
      <c r="O76" s="305">
        <f>IF(O$27=0,0,O$27/WWP_fec!O$27)</f>
        <v>0.26614212508986901</v>
      </c>
      <c r="P76" s="305">
        <f>IF(P$27=0,0,P$27/WWP_fec!P$27)</f>
        <v>0.2697026115743803</v>
      </c>
      <c r="Q76" s="305">
        <f>IF(Q$27=0,0,Q$27/WWP_fec!Q$27)</f>
        <v>0.27663472743704065</v>
      </c>
    </row>
    <row r="77" spans="1:17" x14ac:dyDescent="0.25">
      <c r="A77" s="72" t="s">
        <v>311</v>
      </c>
      <c r="B77" s="304">
        <f>IF(B$47=0,0,B$47/WWP_fec!B$47)</f>
        <v>0.48848091331516391</v>
      </c>
      <c r="C77" s="304">
        <f>IF(C$47=0,0,C$47/WWP_fec!C$47)</f>
        <v>0.49265588168369079</v>
      </c>
      <c r="D77" s="304">
        <f>IF(D$47=0,0,D$47/WWP_fec!D$47)</f>
        <v>0.49265588168369084</v>
      </c>
      <c r="E77" s="304">
        <f>IF(E$47=0,0,E$47/WWP_fec!E$47)</f>
        <v>0.49265588168369073</v>
      </c>
      <c r="F77" s="304">
        <f>IF(F$47=0,0,F$47/WWP_fec!F$47)</f>
        <v>0.49265588168369073</v>
      </c>
      <c r="G77" s="304">
        <f>IF(G$47=0,0,G$47/WWP_fec!G$47)</f>
        <v>0.4956385047319895</v>
      </c>
      <c r="H77" s="304">
        <f>IF(H$47=0,0,H$47/WWP_fec!H$47)</f>
        <v>0.50476954102713389</v>
      </c>
      <c r="I77" s="304">
        <f>IF(I$47=0,0,I$47/WWP_fec!I$47)</f>
        <v>0.50476954102713378</v>
      </c>
      <c r="J77" s="304">
        <f>IF(J$47=0,0,J$47/WWP_fec!J$47)</f>
        <v>0.50476954102713389</v>
      </c>
      <c r="K77" s="304">
        <f>IF(K$47=0,0,K$47/WWP_fec!K$47)</f>
        <v>0.50476954102713378</v>
      </c>
      <c r="L77" s="304">
        <f>IF(L$47=0,0,L$47/WWP_fec!L$47)</f>
        <v>0.50476954102713389</v>
      </c>
      <c r="M77" s="304">
        <f>IF(M$47=0,0,M$47/WWP_fec!M$47)</f>
        <v>0.50476954102713389</v>
      </c>
      <c r="N77" s="304">
        <f>IF(N$47=0,0,N$47/WWP_fec!N$47)</f>
        <v>0.50476954102713389</v>
      </c>
      <c r="O77" s="304">
        <f>IF(O$47=0,0,O$47/WWP_fec!O$47)</f>
        <v>0.50476954102713389</v>
      </c>
      <c r="P77" s="304">
        <f>IF(P$47=0,0,P$47/WWP_fec!P$47)</f>
        <v>0.50476954102713389</v>
      </c>
      <c r="Q77" s="304">
        <f>IF(Q$47=0,0,Q$47/WWP_fec!Q$47)</f>
        <v>0.5181538793316891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28.84877849741628</v>
      </c>
      <c r="C5" s="96">
        <v>25.943713320996007</v>
      </c>
      <c r="D5" s="96">
        <v>28.287552917592009</v>
      </c>
      <c r="E5" s="96">
        <v>30.858279686063998</v>
      </c>
      <c r="F5" s="96">
        <v>33.908869377108005</v>
      </c>
      <c r="G5" s="96">
        <v>33.040244429622163</v>
      </c>
      <c r="H5" s="96">
        <v>41.765059567080002</v>
      </c>
      <c r="I5" s="96">
        <v>36.667936454688011</v>
      </c>
      <c r="J5" s="96">
        <v>36.23635411873201</v>
      </c>
      <c r="K5" s="96">
        <v>35.299621299960002</v>
      </c>
      <c r="L5" s="96">
        <v>25.968212354401434</v>
      </c>
      <c r="M5" s="96">
        <v>13.807130207069637</v>
      </c>
      <c r="N5" s="96">
        <v>13.636147361548707</v>
      </c>
      <c r="O5" s="96">
        <v>13.692424955792736</v>
      </c>
      <c r="P5" s="96">
        <v>13.689651183888907</v>
      </c>
      <c r="Q5" s="96">
        <v>14.309146208082907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1.9508169347325008</v>
      </c>
      <c r="C10" s="158">
        <v>2.2728150352994505</v>
      </c>
      <c r="D10" s="158">
        <v>2.8690699033736178</v>
      </c>
      <c r="E10" s="158">
        <v>1.6405655601472713</v>
      </c>
      <c r="F10" s="158">
        <v>2.3584778968784459</v>
      </c>
      <c r="G10" s="158">
        <v>2.9053115063495385</v>
      </c>
      <c r="H10" s="158">
        <v>2.9433672902482062</v>
      </c>
      <c r="I10" s="158">
        <v>2.7098007214417339</v>
      </c>
      <c r="J10" s="158">
        <v>2.4506162337582946</v>
      </c>
      <c r="K10" s="158">
        <v>2.4267372837561556</v>
      </c>
      <c r="L10" s="158">
        <v>2.761133706735571</v>
      </c>
      <c r="M10" s="158">
        <v>0.86595862836259929</v>
      </c>
      <c r="N10" s="158">
        <v>2.6031278744229267</v>
      </c>
      <c r="O10" s="158">
        <v>2.7068849836836568</v>
      </c>
      <c r="P10" s="158">
        <v>2.8684975719968162</v>
      </c>
      <c r="Q10" s="158">
        <v>3.0445830510368008</v>
      </c>
    </row>
    <row r="11" spans="1:17" x14ac:dyDescent="0.25">
      <c r="A11" s="92" t="s">
        <v>125</v>
      </c>
      <c r="B11" s="91">
        <v>1.2215129617164091</v>
      </c>
      <c r="C11" s="91">
        <v>1.3324985250674506</v>
      </c>
      <c r="D11" s="91">
        <v>1.3434317841389263</v>
      </c>
      <c r="E11" s="91">
        <v>0.92146809843190025</v>
      </c>
      <c r="F11" s="91">
        <v>1.1043488919980589</v>
      </c>
      <c r="G11" s="91">
        <v>1.3604017859115376</v>
      </c>
      <c r="H11" s="91">
        <v>1.3782212714527147</v>
      </c>
      <c r="I11" s="91">
        <v>1.2688545558220063</v>
      </c>
      <c r="J11" s="91">
        <v>1.1474923407361113</v>
      </c>
      <c r="K11" s="91">
        <v>1.1363111072753942</v>
      </c>
      <c r="L11" s="91">
        <v>1.2928910437226275</v>
      </c>
      <c r="M11" s="91">
        <v>0.58111574727892856</v>
      </c>
      <c r="N11" s="91">
        <v>1.2189053743743372</v>
      </c>
      <c r="O11" s="91">
        <v>1.2674892719807833</v>
      </c>
      <c r="P11" s="91">
        <v>1.3431637920060921</v>
      </c>
      <c r="Q11" s="91">
        <v>1.4256151916703126</v>
      </c>
    </row>
    <row r="12" spans="1:17" x14ac:dyDescent="0.25">
      <c r="A12" s="92" t="s">
        <v>26</v>
      </c>
      <c r="B12" s="91">
        <v>0.72930397301609162</v>
      </c>
      <c r="C12" s="91">
        <v>0.94031651023200002</v>
      </c>
      <c r="D12" s="91">
        <v>1.5256381192346915</v>
      </c>
      <c r="E12" s="91">
        <v>0.71909746171537114</v>
      </c>
      <c r="F12" s="91">
        <v>1.2541290048803868</v>
      </c>
      <c r="G12" s="91">
        <v>1.5449097204380011</v>
      </c>
      <c r="H12" s="91">
        <v>1.5651460187954918</v>
      </c>
      <c r="I12" s="91">
        <v>1.4409461656197275</v>
      </c>
      <c r="J12" s="91">
        <v>1.3031238930221831</v>
      </c>
      <c r="K12" s="91">
        <v>1.2904261764807616</v>
      </c>
      <c r="L12" s="91">
        <v>1.4682426630129435</v>
      </c>
      <c r="M12" s="91">
        <v>0.28484288108367073</v>
      </c>
      <c r="N12" s="91">
        <v>1.3842225000485893</v>
      </c>
      <c r="O12" s="91">
        <v>1.4393957117028733</v>
      </c>
      <c r="P12" s="91">
        <v>1.5253337799907241</v>
      </c>
      <c r="Q12" s="91">
        <v>1.6189678593664885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314</v>
      </c>
      <c r="B15" s="206">
        <v>7.8103701243550985</v>
      </c>
      <c r="C15" s="206">
        <v>1.5734005527637063</v>
      </c>
      <c r="D15" s="206">
        <v>1.202276743520504</v>
      </c>
      <c r="E15" s="206">
        <v>27.715202203670906</v>
      </c>
      <c r="F15" s="206">
        <v>16.149855628325287</v>
      </c>
      <c r="G15" s="206">
        <v>1.179042859661062</v>
      </c>
      <c r="H15" s="206">
        <v>16.135721556451006</v>
      </c>
      <c r="I15" s="206">
        <v>24.94305319384274</v>
      </c>
      <c r="J15" s="206">
        <v>12.950985089770185</v>
      </c>
      <c r="K15" s="206">
        <v>20.066954306929357</v>
      </c>
      <c r="L15" s="206">
        <v>12.882557072157791</v>
      </c>
      <c r="M15" s="206">
        <v>12.292762146788521</v>
      </c>
      <c r="N15" s="206">
        <v>7.9639897974110934</v>
      </c>
      <c r="O15" s="206">
        <v>5.6641010634320477</v>
      </c>
      <c r="P15" s="206">
        <v>0.66627524987310804</v>
      </c>
      <c r="Q15" s="206">
        <v>2.1431059919282944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5.2919690826642647</v>
      </c>
      <c r="F19" s="87">
        <v>0</v>
      </c>
      <c r="G19" s="87">
        <v>0</v>
      </c>
      <c r="H19" s="87">
        <v>0</v>
      </c>
      <c r="I19" s="87">
        <v>7.6832153372673027</v>
      </c>
      <c r="J19" s="87">
        <v>5.8015428818908239</v>
      </c>
      <c r="K19" s="87">
        <v>9.5897664487924441</v>
      </c>
      <c r="L19" s="87">
        <v>5.6642980983570785</v>
      </c>
      <c r="M19" s="87">
        <v>5.5723060298090523</v>
      </c>
      <c r="N19" s="87">
        <v>3.0415177226124208</v>
      </c>
      <c r="O19" s="87">
        <v>1.6403971725186739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7.8103701243550985</v>
      </c>
      <c r="C20" s="87">
        <v>1.5734005527637063</v>
      </c>
      <c r="D20" s="87">
        <v>1.202276743520504</v>
      </c>
      <c r="E20" s="87">
        <v>17.533027020486852</v>
      </c>
      <c r="F20" s="87">
        <v>16.149855628325287</v>
      </c>
      <c r="G20" s="87">
        <v>1.179042859661062</v>
      </c>
      <c r="H20" s="87">
        <v>16.135721556451006</v>
      </c>
      <c r="I20" s="87">
        <v>11.597793573697706</v>
      </c>
      <c r="J20" s="87">
        <v>3.0458329445822132</v>
      </c>
      <c r="K20" s="87">
        <v>8.9272259141884778</v>
      </c>
      <c r="L20" s="87">
        <v>5.8804228465064137</v>
      </c>
      <c r="M20" s="87">
        <v>2.9407220185454208</v>
      </c>
      <c r="N20" s="87">
        <v>2.9405679516970946</v>
      </c>
      <c r="O20" s="87">
        <v>2.9403797188594778</v>
      </c>
      <c r="P20" s="87">
        <v>0.66627524987310804</v>
      </c>
      <c r="Q20" s="87">
        <v>2.1431059919282944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3.1131153441507307</v>
      </c>
      <c r="J21" s="87">
        <v>3.118233812476281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4.8902061005197925</v>
      </c>
      <c r="F22" s="87">
        <v>0</v>
      </c>
      <c r="G22" s="87">
        <v>0</v>
      </c>
      <c r="H22" s="87">
        <v>0</v>
      </c>
      <c r="I22" s="87">
        <v>2.548928938727002</v>
      </c>
      <c r="J22" s="87">
        <v>0.98537545082086875</v>
      </c>
      <c r="K22" s="87">
        <v>1.5499619439484364</v>
      </c>
      <c r="L22" s="87">
        <v>1.3378361272942996</v>
      </c>
      <c r="M22" s="87">
        <v>3.779734098434048</v>
      </c>
      <c r="N22" s="87">
        <v>1.9819041231015777</v>
      </c>
      <c r="O22" s="87">
        <v>1.083324172053896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312</v>
      </c>
      <c r="B27" s="204">
        <v>19.087591438328676</v>
      </c>
      <c r="C27" s="204">
        <v>22.097497732932851</v>
      </c>
      <c r="D27" s="204">
        <v>24.216206270697889</v>
      </c>
      <c r="E27" s="204">
        <v>1.5025119222458199</v>
      </c>
      <c r="F27" s="204">
        <v>15.400535851904273</v>
      </c>
      <c r="G27" s="204">
        <v>28.955890063611562</v>
      </c>
      <c r="H27" s="204">
        <v>22.685970720380794</v>
      </c>
      <c r="I27" s="204">
        <v>9.0150825394035312</v>
      </c>
      <c r="J27" s="204">
        <v>20.834752795203517</v>
      </c>
      <c r="K27" s="204">
        <v>12.805929709274491</v>
      </c>
      <c r="L27" s="204">
        <v>10.324521575508074</v>
      </c>
      <c r="M27" s="204">
        <v>0.64840943191851541</v>
      </c>
      <c r="N27" s="204">
        <v>3.0690296897146885</v>
      </c>
      <c r="O27" s="204">
        <v>5.3214389086770302</v>
      </c>
      <c r="P27" s="204">
        <v>10.154878362018984</v>
      </c>
      <c r="Q27" s="204">
        <v>9.121457165117814</v>
      </c>
    </row>
    <row r="28" spans="1:17" x14ac:dyDescent="0.25">
      <c r="A28" s="152" t="s">
        <v>318</v>
      </c>
      <c r="B28" s="264">
        <v>18.675615871329725</v>
      </c>
      <c r="C28" s="264">
        <v>22.016099331449965</v>
      </c>
      <c r="D28" s="264">
        <v>24.153399493005463</v>
      </c>
      <c r="E28" s="264">
        <v>1.961291510629937E-2</v>
      </c>
      <c r="F28" s="264">
        <v>14.548675335245356</v>
      </c>
      <c r="G28" s="264">
        <v>28.893698791893176</v>
      </c>
      <c r="H28" s="264">
        <v>21.834855737183378</v>
      </c>
      <c r="I28" s="264">
        <v>7.6994050082997392</v>
      </c>
      <c r="J28" s="264">
        <v>20.151623911347507</v>
      </c>
      <c r="K28" s="264">
        <v>11.747452998579316</v>
      </c>
      <c r="L28" s="264">
        <v>9.6450020815920592</v>
      </c>
      <c r="M28" s="264">
        <v>0</v>
      </c>
      <c r="N28" s="264">
        <v>2.6489511069941032</v>
      </c>
      <c r="O28" s="264">
        <v>5.0226731382981971</v>
      </c>
      <c r="P28" s="264">
        <v>10.119734173014688</v>
      </c>
      <c r="Q28" s="264">
        <v>9.009439475786202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5.2258734959420856</v>
      </c>
      <c r="C31" s="208">
        <v>5.1903059777445497</v>
      </c>
      <c r="D31" s="208">
        <v>5.1737883648330749</v>
      </c>
      <c r="E31" s="208">
        <v>1.961291510629937E-2</v>
      </c>
      <c r="F31" s="208">
        <v>5.4110718540699407</v>
      </c>
      <c r="G31" s="208">
        <v>5.0854840255700307</v>
      </c>
      <c r="H31" s="208">
        <v>8.2319242759912861</v>
      </c>
      <c r="I31" s="208">
        <v>6.6469853724122876</v>
      </c>
      <c r="J31" s="208">
        <v>18.265818667713944</v>
      </c>
      <c r="K31" s="208">
        <v>11.143539623758585</v>
      </c>
      <c r="L31" s="208">
        <v>8.8196995181185169</v>
      </c>
      <c r="M31" s="208">
        <v>0</v>
      </c>
      <c r="N31" s="208">
        <v>2.0246306369533755</v>
      </c>
      <c r="O31" s="208">
        <v>3.4518370175075694</v>
      </c>
      <c r="P31" s="208">
        <v>5.1006200500735854</v>
      </c>
      <c r="Q31" s="208">
        <v>5.0198373997584493</v>
      </c>
    </row>
    <row r="32" spans="1:17" x14ac:dyDescent="0.25">
      <c r="A32" s="154" t="s">
        <v>29</v>
      </c>
      <c r="B32" s="208">
        <v>13.449742375387642</v>
      </c>
      <c r="C32" s="208">
        <v>16.825793353705414</v>
      </c>
      <c r="D32" s="208">
        <v>17.214893075931077</v>
      </c>
      <c r="E32" s="208">
        <v>0</v>
      </c>
      <c r="F32" s="208">
        <v>1.4656545835118</v>
      </c>
      <c r="G32" s="208">
        <v>17.332120625585805</v>
      </c>
      <c r="H32" s="208">
        <v>7.652192487415582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2.3938371023130913</v>
      </c>
      <c r="Q32" s="208">
        <v>0.84069746114931887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1.7647180522413088</v>
      </c>
      <c r="E33" s="208">
        <v>0</v>
      </c>
      <c r="F33" s="208">
        <v>7.6719488976636141</v>
      </c>
      <c r="G33" s="208">
        <v>6.4760941407373425</v>
      </c>
      <c r="H33" s="208">
        <v>5.9507389737765086</v>
      </c>
      <c r="I33" s="208">
        <v>1.0524196358874518</v>
      </c>
      <c r="J33" s="208">
        <v>1.8858052436335622</v>
      </c>
      <c r="K33" s="208">
        <v>0.60391337482073104</v>
      </c>
      <c r="L33" s="208">
        <v>0.82530256347354147</v>
      </c>
      <c r="M33" s="208">
        <v>0</v>
      </c>
      <c r="N33" s="208">
        <v>0.62432047004072777</v>
      </c>
      <c r="O33" s="208">
        <v>1.5708361207906272</v>
      </c>
      <c r="P33" s="208">
        <v>2.6252770206280114</v>
      </c>
      <c r="Q33" s="208">
        <v>3.1489046148784334</v>
      </c>
    </row>
    <row r="34" spans="1:17" x14ac:dyDescent="0.25">
      <c r="A34" s="152" t="s">
        <v>317</v>
      </c>
      <c r="B34" s="264">
        <v>0.41197556699895027</v>
      </c>
      <c r="C34" s="264">
        <v>8.1398401482884436E-2</v>
      </c>
      <c r="D34" s="264">
        <v>6.2806777692425958E-2</v>
      </c>
      <c r="E34" s="264">
        <v>1.4828990071395205</v>
      </c>
      <c r="F34" s="264">
        <v>0.85186051665891616</v>
      </c>
      <c r="G34" s="264">
        <v>6.2191271718385691E-2</v>
      </c>
      <c r="H34" s="264">
        <v>0.85111498319741585</v>
      </c>
      <c r="I34" s="264">
        <v>1.3156775311037927</v>
      </c>
      <c r="J34" s="264">
        <v>0.68312888385600989</v>
      </c>
      <c r="K34" s="264">
        <v>1.0584767106951751</v>
      </c>
      <c r="L34" s="264">
        <v>0.6795194939160154</v>
      </c>
      <c r="M34" s="264">
        <v>0.64840943191851541</v>
      </c>
      <c r="N34" s="264">
        <v>0.42007858272058518</v>
      </c>
      <c r="O34" s="264">
        <v>0.29876577037883328</v>
      </c>
      <c r="P34" s="264">
        <v>3.5144189004295806E-2</v>
      </c>
      <c r="Q34" s="264">
        <v>0.1120176893316123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0.28314625456553488</v>
      </c>
      <c r="F38" s="87">
        <v>0</v>
      </c>
      <c r="G38" s="87">
        <v>0</v>
      </c>
      <c r="H38" s="87">
        <v>0</v>
      </c>
      <c r="I38" s="87">
        <v>0.40526850130640713</v>
      </c>
      <c r="J38" s="87">
        <v>0.30601544871512038</v>
      </c>
      <c r="K38" s="87">
        <v>0.5058338346615795</v>
      </c>
      <c r="L38" s="87">
        <v>0.29877616342982394</v>
      </c>
      <c r="M38" s="87">
        <v>0.29392383453937859</v>
      </c>
      <c r="N38" s="87">
        <v>0.16043170404988596</v>
      </c>
      <c r="O38" s="87">
        <v>8.6526444264721267E-2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0.41197556699895027</v>
      </c>
      <c r="C39" s="87">
        <v>8.1398401482884436E-2</v>
      </c>
      <c r="D39" s="87">
        <v>6.2806777692425958E-2</v>
      </c>
      <c r="E39" s="87">
        <v>0.93810278452114804</v>
      </c>
      <c r="F39" s="87">
        <v>0.85186051665891616</v>
      </c>
      <c r="G39" s="87">
        <v>6.2191271718385691E-2</v>
      </c>
      <c r="H39" s="87">
        <v>0.85111498319741585</v>
      </c>
      <c r="I39" s="87">
        <v>0.61175174894229656</v>
      </c>
      <c r="J39" s="87">
        <v>0.16065932015378709</v>
      </c>
      <c r="K39" s="87">
        <v>0.47088664162752425</v>
      </c>
      <c r="L39" s="87">
        <v>0.31017615014539324</v>
      </c>
      <c r="M39" s="87">
        <v>0.15511500757162661</v>
      </c>
      <c r="N39" s="87">
        <v>0.15510688096863798</v>
      </c>
      <c r="O39" s="87">
        <v>0.15509695220357686</v>
      </c>
      <c r="P39" s="87">
        <v>3.5144189004295806E-2</v>
      </c>
      <c r="Q39" s="87">
        <v>0.1120176893316123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0.16420828188926928</v>
      </c>
      <c r="J40" s="87">
        <v>0.16447826703171595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0.26164996805283752</v>
      </c>
      <c r="F41" s="87">
        <v>0</v>
      </c>
      <c r="G41" s="87">
        <v>0</v>
      </c>
      <c r="H41" s="87">
        <v>0</v>
      </c>
      <c r="I41" s="87">
        <v>0.13444899896581988</v>
      </c>
      <c r="J41" s="87">
        <v>5.1975847955386491E-2</v>
      </c>
      <c r="K41" s="87">
        <v>8.1756234406071396E-2</v>
      </c>
      <c r="L41" s="87">
        <v>7.0567180340798216E-2</v>
      </c>
      <c r="M41" s="87">
        <v>0.19937058980751021</v>
      </c>
      <c r="N41" s="87">
        <v>0.10453999770206125</v>
      </c>
      <c r="O41" s="87">
        <v>5.7142373910535185E-2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80" t="s">
        <v>134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0.99999999999999978</v>
      </c>
      <c r="C51" s="77">
        <f t="shared" si="0"/>
        <v>0.99999999999999989</v>
      </c>
      <c r="D51" s="77">
        <f t="shared" si="0"/>
        <v>1</v>
      </c>
      <c r="E51" s="77">
        <f t="shared" si="0"/>
        <v>1</v>
      </c>
      <c r="F51" s="77">
        <f t="shared" si="0"/>
        <v>1</v>
      </c>
      <c r="G51" s="77">
        <f t="shared" si="0"/>
        <v>1</v>
      </c>
      <c r="H51" s="77">
        <f t="shared" si="0"/>
        <v>1.0000000000000002</v>
      </c>
      <c r="I51" s="77">
        <f t="shared" si="0"/>
        <v>0.99999999999999989</v>
      </c>
      <c r="J51" s="77">
        <f t="shared" si="0"/>
        <v>0.99999999999999967</v>
      </c>
      <c r="K51" s="77">
        <f t="shared" si="0"/>
        <v>1</v>
      </c>
      <c r="L51" s="77">
        <f t="shared" si="0"/>
        <v>1</v>
      </c>
      <c r="M51" s="77">
        <f t="shared" si="0"/>
        <v>0.99999999999999989</v>
      </c>
      <c r="N51" s="77">
        <f t="shared" si="0"/>
        <v>1.0000000000000002</v>
      </c>
      <c r="O51" s="77">
        <f t="shared" si="0"/>
        <v>0.99999999999999989</v>
      </c>
      <c r="P51" s="77">
        <f t="shared" si="0"/>
        <v>1.0000000000000002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82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81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80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79</v>
      </c>
      <c r="B56" s="201">
        <f t="shared" ref="B56:Q56" si="5">IF(B$10=0,0,B$10/B$5)</f>
        <v>6.7622167604330888E-2</v>
      </c>
      <c r="C56" s="201">
        <f t="shared" si="5"/>
        <v>8.7605617868899366E-2</v>
      </c>
      <c r="D56" s="201">
        <f t="shared" si="5"/>
        <v>0.1014251714077871</v>
      </c>
      <c r="E56" s="201">
        <f t="shared" si="5"/>
        <v>5.3164517816207756E-2</v>
      </c>
      <c r="F56" s="201">
        <f t="shared" si="5"/>
        <v>6.9553421868753393E-2</v>
      </c>
      <c r="G56" s="201">
        <f t="shared" si="5"/>
        <v>8.7932506447948297E-2</v>
      </c>
      <c r="H56" s="201">
        <f t="shared" si="5"/>
        <v>7.0474394643704114E-2</v>
      </c>
      <c r="I56" s="201">
        <f t="shared" si="5"/>
        <v>7.3901096801297764E-2</v>
      </c>
      <c r="J56" s="201">
        <f t="shared" si="5"/>
        <v>6.7628664454724319E-2</v>
      </c>
      <c r="K56" s="201">
        <f t="shared" si="5"/>
        <v>6.8746836209228834E-2</v>
      </c>
      <c r="L56" s="201">
        <f t="shared" si="5"/>
        <v>0.10632744638148255</v>
      </c>
      <c r="M56" s="201">
        <f t="shared" si="5"/>
        <v>6.271821988896753E-2</v>
      </c>
      <c r="N56" s="201">
        <f t="shared" si="5"/>
        <v>0.19089907181285257</v>
      </c>
      <c r="O56" s="201">
        <f t="shared" si="5"/>
        <v>0.19769215405036625</v>
      </c>
      <c r="P56" s="201">
        <f t="shared" si="5"/>
        <v>0.20953766706435129</v>
      </c>
      <c r="Q56" s="201">
        <f t="shared" si="5"/>
        <v>0.21277181788225671</v>
      </c>
    </row>
    <row r="57" spans="1:17" x14ac:dyDescent="0.25">
      <c r="A57" s="127" t="s">
        <v>314</v>
      </c>
      <c r="B57" s="200">
        <f t="shared" ref="B57:Q57" si="6">IF(B$15=0,0,B$15/B$5)</f>
        <v>0.27073486404474983</v>
      </c>
      <c r="C57" s="200">
        <f t="shared" si="6"/>
        <v>6.0646698230756649E-2</v>
      </c>
      <c r="D57" s="200">
        <f t="shared" si="6"/>
        <v>4.2501970637863443E-2</v>
      </c>
      <c r="E57" s="200">
        <f t="shared" si="6"/>
        <v>0.89814476003299215</v>
      </c>
      <c r="F57" s="200">
        <f t="shared" si="6"/>
        <v>0.47627231237701223</v>
      </c>
      <c r="G57" s="200">
        <f t="shared" si="6"/>
        <v>3.5685052578000712E-2</v>
      </c>
      <c r="H57" s="200">
        <f t="shared" si="6"/>
        <v>0.38634499085377777</v>
      </c>
      <c r="I57" s="200">
        <f t="shared" si="6"/>
        <v>0.6802415299444472</v>
      </c>
      <c r="J57" s="200">
        <f t="shared" si="6"/>
        <v>0.35740309434373552</v>
      </c>
      <c r="K57" s="200">
        <f t="shared" si="6"/>
        <v>0.56847505916308783</v>
      </c>
      <c r="L57" s="200">
        <f t="shared" si="6"/>
        <v>0.4960894841871657</v>
      </c>
      <c r="M57" s="200">
        <f t="shared" si="6"/>
        <v>0.89031985375891387</v>
      </c>
      <c r="N57" s="200">
        <f t="shared" si="6"/>
        <v>0.58403518136420274</v>
      </c>
      <c r="O57" s="200">
        <f t="shared" si="6"/>
        <v>0.41366675966595567</v>
      </c>
      <c r="P57" s="200">
        <f t="shared" si="6"/>
        <v>4.8669994649479076E-2</v>
      </c>
      <c r="Q57" s="200">
        <f t="shared" si="6"/>
        <v>0.1497717586195117</v>
      </c>
    </row>
    <row r="58" spans="1:17" x14ac:dyDescent="0.25">
      <c r="A58" s="127" t="s">
        <v>313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312</v>
      </c>
      <c r="B59" s="200">
        <f t="shared" ref="B59:Q59" si="8">IF(B$27=0,0,B$27/B$5)</f>
        <v>0.66164296835091918</v>
      </c>
      <c r="C59" s="200">
        <f t="shared" si="8"/>
        <v>0.85174768390034394</v>
      </c>
      <c r="D59" s="200">
        <f t="shared" si="8"/>
        <v>0.85607285795434951</v>
      </c>
      <c r="E59" s="200">
        <f t="shared" si="8"/>
        <v>4.8690722150800059E-2</v>
      </c>
      <c r="F59" s="200">
        <f t="shared" si="8"/>
        <v>0.45417426575423442</v>
      </c>
      <c r="G59" s="200">
        <f t="shared" si="8"/>
        <v>0.87638244097405094</v>
      </c>
      <c r="H59" s="200">
        <f t="shared" si="8"/>
        <v>0.54318061450251831</v>
      </c>
      <c r="I59" s="200">
        <f t="shared" si="8"/>
        <v>0.24585737325425491</v>
      </c>
      <c r="J59" s="200">
        <f t="shared" si="8"/>
        <v>0.57496824120153978</v>
      </c>
      <c r="K59" s="200">
        <f t="shared" si="8"/>
        <v>0.3627781046276834</v>
      </c>
      <c r="L59" s="200">
        <f t="shared" si="8"/>
        <v>0.39758306943135185</v>
      </c>
      <c r="M59" s="200">
        <f t="shared" si="8"/>
        <v>4.6961926352118537E-2</v>
      </c>
      <c r="N59" s="200">
        <f t="shared" si="8"/>
        <v>0.22506574682294483</v>
      </c>
      <c r="O59" s="200">
        <f t="shared" si="8"/>
        <v>0.38864108628367794</v>
      </c>
      <c r="P59" s="200">
        <f t="shared" si="8"/>
        <v>0.74179233828616975</v>
      </c>
      <c r="Q59" s="200">
        <f t="shared" si="8"/>
        <v>0.63745642349823173</v>
      </c>
    </row>
    <row r="60" spans="1:17" x14ac:dyDescent="0.25">
      <c r="A60" s="142" t="s">
        <v>318</v>
      </c>
      <c r="B60" s="199">
        <f t="shared" ref="B60:Q60" si="9">IF(B$28=0,0,B$28/B$5)</f>
        <v>0.64736244804965759</v>
      </c>
      <c r="C60" s="199">
        <f t="shared" si="9"/>
        <v>0.84861018386417875</v>
      </c>
      <c r="D60" s="199">
        <f t="shared" si="9"/>
        <v>0.85385256064282888</v>
      </c>
      <c r="E60" s="199">
        <f t="shared" si="9"/>
        <v>6.3558031445145073E-4</v>
      </c>
      <c r="F60" s="199">
        <f t="shared" si="9"/>
        <v>0.42905220971676566</v>
      </c>
      <c r="G60" s="199">
        <f t="shared" si="9"/>
        <v>0.8745001524864201</v>
      </c>
      <c r="H60" s="199">
        <f t="shared" si="9"/>
        <v>0.52280197762231895</v>
      </c>
      <c r="I60" s="199">
        <f t="shared" si="9"/>
        <v>0.20997650134509729</v>
      </c>
      <c r="J60" s="199">
        <f t="shared" si="9"/>
        <v>0.55611620985154053</v>
      </c>
      <c r="K60" s="199">
        <f t="shared" si="9"/>
        <v>0.33279260700149854</v>
      </c>
      <c r="L60" s="199">
        <f t="shared" si="9"/>
        <v>0.37141571202367718</v>
      </c>
      <c r="M60" s="199">
        <f t="shared" si="9"/>
        <v>0</v>
      </c>
      <c r="N60" s="199">
        <f t="shared" si="9"/>
        <v>0.19425949549823962</v>
      </c>
      <c r="O60" s="199">
        <f t="shared" si="9"/>
        <v>0.36682130115844075</v>
      </c>
      <c r="P60" s="199">
        <f t="shared" si="9"/>
        <v>0.73922512977718624</v>
      </c>
      <c r="Q60" s="199">
        <f t="shared" si="9"/>
        <v>0.62962802565375819</v>
      </c>
    </row>
    <row r="61" spans="1:17" x14ac:dyDescent="0.25">
      <c r="A61" s="142" t="s">
        <v>317</v>
      </c>
      <c r="B61" s="199">
        <f t="shared" ref="B61:Q61" si="10">IF(B$34=0,0,B$34/B$5)</f>
        <v>1.4280520301261529E-2</v>
      </c>
      <c r="C61" s="199">
        <f t="shared" si="10"/>
        <v>3.1375000361651955E-3</v>
      </c>
      <c r="D61" s="199">
        <f t="shared" si="10"/>
        <v>2.2202973115205901E-3</v>
      </c>
      <c r="E61" s="199">
        <f t="shared" si="10"/>
        <v>4.8055141836348611E-2</v>
      </c>
      <c r="F61" s="199">
        <f t="shared" si="10"/>
        <v>2.5122056037468775E-2</v>
      </c>
      <c r="G61" s="199">
        <f t="shared" si="10"/>
        <v>1.8822884876308068E-3</v>
      </c>
      <c r="H61" s="199">
        <f t="shared" si="10"/>
        <v>2.037863688019927E-2</v>
      </c>
      <c r="I61" s="199">
        <f t="shared" si="10"/>
        <v>3.5880871909157647E-2</v>
      </c>
      <c r="J61" s="199">
        <f t="shared" si="10"/>
        <v>1.885203134999924E-2</v>
      </c>
      <c r="K61" s="199">
        <f t="shared" si="10"/>
        <v>2.9985497626184861E-2</v>
      </c>
      <c r="L61" s="199">
        <f t="shared" si="10"/>
        <v>2.6167357407674677E-2</v>
      </c>
      <c r="M61" s="199">
        <f t="shared" si="10"/>
        <v>4.6961926352118537E-2</v>
      </c>
      <c r="N61" s="199">
        <f t="shared" si="10"/>
        <v>3.08062513247052E-2</v>
      </c>
      <c r="O61" s="199">
        <f t="shared" si="10"/>
        <v>2.1819785125237221E-2</v>
      </c>
      <c r="P61" s="199">
        <f t="shared" si="10"/>
        <v>2.5672085089835117E-3</v>
      </c>
      <c r="Q61" s="199">
        <f t="shared" si="10"/>
        <v>7.8283978444734937E-3</v>
      </c>
    </row>
    <row r="62" spans="1:17" x14ac:dyDescent="0.25">
      <c r="A62" s="142" t="s">
        <v>316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266" t="s">
        <v>133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>IF(B$5=0,0,B$5/WWP_fec!B$5)</f>
        <v>0.21491645685453786</v>
      </c>
      <c r="C68" s="230">
        <f>IF(C$5=0,0,C$5/WWP_fec!C$5)</f>
        <v>0.17717633850913314</v>
      </c>
      <c r="D68" s="230">
        <f>IF(D$5=0,0,D$5/WWP_fec!D$5)</f>
        <v>0.19161084364355457</v>
      </c>
      <c r="E68" s="230">
        <f>IF(E$5=0,0,E$5/WWP_fec!E$5)</f>
        <v>0.30474159006617385</v>
      </c>
      <c r="F68" s="230">
        <f>IF(F$5=0,0,F$5/WWP_fec!F$5)</f>
        <v>0.27941346576463627</v>
      </c>
      <c r="G68" s="230">
        <f>IF(G$5=0,0,G$5/WWP_fec!G$5)</f>
        <v>0.22101226776291535</v>
      </c>
      <c r="H68" s="230">
        <f>IF(H$5=0,0,H$5/WWP_fec!H$5)</f>
        <v>0.27576203752286343</v>
      </c>
      <c r="I68" s="230">
        <f>IF(I$5=0,0,I$5/WWP_fec!I$5)</f>
        <v>0.26297529402563541</v>
      </c>
      <c r="J68" s="230">
        <f>IF(J$5=0,0,J$5/WWP_fec!J$5)</f>
        <v>0.28736576149820181</v>
      </c>
      <c r="K68" s="230">
        <f>IF(K$5=0,0,K$5/WWP_fec!K$5)</f>
        <v>0.282691738729488</v>
      </c>
      <c r="L68" s="230">
        <f>IF(L$5=0,0,L$5/WWP_fec!L$5)</f>
        <v>0.18277653909238228</v>
      </c>
      <c r="M68" s="230">
        <f>IF(M$5=0,0,M$5/WWP_fec!M$5)</f>
        <v>0.10397221128968592</v>
      </c>
      <c r="N68" s="230">
        <f>IF(N$5=0,0,N$5/WWP_fec!N$5)</f>
        <v>0.10180333762539434</v>
      </c>
      <c r="O68" s="230">
        <f>IF(O$5=0,0,O$5/WWP_fec!O$5)</f>
        <v>9.8305179350653277E-2</v>
      </c>
      <c r="P68" s="230">
        <f>IF(P$5=0,0,P$5/WWP_fec!P$5)</f>
        <v>9.2747823970807997E-2</v>
      </c>
      <c r="Q68" s="230">
        <f>IF(Q$5=0,0,Q$5/WWP_fec!Q$5)</f>
        <v>9.1338048683179768E-2</v>
      </c>
    </row>
    <row r="69" spans="1:17" x14ac:dyDescent="0.25">
      <c r="A69" s="132" t="s">
        <v>83</v>
      </c>
      <c r="B69" s="275">
        <f>IF(B$6=0,0,B$6/WWP_fec!B$6)</f>
        <v>0</v>
      </c>
      <c r="C69" s="275">
        <f>IF(C$6=0,0,C$6/WWP_fec!C$6)</f>
        <v>0</v>
      </c>
      <c r="D69" s="275">
        <f>IF(D$6=0,0,D$6/WWP_fec!D$6)</f>
        <v>0</v>
      </c>
      <c r="E69" s="275">
        <f>IF(E$6=0,0,E$6/WWP_fec!E$6)</f>
        <v>0</v>
      </c>
      <c r="F69" s="275">
        <f>IF(F$6=0,0,F$6/WWP_fec!F$6)</f>
        <v>0</v>
      </c>
      <c r="G69" s="275">
        <f>IF(G$6=0,0,G$6/WWP_fec!G$6)</f>
        <v>0</v>
      </c>
      <c r="H69" s="275">
        <f>IF(H$6=0,0,H$6/WWP_fec!H$6)</f>
        <v>0</v>
      </c>
      <c r="I69" s="275">
        <f>IF(I$6=0,0,I$6/WWP_fec!I$6)</f>
        <v>0</v>
      </c>
      <c r="J69" s="275">
        <f>IF(J$6=0,0,J$6/WWP_fec!J$6)</f>
        <v>0</v>
      </c>
      <c r="K69" s="275">
        <f>IF(K$6=0,0,K$6/WWP_fec!K$6)</f>
        <v>0</v>
      </c>
      <c r="L69" s="275">
        <f>IF(L$6=0,0,L$6/WWP_fec!L$6)</f>
        <v>0</v>
      </c>
      <c r="M69" s="275">
        <f>IF(M$6=0,0,M$6/WWP_fec!M$6)</f>
        <v>0</v>
      </c>
      <c r="N69" s="275">
        <f>IF(N$6=0,0,N$6/WWP_fec!N$6)</f>
        <v>0</v>
      </c>
      <c r="O69" s="275">
        <f>IF(O$6=0,0,O$6/WWP_fec!O$6)</f>
        <v>0</v>
      </c>
      <c r="P69" s="275">
        <f>IF(P$6=0,0,P$6/WWP_fec!P$6)</f>
        <v>0</v>
      </c>
      <c r="Q69" s="275">
        <f>IF(Q$6=0,0,Q$6/WWP_fec!Q$6)</f>
        <v>0</v>
      </c>
    </row>
    <row r="70" spans="1:17" x14ac:dyDescent="0.25">
      <c r="A70" s="76" t="s">
        <v>82</v>
      </c>
      <c r="B70" s="274">
        <f>IF(B$7=0,0,B$7/WWP_fec!B$7)</f>
        <v>0</v>
      </c>
      <c r="C70" s="274">
        <f>IF(C$7=0,0,C$7/WWP_fec!C$7)</f>
        <v>0</v>
      </c>
      <c r="D70" s="274">
        <f>IF(D$7=0,0,D$7/WWP_fec!D$7)</f>
        <v>0</v>
      </c>
      <c r="E70" s="274">
        <f>IF(E$7=0,0,E$7/WWP_fec!E$7)</f>
        <v>0</v>
      </c>
      <c r="F70" s="274">
        <f>IF(F$7=0,0,F$7/WWP_fec!F$7)</f>
        <v>0</v>
      </c>
      <c r="G70" s="274">
        <f>IF(G$7=0,0,G$7/WWP_fec!G$7)</f>
        <v>0</v>
      </c>
      <c r="H70" s="274">
        <f>IF(H$7=0,0,H$7/WWP_fec!H$7)</f>
        <v>0</v>
      </c>
      <c r="I70" s="274">
        <f>IF(I$7=0,0,I$7/WWP_fec!I$7)</f>
        <v>0</v>
      </c>
      <c r="J70" s="274">
        <f>IF(J$7=0,0,J$7/WWP_fec!J$7)</f>
        <v>0</v>
      </c>
      <c r="K70" s="274">
        <f>IF(K$7=0,0,K$7/WWP_fec!K$7)</f>
        <v>0</v>
      </c>
      <c r="L70" s="274">
        <f>IF(L$7=0,0,L$7/WWP_fec!L$7)</f>
        <v>0</v>
      </c>
      <c r="M70" s="274">
        <f>IF(M$7=0,0,M$7/WWP_fec!M$7)</f>
        <v>0</v>
      </c>
      <c r="N70" s="274">
        <f>IF(N$7=0,0,N$7/WWP_fec!N$7)</f>
        <v>0</v>
      </c>
      <c r="O70" s="274">
        <f>IF(O$7=0,0,O$7/WWP_fec!O$7)</f>
        <v>0</v>
      </c>
      <c r="P70" s="274">
        <f>IF(P$7=0,0,P$7/WWP_fec!P$7)</f>
        <v>0</v>
      </c>
      <c r="Q70" s="274">
        <f>IF(Q$7=0,0,Q$7/WWP_fec!Q$7)</f>
        <v>0</v>
      </c>
    </row>
    <row r="71" spans="1:17" x14ac:dyDescent="0.25">
      <c r="A71" s="76" t="s">
        <v>81</v>
      </c>
      <c r="B71" s="274">
        <f>IF(B$8=0,0,B$8/WWP_fec!B$8)</f>
        <v>0</v>
      </c>
      <c r="C71" s="274">
        <f>IF(C$8=0,0,C$8/WWP_fec!C$8)</f>
        <v>0</v>
      </c>
      <c r="D71" s="274">
        <f>IF(D$8=0,0,D$8/WWP_fec!D$8)</f>
        <v>0</v>
      </c>
      <c r="E71" s="274">
        <f>IF(E$8=0,0,E$8/WWP_fec!E$8)</f>
        <v>0</v>
      </c>
      <c r="F71" s="274">
        <f>IF(F$8=0,0,F$8/WWP_fec!F$8)</f>
        <v>0</v>
      </c>
      <c r="G71" s="274">
        <f>IF(G$8=0,0,G$8/WWP_fec!G$8)</f>
        <v>0</v>
      </c>
      <c r="H71" s="274">
        <f>IF(H$8=0,0,H$8/WWP_fec!H$8)</f>
        <v>0</v>
      </c>
      <c r="I71" s="274">
        <f>IF(I$8=0,0,I$8/WWP_fec!I$8)</f>
        <v>0</v>
      </c>
      <c r="J71" s="274">
        <f>IF(J$8=0,0,J$8/WWP_fec!J$8)</f>
        <v>0</v>
      </c>
      <c r="K71" s="274">
        <f>IF(K$8=0,0,K$8/WWP_fec!K$8)</f>
        <v>0</v>
      </c>
      <c r="L71" s="274">
        <f>IF(L$8=0,0,L$8/WWP_fec!L$8)</f>
        <v>0</v>
      </c>
      <c r="M71" s="274">
        <f>IF(M$8=0,0,M$8/WWP_fec!M$8)</f>
        <v>0</v>
      </c>
      <c r="N71" s="274">
        <f>IF(N$8=0,0,N$8/WWP_fec!N$8)</f>
        <v>0</v>
      </c>
      <c r="O71" s="274">
        <f>IF(O$8=0,0,O$8/WWP_fec!O$8)</f>
        <v>0</v>
      </c>
      <c r="P71" s="274">
        <f>IF(P$8=0,0,P$8/WWP_fec!P$8)</f>
        <v>0</v>
      </c>
      <c r="Q71" s="274">
        <f>IF(Q$8=0,0,Q$8/WWP_fec!Q$8)</f>
        <v>0</v>
      </c>
    </row>
    <row r="72" spans="1:17" x14ac:dyDescent="0.25">
      <c r="A72" s="76" t="s">
        <v>80</v>
      </c>
      <c r="B72" s="274">
        <f>IF(B$9=0,0,B$9/WWP_fec!B$9)</f>
        <v>0</v>
      </c>
      <c r="C72" s="274">
        <f>IF(C$9=0,0,C$9/WWP_fec!C$9)</f>
        <v>0</v>
      </c>
      <c r="D72" s="274">
        <f>IF(D$9=0,0,D$9/WWP_fec!D$9)</f>
        <v>0</v>
      </c>
      <c r="E72" s="274">
        <f>IF(E$9=0,0,E$9/WWP_fec!E$9)</f>
        <v>0</v>
      </c>
      <c r="F72" s="274">
        <f>IF(F$9=0,0,F$9/WWP_fec!F$9)</f>
        <v>0</v>
      </c>
      <c r="G72" s="274">
        <f>IF(G$9=0,0,G$9/WWP_fec!G$9)</f>
        <v>0</v>
      </c>
      <c r="H72" s="274">
        <f>IF(H$9=0,0,H$9/WWP_fec!H$9)</f>
        <v>0</v>
      </c>
      <c r="I72" s="274">
        <f>IF(I$9=0,0,I$9/WWP_fec!I$9)</f>
        <v>0</v>
      </c>
      <c r="J72" s="274">
        <f>IF(J$9=0,0,J$9/WWP_fec!J$9)</f>
        <v>0</v>
      </c>
      <c r="K72" s="274">
        <f>IF(K$9=0,0,K$9/WWP_fec!K$9)</f>
        <v>0</v>
      </c>
      <c r="L72" s="274">
        <f>IF(L$9=0,0,L$9/WWP_fec!L$9)</f>
        <v>0</v>
      </c>
      <c r="M72" s="274">
        <f>IF(M$9=0,0,M$9/WWP_fec!M$9)</f>
        <v>0</v>
      </c>
      <c r="N72" s="274">
        <f>IF(N$9=0,0,N$9/WWP_fec!N$9)</f>
        <v>0</v>
      </c>
      <c r="O72" s="274">
        <f>IF(O$9=0,0,O$9/WWP_fec!O$9)</f>
        <v>0</v>
      </c>
      <c r="P72" s="274">
        <f>IF(P$9=0,0,P$9/WWP_fec!P$9)</f>
        <v>0</v>
      </c>
      <c r="Q72" s="274">
        <f>IF(Q$9=0,0,Q$9/WWP_fec!Q$9)</f>
        <v>0</v>
      </c>
    </row>
    <row r="73" spans="1:17" x14ac:dyDescent="0.25">
      <c r="A73" s="129" t="s">
        <v>79</v>
      </c>
      <c r="B73" s="273">
        <f>IF(B$10=0,0,B$10/WWP_fec!B$10)</f>
        <v>0.99094341580594647</v>
      </c>
      <c r="C73" s="273">
        <f>IF(C$10=0,0,C$10/WWP_fec!C$10)</f>
        <v>1.0583462513144244</v>
      </c>
      <c r="D73" s="273">
        <f>IF(D$10=0,0,D$10/WWP_fec!D$10)</f>
        <v>1.3251221999999998</v>
      </c>
      <c r="E73" s="273">
        <f>IF(E$10=0,0,E$10/WWP_fec!E$10)</f>
        <v>1.1046983493177487</v>
      </c>
      <c r="F73" s="273">
        <f>IF(F$10=0,0,F$10/WWP_fec!F$10)</f>
        <v>1.3251222000000002</v>
      </c>
      <c r="G73" s="273">
        <f>IF(G$10=0,0,G$10/WWP_fec!G$10)</f>
        <v>1.3251222</v>
      </c>
      <c r="H73" s="273">
        <f>IF(H$10=0,0,H$10/WWP_fec!H$10)</f>
        <v>1.3251222000000005</v>
      </c>
      <c r="I73" s="273">
        <f>IF(I$10=0,0,I$10/WWP_fec!I$10)</f>
        <v>1.3251222</v>
      </c>
      <c r="J73" s="273">
        <f>IF(J$10=0,0,J$10/WWP_fec!J$10)</f>
        <v>1.3251222000000002</v>
      </c>
      <c r="K73" s="273">
        <f>IF(K$10=0,0,K$10/WWP_fec!K$10)</f>
        <v>1.3251222</v>
      </c>
      <c r="L73" s="273">
        <f>IF(L$10=0,0,L$10/WWP_fec!L$10)</f>
        <v>1.3251222</v>
      </c>
      <c r="M73" s="273">
        <f>IF(M$10=0,0,M$10/WWP_fec!M$10)</f>
        <v>0.44463239423847184</v>
      </c>
      <c r="N73" s="273">
        <f>IF(N$10=0,0,N$10/WWP_fec!N$10)</f>
        <v>1.3251222</v>
      </c>
      <c r="O73" s="273">
        <f>IF(O$10=0,0,O$10/WWP_fec!O$10)</f>
        <v>1.3251222000000002</v>
      </c>
      <c r="P73" s="273">
        <f>IF(P$10=0,0,P$10/WWP_fec!P$10)</f>
        <v>1.3251222</v>
      </c>
      <c r="Q73" s="273">
        <f>IF(Q$10=0,0,Q$10/WWP_fec!Q$10)</f>
        <v>1.3251222000000005</v>
      </c>
    </row>
    <row r="74" spans="1:17" x14ac:dyDescent="0.25">
      <c r="A74" s="127" t="s">
        <v>314</v>
      </c>
      <c r="B74" s="296">
        <f>IF(B$15=0,0,B$15/WWP_fec!B$15)</f>
        <v>8.3430526831481402E-2</v>
      </c>
      <c r="C74" s="296">
        <f>IF(C$15=0,0,C$15/WWP_fec!C$15)</f>
        <v>1.5111262325344531E-2</v>
      </c>
      <c r="D74" s="296">
        <f>IF(D$15=0,0,D$15/WWP_fec!D$15)</f>
        <v>1.1564916434928605E-2</v>
      </c>
      <c r="E74" s="296">
        <f>IF(E$15=0,0,E$15/WWP_fec!E$15)</f>
        <v>0.39809147334916217</v>
      </c>
      <c r="F74" s="296">
        <f>IF(F$15=0,0,F$15/WWP_fec!F$15)</f>
        <v>0.19081556392514298</v>
      </c>
      <c r="G74" s="296">
        <f>IF(G$15=0,0,G$15/WWP_fec!G$15)</f>
        <v>1.130873037777909E-2</v>
      </c>
      <c r="H74" s="296">
        <f>IF(H$15=0,0,H$15/WWP_fec!H$15)</f>
        <v>0.15276395481764718</v>
      </c>
      <c r="I74" s="296">
        <f>IF(I$15=0,0,I$15/WWP_fec!I$15)</f>
        <v>0.2565010930712644</v>
      </c>
      <c r="J74" s="296">
        <f>IF(J$15=0,0,J$15/WWP_fec!J$15)</f>
        <v>0.1472666672790163</v>
      </c>
      <c r="K74" s="296">
        <f>IF(K$15=0,0,K$15/WWP_fec!K$15)</f>
        <v>0.23042821762156304</v>
      </c>
      <c r="L74" s="296">
        <f>IF(L$15=0,0,L$15/WWP_fec!L$15)</f>
        <v>0.13001444272222742</v>
      </c>
      <c r="M74" s="296">
        <f>IF(M$15=0,0,M$15/WWP_fec!M$15)</f>
        <v>0.13273164191468911</v>
      </c>
      <c r="N74" s="296">
        <f>IF(N$15=0,0,N$15/WWP_fec!N$15)</f>
        <v>8.5253487459969968E-2</v>
      </c>
      <c r="O74" s="296">
        <f>IF(O$15=0,0,O$15/WWP_fec!O$15)</f>
        <v>5.8309343567048651E-2</v>
      </c>
      <c r="P74" s="296">
        <f>IF(P$15=0,0,P$15/WWP_fec!P$15)</f>
        <v>6.4725610517411252E-3</v>
      </c>
      <c r="Q74" s="296">
        <f>IF(Q$15=0,0,Q$15/WWP_fec!Q$15)</f>
        <v>1.9437298349811442E-2</v>
      </c>
    </row>
    <row r="75" spans="1:17" x14ac:dyDescent="0.25">
      <c r="A75" s="127" t="s">
        <v>313</v>
      </c>
      <c r="B75" s="296">
        <f>IF(B$26=0,0,B$26/WWP_fec!B$26)</f>
        <v>0</v>
      </c>
      <c r="C75" s="296">
        <f>IF(C$26=0,0,C$26/WWP_fec!C$26)</f>
        <v>0</v>
      </c>
      <c r="D75" s="296">
        <f>IF(D$26=0,0,D$26/WWP_fec!D$26)</f>
        <v>0</v>
      </c>
      <c r="E75" s="296">
        <f>IF(E$26=0,0,E$26/WWP_fec!E$26)</f>
        <v>0</v>
      </c>
      <c r="F75" s="296">
        <f>IF(F$26=0,0,F$26/WWP_fec!F$26)</f>
        <v>0</v>
      </c>
      <c r="G75" s="296">
        <f>IF(G$26=0,0,G$26/WWP_fec!G$26)</f>
        <v>0</v>
      </c>
      <c r="H75" s="296">
        <f>IF(H$26=0,0,H$26/WWP_fec!H$26)</f>
        <v>0</v>
      </c>
      <c r="I75" s="296">
        <f>IF(I$26=0,0,I$26/WWP_fec!I$26)</f>
        <v>0</v>
      </c>
      <c r="J75" s="296">
        <f>IF(J$26=0,0,J$26/WWP_fec!J$26)</f>
        <v>0</v>
      </c>
      <c r="K75" s="296">
        <f>IF(K$26=0,0,K$26/WWP_fec!K$26)</f>
        <v>0</v>
      </c>
      <c r="L75" s="296">
        <f>IF(L$26=0,0,L$26/WWP_fec!L$26)</f>
        <v>0</v>
      </c>
      <c r="M75" s="296">
        <f>IF(M$26=0,0,M$26/WWP_fec!M$26)</f>
        <v>0</v>
      </c>
      <c r="N75" s="296">
        <f>IF(N$26=0,0,N$26/WWP_fec!N$26)</f>
        <v>0</v>
      </c>
      <c r="O75" s="296">
        <f>IF(O$26=0,0,O$26/WWP_fec!O$26)</f>
        <v>0</v>
      </c>
      <c r="P75" s="296">
        <f>IF(P$26=0,0,P$26/WWP_fec!P$26)</f>
        <v>0</v>
      </c>
      <c r="Q75" s="296">
        <f>IF(Q$26=0,0,Q$26/WWP_fec!Q$26)</f>
        <v>0</v>
      </c>
    </row>
    <row r="76" spans="1:17" x14ac:dyDescent="0.25">
      <c r="A76" s="127" t="s">
        <v>312</v>
      </c>
      <c r="B76" s="296">
        <f>IF(B$27=0,0,B$27/WWP_fec!B$27)</f>
        <v>1.6890205793904474</v>
      </c>
      <c r="C76" s="296">
        <f>IF(C$27=0,0,C$27/WWP_fec!C$27)</f>
        <v>1.7355362791286719</v>
      </c>
      <c r="D76" s="296">
        <f>IF(D$27=0,0,D$27/WWP_fec!D$27)</f>
        <v>1.7734973180187128</v>
      </c>
      <c r="E76" s="296">
        <f>IF(E$27=0,0,E$27/WWP_fec!E$27)</f>
        <v>0.34651489185497225</v>
      </c>
      <c r="F76" s="296">
        <f>IF(F$27=0,0,F$27/WWP_fec!F$27)</f>
        <v>1.4811885126232149</v>
      </c>
      <c r="G76" s="296">
        <f>IF(G$27=0,0,G$27/WWP_fec!G$27)</f>
        <v>1.8433428595028578</v>
      </c>
      <c r="H76" s="296">
        <f>IF(H$27=0,0,H$27/WWP_fec!H$27)</f>
        <v>1.6584811742118359</v>
      </c>
      <c r="I76" s="296">
        <f>IF(I$27=0,0,I$27/WWP_fec!I$27)</f>
        <v>1.0730649732223203</v>
      </c>
      <c r="J76" s="296">
        <f>IF(J$27=0,0,J$27/WWP_fec!J$27)</f>
        <v>1.7687833023777968</v>
      </c>
      <c r="K76" s="296">
        <f>IF(K$27=0,0,K$27/WWP_fec!K$27)</f>
        <v>1.4237945006537061</v>
      </c>
      <c r="L76" s="296">
        <f>IF(L$27=0,0,L$27/WWP_fec!L$27)</f>
        <v>1.1353425411237639</v>
      </c>
      <c r="M76" s="296">
        <f>IF(M$27=0,0,M$27/WWP_fec!M$27)</f>
        <v>0.11520424451595969</v>
      </c>
      <c r="N76" s="296">
        <f>IF(N$27=0,0,N$27/WWP_fec!N$27)</f>
        <v>0.46781429574989353</v>
      </c>
      <c r="O76" s="296">
        <f>IF(O$27=0,0,O$27/WWP_fec!O$27)</f>
        <v>0.69865854420998708</v>
      </c>
      <c r="P76" s="296">
        <f>IF(P$27=0,0,P$27/WWP_fec!P$27)</f>
        <v>1.0553304032229749</v>
      </c>
      <c r="Q76" s="296">
        <f>IF(Q$27=0,0,Q$27/WWP_fec!Q$27)</f>
        <v>0.9406800596280942</v>
      </c>
    </row>
    <row r="77" spans="1:17" x14ac:dyDescent="0.25">
      <c r="A77" s="72" t="s">
        <v>311</v>
      </c>
      <c r="B77" s="295">
        <f>IF(B$47=0,0,B$47/WWP_fec!B$47)</f>
        <v>0</v>
      </c>
      <c r="C77" s="295">
        <f>IF(C$47=0,0,C$47/WWP_fec!C$47)</f>
        <v>0</v>
      </c>
      <c r="D77" s="295">
        <f>IF(D$47=0,0,D$47/WWP_fec!D$47)</f>
        <v>0</v>
      </c>
      <c r="E77" s="295">
        <f>IF(E$47=0,0,E$47/WWP_fec!E$47)</f>
        <v>0</v>
      </c>
      <c r="F77" s="295">
        <f>IF(F$47=0,0,F$47/WWP_fec!F$47)</f>
        <v>0</v>
      </c>
      <c r="G77" s="295">
        <f>IF(G$47=0,0,G$47/WWP_fec!G$47)</f>
        <v>0</v>
      </c>
      <c r="H77" s="295">
        <f>IF(H$47=0,0,H$47/WWP_fec!H$47)</f>
        <v>0</v>
      </c>
      <c r="I77" s="295">
        <f>IF(I$47=0,0,I$47/WWP_fec!I$47)</f>
        <v>0</v>
      </c>
      <c r="J77" s="295">
        <f>IF(J$47=0,0,J$47/WWP_fec!J$47)</f>
        <v>0</v>
      </c>
      <c r="K77" s="295">
        <f>IF(K$47=0,0,K$47/WWP_fec!K$47)</f>
        <v>0</v>
      </c>
      <c r="L77" s="295">
        <f>IF(L$47=0,0,L$47/WWP_fec!L$47)</f>
        <v>0</v>
      </c>
      <c r="M77" s="295">
        <f>IF(M$47=0,0,M$47/WWP_fec!M$47)</f>
        <v>0</v>
      </c>
      <c r="N77" s="295">
        <f>IF(N$47=0,0,N$47/WWP_fec!N$47)</f>
        <v>0</v>
      </c>
      <c r="O77" s="295">
        <f>IF(O$47=0,0,O$47/WWP_fec!O$47)</f>
        <v>0</v>
      </c>
      <c r="P77" s="295">
        <f>IF(P$47=0,0,P$47/WWP_fec!P$47)</f>
        <v>0</v>
      </c>
      <c r="Q77" s="295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Q3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2965.8429160092173</v>
      </c>
      <c r="C3" s="46">
        <v>3398.2915392025061</v>
      </c>
      <c r="D3" s="46">
        <v>3428.2525444901803</v>
      </c>
      <c r="E3" s="46">
        <v>3549.257365473582</v>
      </c>
      <c r="F3" s="46">
        <v>3647.3709599614085</v>
      </c>
      <c r="G3" s="46">
        <v>3594.9853708420524</v>
      </c>
      <c r="H3" s="46">
        <v>3950.0124095709962</v>
      </c>
      <c r="I3" s="46">
        <v>3872.4433893352816</v>
      </c>
      <c r="J3" s="46">
        <v>3967.2686758606487</v>
      </c>
      <c r="K3" s="46">
        <v>4181.4845900103455</v>
      </c>
      <c r="L3" s="46">
        <v>3442.6000000000004</v>
      </c>
      <c r="M3" s="46">
        <v>4655.3090740645439</v>
      </c>
      <c r="N3" s="46">
        <v>4094.1213943025505</v>
      </c>
      <c r="O3" s="46">
        <v>4633.9075959279562</v>
      </c>
      <c r="P3" s="46">
        <v>5123.11474450276</v>
      </c>
      <c r="Q3" s="46">
        <v>5289.9654088832995</v>
      </c>
    </row>
    <row r="5" spans="1:17" x14ac:dyDescent="0.25">
      <c r="A5" s="31" t="s">
        <v>257</v>
      </c>
      <c r="B5" s="46">
        <v>1397.0035086114256</v>
      </c>
      <c r="C5" s="46">
        <v>1288.4993068012291</v>
      </c>
      <c r="D5" s="46">
        <v>1281.2349919816988</v>
      </c>
      <c r="E5" s="46">
        <v>1231.4735508280705</v>
      </c>
      <c r="F5" s="46">
        <v>1225.7492811993366</v>
      </c>
      <c r="G5" s="46">
        <v>1256.9609235154719</v>
      </c>
      <c r="H5" s="46">
        <v>1457.1765962504378</v>
      </c>
      <c r="I5" s="46">
        <v>1864.9611203662391</v>
      </c>
      <c r="J5" s="46">
        <v>1981.8571761277565</v>
      </c>
      <c r="K5" s="46">
        <v>1716.1907438564403</v>
      </c>
      <c r="L5" s="46">
        <v>1896.2192907476326</v>
      </c>
      <c r="M5" s="46">
        <v>2087.1681303978853</v>
      </c>
      <c r="N5" s="46">
        <v>1904.5051379770148</v>
      </c>
      <c r="O5" s="46">
        <v>1900.7713689612215</v>
      </c>
      <c r="P5" s="46">
        <v>1878.3908345211421</v>
      </c>
      <c r="Q5" s="46">
        <v>1947.0165294513151</v>
      </c>
    </row>
    <row r="6" spans="1:17" x14ac:dyDescent="0.25">
      <c r="A6" s="294" t="s">
        <v>256</v>
      </c>
      <c r="B6" s="293">
        <v>1746.2543857642818</v>
      </c>
      <c r="C6" s="293">
        <v>1536.9608528132178</v>
      </c>
      <c r="D6" s="293">
        <v>1360.6741399267473</v>
      </c>
      <c r="E6" s="293">
        <v>1412.4371637588006</v>
      </c>
      <c r="F6" s="293">
        <v>1313.9150369779941</v>
      </c>
      <c r="G6" s="293">
        <v>1359.1896606372406</v>
      </c>
      <c r="H6" s="293">
        <v>1539.9946586812898</v>
      </c>
      <c r="I6" s="293">
        <v>1997.5655841499167</v>
      </c>
      <c r="J6" s="293">
        <v>2224.7432108687603</v>
      </c>
      <c r="K6" s="293">
        <v>2463.059592261046</v>
      </c>
      <c r="L6" s="293">
        <v>3250.5786203817647</v>
      </c>
      <c r="M6" s="293">
        <v>3092.9173865846415</v>
      </c>
      <c r="N6" s="293">
        <v>2566.3107577093569</v>
      </c>
      <c r="O6" s="293">
        <v>2538.1974775946396</v>
      </c>
      <c r="P6" s="293">
        <v>2380.4351904216687</v>
      </c>
      <c r="Q6" s="293">
        <v>2355.0375800280317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51.76302383205325</v>
      </c>
      <c r="F7" s="291">
        <v>85.798050131378403</v>
      </c>
      <c r="G7" s="291">
        <v>196.25538260522933</v>
      </c>
      <c r="H7" s="291">
        <v>332.94713253044858</v>
      </c>
      <c r="I7" s="291">
        <v>457.57092546862691</v>
      </c>
      <c r="J7" s="291">
        <v>227.17762671884361</v>
      </c>
      <c r="K7" s="291">
        <v>238.31638139228562</v>
      </c>
      <c r="L7" s="291">
        <v>787.51902812071876</v>
      </c>
      <c r="M7" s="291">
        <v>0</v>
      </c>
      <c r="N7" s="291">
        <v>0</v>
      </c>
      <c r="O7" s="291">
        <v>0</v>
      </c>
      <c r="P7" s="291">
        <v>0</v>
      </c>
      <c r="Q7" s="291">
        <v>0</v>
      </c>
    </row>
    <row r="8" spans="1:17" x14ac:dyDescent="0.25">
      <c r="A8" s="290" t="s">
        <v>254</v>
      </c>
      <c r="B8" s="289"/>
      <c r="C8" s="289">
        <f>B6+C7-C6</f>
        <v>209.29353295106398</v>
      </c>
      <c r="D8" s="289">
        <f t="shared" ref="D8:Q8" si="0">C6+D7-D6</f>
        <v>176.28671288647047</v>
      </c>
      <c r="E8" s="289">
        <f t="shared" si="0"/>
        <v>0</v>
      </c>
      <c r="F8" s="289">
        <f t="shared" si="0"/>
        <v>184.32017691218493</v>
      </c>
      <c r="G8" s="289">
        <f t="shared" si="0"/>
        <v>150.98075894598287</v>
      </c>
      <c r="H8" s="289">
        <f t="shared" si="0"/>
        <v>152.1421344863993</v>
      </c>
      <c r="I8" s="289">
        <f t="shared" si="0"/>
        <v>0</v>
      </c>
      <c r="J8" s="289">
        <f t="shared" si="0"/>
        <v>0</v>
      </c>
      <c r="K8" s="289">
        <f t="shared" si="0"/>
        <v>0</v>
      </c>
      <c r="L8" s="289">
        <f t="shared" si="0"/>
        <v>0</v>
      </c>
      <c r="M8" s="289">
        <f t="shared" si="0"/>
        <v>157.66123379712326</v>
      </c>
      <c r="N8" s="289">
        <f t="shared" si="0"/>
        <v>526.60662887528451</v>
      </c>
      <c r="O8" s="289">
        <f t="shared" si="0"/>
        <v>28.113280114717327</v>
      </c>
      <c r="P8" s="289">
        <f t="shared" si="0"/>
        <v>157.7622871729709</v>
      </c>
      <c r="Q8" s="289">
        <f t="shared" si="0"/>
        <v>25.397610393637024</v>
      </c>
    </row>
    <row r="9" spans="1:17" x14ac:dyDescent="0.25">
      <c r="A9" s="288" t="s">
        <v>253</v>
      </c>
      <c r="B9" s="287">
        <f>B6-B5</f>
        <v>349.25087715285622</v>
      </c>
      <c r="C9" s="287">
        <f t="shared" ref="C9:Q9" si="1">C6-C5</f>
        <v>248.46154601198873</v>
      </c>
      <c r="D9" s="287">
        <f t="shared" si="1"/>
        <v>79.439147945048489</v>
      </c>
      <c r="E9" s="287">
        <f t="shared" si="1"/>
        <v>180.96361293073005</v>
      </c>
      <c r="F9" s="287">
        <f t="shared" si="1"/>
        <v>88.165755778657513</v>
      </c>
      <c r="G9" s="287">
        <f t="shared" si="1"/>
        <v>102.22873712176875</v>
      </c>
      <c r="H9" s="287">
        <f t="shared" si="1"/>
        <v>82.818062430852024</v>
      </c>
      <c r="I9" s="287">
        <f t="shared" si="1"/>
        <v>132.6044637836776</v>
      </c>
      <c r="J9" s="287">
        <f t="shared" si="1"/>
        <v>242.88603474100387</v>
      </c>
      <c r="K9" s="287">
        <f t="shared" si="1"/>
        <v>746.86884840460561</v>
      </c>
      <c r="L9" s="287">
        <f t="shared" si="1"/>
        <v>1354.3593296341321</v>
      </c>
      <c r="M9" s="287">
        <f t="shared" si="1"/>
        <v>1005.7492561867562</v>
      </c>
      <c r="N9" s="287">
        <f t="shared" si="1"/>
        <v>661.80561973234217</v>
      </c>
      <c r="O9" s="287">
        <f t="shared" si="1"/>
        <v>637.42610863341815</v>
      </c>
      <c r="P9" s="287">
        <f t="shared" si="1"/>
        <v>502.04435590052663</v>
      </c>
      <c r="Q9" s="287">
        <f t="shared" si="1"/>
        <v>408.02105057671656</v>
      </c>
    </row>
    <row r="11" spans="1:17" x14ac:dyDescent="0.25">
      <c r="A11" s="31" t="s">
        <v>347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253.76673445545453</v>
      </c>
      <c r="C12" s="38">
        <v>227.00322999999997</v>
      </c>
      <c r="D12" s="38">
        <v>224.26406</v>
      </c>
      <c r="E12" s="38">
        <v>217.00162</v>
      </c>
      <c r="F12" s="38">
        <v>216.11362</v>
      </c>
      <c r="G12" s="38">
        <v>212.32725082234788</v>
      </c>
      <c r="H12" s="38">
        <v>229.73289999999997</v>
      </c>
      <c r="I12" s="38">
        <v>291.23378000000002</v>
      </c>
      <c r="J12" s="38">
        <v>319.72978999999998</v>
      </c>
      <c r="K12" s="38">
        <v>254.25511</v>
      </c>
      <c r="L12" s="38">
        <v>288.32140313848765</v>
      </c>
      <c r="M12" s="38">
        <v>325.11758386758999</v>
      </c>
      <c r="N12" s="38">
        <v>289.671581389957</v>
      </c>
      <c r="O12" s="38">
        <v>286.35193115132705</v>
      </c>
      <c r="P12" s="38">
        <v>279.12570331276714</v>
      </c>
      <c r="Q12" s="38">
        <v>288.0328628168154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0.6687675796865572</v>
      </c>
      <c r="H13" s="54">
        <v>0</v>
      </c>
      <c r="I13" s="54">
        <v>8.60046</v>
      </c>
      <c r="J13" s="54">
        <v>5.3023400000000001</v>
      </c>
      <c r="K13" s="54">
        <v>3.9974699999999999</v>
      </c>
      <c r="L13" s="54">
        <v>3.9875015773733278</v>
      </c>
      <c r="M13" s="54">
        <v>2.6514363961921648</v>
      </c>
      <c r="N13" s="54">
        <v>1.3372770568450871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98.869000672062668</v>
      </c>
      <c r="C14" s="51">
        <v>86.62015000000001</v>
      </c>
      <c r="D14" s="51">
        <v>85.513120000000001</v>
      </c>
      <c r="E14" s="51">
        <v>85.442800000000005</v>
      </c>
      <c r="F14" s="51">
        <v>86.666550000000001</v>
      </c>
      <c r="G14" s="51">
        <v>85.693426253389845</v>
      </c>
      <c r="H14" s="51">
        <v>79.24266999999999</v>
      </c>
      <c r="I14" s="51">
        <v>114.35961999999999</v>
      </c>
      <c r="J14" s="51">
        <v>146.56698</v>
      </c>
      <c r="K14" s="51">
        <v>76.739689999999996</v>
      </c>
      <c r="L14" s="51">
        <v>100.10526456816213</v>
      </c>
      <c r="M14" s="51">
        <v>127.82466030176595</v>
      </c>
      <c r="N14" s="51">
        <v>101.12798851615227</v>
      </c>
      <c r="O14" s="51">
        <v>96.48356083302599</v>
      </c>
      <c r="P14" s="51">
        <v>87.386463062708899</v>
      </c>
      <c r="Q14" s="51">
        <v>85.20991630213932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33.775293533670002</v>
      </c>
      <c r="C16" s="51">
        <v>34.823500000000003</v>
      </c>
      <c r="D16" s="51">
        <v>32.650590000000001</v>
      </c>
      <c r="E16" s="51">
        <v>31.521000000000001</v>
      </c>
      <c r="F16" s="51">
        <v>33.796779999999998</v>
      </c>
      <c r="G16" s="51">
        <v>33.776324124918389</v>
      </c>
      <c r="H16" s="51">
        <v>43.857129999999998</v>
      </c>
      <c r="I16" s="51">
        <v>51.699350000000003</v>
      </c>
      <c r="J16" s="51">
        <v>43.969329999999999</v>
      </c>
      <c r="K16" s="51">
        <v>22.514970000000002</v>
      </c>
      <c r="L16" s="51">
        <v>50.691006453844686</v>
      </c>
      <c r="M16" s="51">
        <v>21.408666461813965</v>
      </c>
      <c r="N16" s="51">
        <v>22.535440077075442</v>
      </c>
      <c r="O16" s="51">
        <v>28.16303799005356</v>
      </c>
      <c r="P16" s="51">
        <v>18.023420556386501</v>
      </c>
      <c r="Q16" s="51">
        <v>16.885151473253121</v>
      </c>
    </row>
    <row r="17" spans="1:17" x14ac:dyDescent="0.25">
      <c r="A17" s="53" t="s">
        <v>76</v>
      </c>
      <c r="B17" s="51">
        <v>30.005688137449464</v>
      </c>
      <c r="C17" s="51">
        <v>30.00928</v>
      </c>
      <c r="D17" s="51">
        <v>31.064979999999998</v>
      </c>
      <c r="E17" s="51">
        <v>31.009460000000001</v>
      </c>
      <c r="F17" s="51">
        <v>29.976739999999999</v>
      </c>
      <c r="G17" s="51">
        <v>29.997843393996149</v>
      </c>
      <c r="H17" s="51">
        <v>24.857559999999999</v>
      </c>
      <c r="I17" s="51">
        <v>52.761769999999999</v>
      </c>
      <c r="J17" s="51">
        <v>81.791210000000007</v>
      </c>
      <c r="K17" s="51">
        <v>37.233519999999999</v>
      </c>
      <c r="L17" s="51">
        <v>36.188546557325814</v>
      </c>
      <c r="M17" s="51">
        <v>56.877461327689275</v>
      </c>
      <c r="N17" s="51">
        <v>69.297204578947955</v>
      </c>
      <c r="O17" s="51">
        <v>55.851728444139532</v>
      </c>
      <c r="P17" s="51">
        <v>56.891668540123604</v>
      </c>
      <c r="Q17" s="51">
        <v>55.855344893743379</v>
      </c>
    </row>
    <row r="18" spans="1:17" x14ac:dyDescent="0.25">
      <c r="A18" s="53" t="s">
        <v>29</v>
      </c>
      <c r="B18" s="51">
        <v>27.708689147272732</v>
      </c>
      <c r="C18" s="51">
        <v>14.394220000000001</v>
      </c>
      <c r="D18" s="51">
        <v>13.38916</v>
      </c>
      <c r="E18" s="51">
        <v>13.406559999999999</v>
      </c>
      <c r="F18" s="51">
        <v>13.39235</v>
      </c>
      <c r="G18" s="51">
        <v>12.416949953463769</v>
      </c>
      <c r="H18" s="51">
        <v>10.527979999999999</v>
      </c>
      <c r="I18" s="51">
        <v>6.70329</v>
      </c>
      <c r="J18" s="51">
        <v>12.394399999999999</v>
      </c>
      <c r="K18" s="51">
        <v>9.5927600000000002</v>
      </c>
      <c r="L18" s="51">
        <v>4.7743324820144046</v>
      </c>
      <c r="M18" s="51">
        <v>41.08383372611393</v>
      </c>
      <c r="N18" s="51">
        <v>1.9112026477078117</v>
      </c>
      <c r="O18" s="51">
        <v>1.9107718243758636</v>
      </c>
      <c r="P18" s="51">
        <v>1.9106174918270253</v>
      </c>
      <c r="Q18" s="51">
        <v>1.9109481344512391</v>
      </c>
    </row>
    <row r="19" spans="1:17" x14ac:dyDescent="0.25">
      <c r="A19" s="53" t="s">
        <v>28</v>
      </c>
      <c r="B19" s="51">
        <v>7.3793298536704626</v>
      </c>
      <c r="C19" s="51">
        <v>7.3931500000000003</v>
      </c>
      <c r="D19" s="51">
        <v>8.4083900000000007</v>
      </c>
      <c r="E19" s="51">
        <v>9.5057799999999997</v>
      </c>
      <c r="F19" s="51">
        <v>9.5006799999999991</v>
      </c>
      <c r="G19" s="51">
        <v>9.502308781011541</v>
      </c>
      <c r="H19" s="51">
        <v>0</v>
      </c>
      <c r="I19" s="51">
        <v>3.1952100000000003</v>
      </c>
      <c r="J19" s="51">
        <v>8.4120399999999993</v>
      </c>
      <c r="K19" s="51">
        <v>7.3984399999999999</v>
      </c>
      <c r="L19" s="51">
        <v>8.4513790749772202</v>
      </c>
      <c r="M19" s="51">
        <v>8.4546987861487697</v>
      </c>
      <c r="N19" s="51">
        <v>7.3841412124210573</v>
      </c>
      <c r="O19" s="51">
        <v>10.558022574457048</v>
      </c>
      <c r="P19" s="51">
        <v>10.560756474371768</v>
      </c>
      <c r="Q19" s="51">
        <v>10.55847180069158</v>
      </c>
    </row>
    <row r="20" spans="1:17" x14ac:dyDescent="0.25">
      <c r="A20" s="52" t="s">
        <v>27</v>
      </c>
      <c r="B20" s="51">
        <v>60.314416920733599</v>
      </c>
      <c r="C20" s="51">
        <v>47.320839999999997</v>
      </c>
      <c r="D20" s="51">
        <v>45.067059999999998</v>
      </c>
      <c r="E20" s="51">
        <v>44.28105</v>
      </c>
      <c r="F20" s="51">
        <v>46.868369999999999</v>
      </c>
      <c r="G20" s="51">
        <v>33.963825455745003</v>
      </c>
      <c r="H20" s="51">
        <v>24.599179999999997</v>
      </c>
      <c r="I20" s="51">
        <v>17.61627</v>
      </c>
      <c r="J20" s="51">
        <v>25.081290000000003</v>
      </c>
      <c r="K20" s="51">
        <v>17.300269999999998</v>
      </c>
      <c r="L20" s="51">
        <v>17.673250182166456</v>
      </c>
      <c r="M20" s="51">
        <v>20.519691675255022</v>
      </c>
      <c r="N20" s="51">
        <v>19.580357062987328</v>
      </c>
      <c r="O20" s="51">
        <v>19.730030656123489</v>
      </c>
      <c r="P20" s="51">
        <v>19.871416288487183</v>
      </c>
      <c r="Q20" s="51">
        <v>22.762488930417909</v>
      </c>
    </row>
    <row r="21" spans="1:17" x14ac:dyDescent="0.25">
      <c r="A21" s="53" t="s">
        <v>66</v>
      </c>
      <c r="B21" s="51">
        <v>60.314416920733599</v>
      </c>
      <c r="C21" s="51">
        <v>47.320839999999997</v>
      </c>
      <c r="D21" s="51">
        <v>45.067059999999998</v>
      </c>
      <c r="E21" s="51">
        <v>44.28105</v>
      </c>
      <c r="F21" s="51">
        <v>46.868369999999999</v>
      </c>
      <c r="G21" s="51">
        <v>33.963825455745003</v>
      </c>
      <c r="H21" s="51">
        <v>24.599179999999997</v>
      </c>
      <c r="I21" s="51">
        <v>17.61627</v>
      </c>
      <c r="J21" s="51">
        <v>25.081290000000003</v>
      </c>
      <c r="K21" s="51">
        <v>17.300269999999998</v>
      </c>
      <c r="L21" s="51">
        <v>17.673250182166456</v>
      </c>
      <c r="M21" s="51">
        <v>20.519691675255022</v>
      </c>
      <c r="N21" s="51">
        <v>19.580357062987328</v>
      </c>
      <c r="O21" s="51">
        <v>19.730030656123489</v>
      </c>
      <c r="P21" s="51">
        <v>19.871416288487183</v>
      </c>
      <c r="Q21" s="51">
        <v>22.762488930417909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0.33424322371964621</v>
      </c>
      <c r="N23" s="51">
        <v>0.31037831988179931</v>
      </c>
      <c r="O23" s="51">
        <v>0.2149611386450303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0.33424322371964621</v>
      </c>
      <c r="N26" s="51">
        <v>0.31037831988179931</v>
      </c>
      <c r="O26" s="51">
        <v>0.2149611386450303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94.583316862658265</v>
      </c>
      <c r="C30" s="62">
        <v>93.062240000000003</v>
      </c>
      <c r="D30" s="62">
        <v>93.683879999999988</v>
      </c>
      <c r="E30" s="62">
        <v>87.277770000000004</v>
      </c>
      <c r="F30" s="62">
        <v>82.578699999999998</v>
      </c>
      <c r="G30" s="62">
        <v>92.001231533526465</v>
      </c>
      <c r="H30" s="62">
        <v>125.89105000000001</v>
      </c>
      <c r="I30" s="62">
        <v>150.65743000000001</v>
      </c>
      <c r="J30" s="62">
        <v>142.77918</v>
      </c>
      <c r="K30" s="62">
        <v>156.21768</v>
      </c>
      <c r="L30" s="62">
        <v>166.55538681078573</v>
      </c>
      <c r="M30" s="62">
        <v>173.78755227065722</v>
      </c>
      <c r="N30" s="62">
        <v>167.31558043409055</v>
      </c>
      <c r="O30" s="62">
        <v>169.92337852353251</v>
      </c>
      <c r="P30" s="62">
        <v>171.86782396157105</v>
      </c>
      <c r="Q30" s="62">
        <v>180.06045758425819</v>
      </c>
    </row>
    <row r="32" spans="1:17" x14ac:dyDescent="0.25">
      <c r="A32" s="31" t="s">
        <v>63</v>
      </c>
      <c r="B32" s="70">
        <v>435.99273865405615</v>
      </c>
      <c r="C32" s="70">
        <v>365.14882014498005</v>
      </c>
      <c r="D32" s="70">
        <v>357.18903520898402</v>
      </c>
      <c r="E32" s="70">
        <v>355.54625124015604</v>
      </c>
      <c r="F32" s="70">
        <v>364.37032052398803</v>
      </c>
      <c r="G32" s="70">
        <v>333.56445763275332</v>
      </c>
      <c r="H32" s="70">
        <v>284.87865377113201</v>
      </c>
      <c r="I32" s="70">
        <v>407.05420471020005</v>
      </c>
      <c r="J32" s="70">
        <v>515.31165185540408</v>
      </c>
      <c r="K32" s="70">
        <v>284.82095795054403</v>
      </c>
      <c r="L32" s="70">
        <v>344.40818943616267</v>
      </c>
      <c r="M32" s="70">
        <v>450.30159819253896</v>
      </c>
      <c r="N32" s="70">
        <v>354.23344200363795</v>
      </c>
      <c r="O32" s="70">
        <v>331.99528101455144</v>
      </c>
      <c r="P32" s="70">
        <v>308.77386709272099</v>
      </c>
      <c r="Q32" s="70">
        <v>309.33632756455751</v>
      </c>
    </row>
    <row r="34" spans="1:17" x14ac:dyDescent="0.25">
      <c r="A34" s="184" t="s">
        <v>252</v>
      </c>
      <c r="B34" s="190">
        <f t="shared" ref="B34:Q34" si="2">IF(B$12=0,"",B$12/B$3*1000)</f>
        <v>85.56310689472329</v>
      </c>
      <c r="C34" s="190">
        <f t="shared" si="2"/>
        <v>66.799221721062793</v>
      </c>
      <c r="D34" s="190">
        <f t="shared" si="2"/>
        <v>65.416435075774331</v>
      </c>
      <c r="E34" s="190">
        <f t="shared" si="2"/>
        <v>61.140006952143125</v>
      </c>
      <c r="F34" s="190">
        <f t="shared" si="2"/>
        <v>59.251889202486446</v>
      </c>
      <c r="G34" s="190">
        <f t="shared" si="2"/>
        <v>59.06206254536567</v>
      </c>
      <c r="H34" s="190">
        <f t="shared" si="2"/>
        <v>58.160045128807795</v>
      </c>
      <c r="I34" s="190">
        <f t="shared" si="2"/>
        <v>75.206723693381434</v>
      </c>
      <c r="J34" s="190">
        <f t="shared" si="2"/>
        <v>80.59191754403642</v>
      </c>
      <c r="K34" s="190">
        <f t="shared" si="2"/>
        <v>60.804985532511779</v>
      </c>
      <c r="L34" s="190">
        <f t="shared" si="2"/>
        <v>83.751061156825543</v>
      </c>
      <c r="M34" s="190">
        <f t="shared" si="2"/>
        <v>69.838023361084865</v>
      </c>
      <c r="N34" s="190">
        <f t="shared" si="2"/>
        <v>70.75305138559618</v>
      </c>
      <c r="O34" s="190">
        <f t="shared" si="2"/>
        <v>61.794916109885023</v>
      </c>
      <c r="P34" s="190">
        <f t="shared" si="2"/>
        <v>54.483593913698016</v>
      </c>
      <c r="Q34" s="190">
        <f t="shared" si="2"/>
        <v>54.448912337522927</v>
      </c>
    </row>
    <row r="35" spans="1:17" x14ac:dyDescent="0.25">
      <c r="A35" s="286" t="s">
        <v>251</v>
      </c>
      <c r="B35" s="285">
        <f t="shared" ref="B35:Q35" si="3">IF(B$12=0,"",B$12/B$5*1000)</f>
        <v>181.65074954442321</v>
      </c>
      <c r="C35" s="285">
        <f t="shared" si="3"/>
        <v>176.17644712867411</v>
      </c>
      <c r="D35" s="285">
        <f t="shared" si="3"/>
        <v>175.03741421636369</v>
      </c>
      <c r="E35" s="285">
        <f t="shared" si="3"/>
        <v>176.21297660358456</v>
      </c>
      <c r="F35" s="285">
        <f t="shared" si="3"/>
        <v>176.31143930881461</v>
      </c>
      <c r="G35" s="285">
        <f t="shared" si="3"/>
        <v>168.92112304375414</v>
      </c>
      <c r="H35" s="285">
        <f t="shared" si="3"/>
        <v>157.65618291643005</v>
      </c>
      <c r="I35" s="285">
        <f t="shared" si="3"/>
        <v>156.16077827016997</v>
      </c>
      <c r="J35" s="285">
        <f t="shared" si="3"/>
        <v>161.32837111133443</v>
      </c>
      <c r="K35" s="285">
        <f t="shared" si="3"/>
        <v>148.15084565056279</v>
      </c>
      <c r="L35" s="285">
        <f t="shared" si="3"/>
        <v>152.05066446972469</v>
      </c>
      <c r="M35" s="285">
        <f t="shared" si="3"/>
        <v>155.76971453929372</v>
      </c>
      <c r="N35" s="285">
        <f t="shared" si="3"/>
        <v>152.09808344106079</v>
      </c>
      <c r="O35" s="285">
        <f t="shared" si="3"/>
        <v>150.65038111754566</v>
      </c>
      <c r="P35" s="285">
        <f t="shared" si="3"/>
        <v>148.59830988470756</v>
      </c>
      <c r="Q35" s="285">
        <f t="shared" si="3"/>
        <v>147.93549949880773</v>
      </c>
    </row>
    <row r="36" spans="1:17" x14ac:dyDescent="0.25">
      <c r="A36" s="286" t="s">
        <v>250</v>
      </c>
      <c r="B36" s="285">
        <f>IF(OIS_ued!B$5=0,"",OIS_ued!B$5/B$5*1000)</f>
        <v>48.374702318002456</v>
      </c>
      <c r="C36" s="285">
        <f>IF(OIS_ued!C$5=0,"",OIS_ued!C$5/C$5*1000)</f>
        <v>48.374702318002448</v>
      </c>
      <c r="D36" s="285">
        <f>IF(OIS_ued!D$5=0,"",OIS_ued!D$5/D$5*1000)</f>
        <v>48.374702318002448</v>
      </c>
      <c r="E36" s="285">
        <f>IF(OIS_ued!E$5=0,"",OIS_ued!E$5/E$5*1000)</f>
        <v>48.374702318002448</v>
      </c>
      <c r="F36" s="285">
        <f>IF(OIS_ued!F$5=0,"",OIS_ued!F$5/F$5*1000)</f>
        <v>48.374702318002448</v>
      </c>
      <c r="G36" s="285">
        <f>IF(OIS_ued!G$5=0,"",OIS_ued!G$5/G$5*1000)</f>
        <v>48.374702318002448</v>
      </c>
      <c r="H36" s="285">
        <f>IF(OIS_ued!H$5=0,"",OIS_ued!H$5/H$5*1000)</f>
        <v>48.374702318002448</v>
      </c>
      <c r="I36" s="285">
        <f>IF(OIS_ued!I$5=0,"",OIS_ued!I$5/I$5*1000)</f>
        <v>48.374702318002448</v>
      </c>
      <c r="J36" s="285">
        <f>IF(OIS_ued!J$5=0,"",OIS_ued!J$5/J$5*1000)</f>
        <v>48.374702318002448</v>
      </c>
      <c r="K36" s="285">
        <f>IF(OIS_ued!K$5=0,"",OIS_ued!K$5/K$5*1000)</f>
        <v>48.374702318002448</v>
      </c>
      <c r="L36" s="285">
        <f>IF(OIS_ued!L$5=0,"",OIS_ued!L$5/L$5*1000)</f>
        <v>48.374702318002441</v>
      </c>
      <c r="M36" s="285">
        <f>IF(OIS_ued!M$5=0,"",OIS_ued!M$5/M$5*1000)</f>
        <v>48.374702318002448</v>
      </c>
      <c r="N36" s="285">
        <f>IF(OIS_ued!N$5=0,"",OIS_ued!N$5/N$5*1000)</f>
        <v>48.374702318002448</v>
      </c>
      <c r="O36" s="285">
        <f>IF(OIS_ued!O$5=0,"",OIS_ued!O$5/O$5*1000)</f>
        <v>48.374702318002448</v>
      </c>
      <c r="P36" s="285">
        <f>IF(OIS_ued!P$5=0,"",OIS_ued!P$5/P$5*1000)</f>
        <v>48.374702318002448</v>
      </c>
      <c r="Q36" s="285">
        <f>IF(OIS_ued!Q$5=0,"",OIS_ued!Q$5/Q$5*1000)</f>
        <v>48.374702318002448</v>
      </c>
    </row>
    <row r="37" spans="1:17" x14ac:dyDescent="0.25">
      <c r="A37" s="284" t="s">
        <v>60</v>
      </c>
      <c r="B37" s="283">
        <f t="shared" ref="B37:Q37" si="4">IF(B$12=0,"",B$32/B$12)</f>
        <v>1.7180846795764282</v>
      </c>
      <c r="C37" s="283">
        <f t="shared" si="4"/>
        <v>1.6085622224185097</v>
      </c>
      <c r="D37" s="283">
        <f t="shared" si="4"/>
        <v>1.5927163505779036</v>
      </c>
      <c r="E37" s="283">
        <f t="shared" si="4"/>
        <v>1.6384497555371063</v>
      </c>
      <c r="F37" s="283">
        <f t="shared" si="4"/>
        <v>1.6860127581222693</v>
      </c>
      <c r="G37" s="283">
        <f t="shared" si="4"/>
        <v>1.5709922129206271</v>
      </c>
      <c r="H37" s="283">
        <f t="shared" si="4"/>
        <v>1.2400429097057148</v>
      </c>
      <c r="I37" s="283">
        <f t="shared" si="4"/>
        <v>1.3976888419681261</v>
      </c>
      <c r="J37" s="283">
        <f t="shared" si="4"/>
        <v>1.6117098499185958</v>
      </c>
      <c r="K37" s="283">
        <f t="shared" si="4"/>
        <v>1.1202172414569918</v>
      </c>
      <c r="L37" s="283">
        <f t="shared" si="4"/>
        <v>1.1945286950158716</v>
      </c>
      <c r="M37" s="283">
        <f t="shared" si="4"/>
        <v>1.3850422755846157</v>
      </c>
      <c r="N37" s="283">
        <f t="shared" si="4"/>
        <v>1.2228795117004161</v>
      </c>
      <c r="O37" s="283">
        <f t="shared" si="4"/>
        <v>1.1593959910789058</v>
      </c>
      <c r="P37" s="283">
        <f t="shared" si="4"/>
        <v>1.1062179635486036</v>
      </c>
      <c r="Q37" s="283">
        <f t="shared" si="4"/>
        <v>1.0739619241339513</v>
      </c>
    </row>
    <row r="39" spans="1:17" x14ac:dyDescent="0.25">
      <c r="A39" s="331" t="s">
        <v>348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253.76673445545453</v>
      </c>
      <c r="C5" s="96">
        <v>227.00322999999997</v>
      </c>
      <c r="D5" s="96">
        <v>224.26406</v>
      </c>
      <c r="E5" s="96">
        <v>217.00161999999997</v>
      </c>
      <c r="F5" s="96">
        <v>216.11361999999997</v>
      </c>
      <c r="G5" s="96">
        <v>212.32725082234788</v>
      </c>
      <c r="H5" s="96">
        <v>229.7329</v>
      </c>
      <c r="I5" s="96">
        <v>291.23377999999997</v>
      </c>
      <c r="J5" s="96">
        <v>319.72978999999998</v>
      </c>
      <c r="K5" s="96">
        <v>254.25511</v>
      </c>
      <c r="L5" s="96">
        <v>288.32140313848765</v>
      </c>
      <c r="M5" s="96">
        <v>325.11758386758999</v>
      </c>
      <c r="N5" s="96">
        <v>289.671581389957</v>
      </c>
      <c r="O5" s="96">
        <v>286.35193115132699</v>
      </c>
      <c r="P5" s="96">
        <v>279.12570331276709</v>
      </c>
      <c r="Q5" s="96">
        <v>288.0328628168154</v>
      </c>
    </row>
    <row r="6" spans="1:17" x14ac:dyDescent="0.25">
      <c r="A6" s="132" t="s">
        <v>83</v>
      </c>
      <c r="B6" s="160">
        <v>3.3389153787847032</v>
      </c>
      <c r="C6" s="160">
        <v>2.964919435023968</v>
      </c>
      <c r="D6" s="160">
        <v>2.9683308380417071</v>
      </c>
      <c r="E6" s="160">
        <v>2.8577143600195738</v>
      </c>
      <c r="F6" s="160">
        <v>2.8342655893028108</v>
      </c>
      <c r="G6" s="160">
        <v>2.7619632053011411</v>
      </c>
      <c r="H6" s="160">
        <v>2.9716980271020974</v>
      </c>
      <c r="I6" s="160">
        <v>3.6704430049158274</v>
      </c>
      <c r="J6" s="160">
        <v>4.1659954499572383</v>
      </c>
      <c r="K6" s="160">
        <v>3.2942721960964709</v>
      </c>
      <c r="L6" s="160">
        <v>3.656387929485855</v>
      </c>
      <c r="M6" s="160">
        <v>4.0543913194283645</v>
      </c>
      <c r="N6" s="160">
        <v>3.6570215199043412</v>
      </c>
      <c r="O6" s="160">
        <v>3.6111010585934262</v>
      </c>
      <c r="P6" s="160">
        <v>3.5248793308593025</v>
      </c>
      <c r="Q6" s="160">
        <v>3.6324122892052433</v>
      </c>
    </row>
    <row r="7" spans="1:17" x14ac:dyDescent="0.25">
      <c r="A7" s="76" t="s">
        <v>82</v>
      </c>
      <c r="B7" s="159">
        <v>1.4043324563917834</v>
      </c>
      <c r="C7" s="159">
        <v>1.2924884525598417</v>
      </c>
      <c r="D7" s="159">
        <v>1.3060706416695749</v>
      </c>
      <c r="E7" s="159">
        <v>1.2557508910124699</v>
      </c>
      <c r="F7" s="159">
        <v>1.2604398523467779</v>
      </c>
      <c r="G7" s="159">
        <v>1.258490364636361</v>
      </c>
      <c r="H7" s="159">
        <v>1.3602304056911771</v>
      </c>
      <c r="I7" s="159">
        <v>1.7506369464244531</v>
      </c>
      <c r="J7" s="159">
        <v>1.7986535782893374</v>
      </c>
      <c r="K7" s="159">
        <v>1.4819185014512075</v>
      </c>
      <c r="L7" s="159">
        <v>1.7168919505289324</v>
      </c>
      <c r="M7" s="159">
        <v>1.975603931178783</v>
      </c>
      <c r="N7" s="159">
        <v>1.7457943753637268</v>
      </c>
      <c r="O7" s="159">
        <v>1.7283026430816979</v>
      </c>
      <c r="P7" s="159">
        <v>1.6794231624873674</v>
      </c>
      <c r="Q7" s="159">
        <v>1.7310644093942891</v>
      </c>
    </row>
    <row r="8" spans="1:17" x14ac:dyDescent="0.25">
      <c r="A8" s="76" t="s">
        <v>81</v>
      </c>
      <c r="B8" s="159">
        <v>11.541039090677721</v>
      </c>
      <c r="C8" s="159">
        <v>9.8286695141649609</v>
      </c>
      <c r="D8" s="159">
        <v>9.6779923884228953</v>
      </c>
      <c r="E8" s="159">
        <v>9.3494414765780931</v>
      </c>
      <c r="F8" s="159">
        <v>9.1393547087594236</v>
      </c>
      <c r="G8" s="159">
        <v>8.6364781686091696</v>
      </c>
      <c r="H8" s="159">
        <v>9.250753723974249</v>
      </c>
      <c r="I8" s="159">
        <v>10.846121624567223</v>
      </c>
      <c r="J8" s="159">
        <v>13.991544513357555</v>
      </c>
      <c r="K8" s="159">
        <v>10.502400191671011</v>
      </c>
      <c r="L8" s="159">
        <v>11.042398943695561</v>
      </c>
      <c r="M8" s="159">
        <v>11.622057844410545</v>
      </c>
      <c r="N8" s="159">
        <v>10.783967264631682</v>
      </c>
      <c r="O8" s="159">
        <v>10.609938287250007</v>
      </c>
      <c r="P8" s="159">
        <v>10.425267238129411</v>
      </c>
      <c r="Q8" s="159">
        <v>10.745061089116829</v>
      </c>
    </row>
    <row r="9" spans="1:17" x14ac:dyDescent="0.25">
      <c r="A9" s="76" t="s">
        <v>80</v>
      </c>
      <c r="B9" s="159">
        <v>7.4642016336577042</v>
      </c>
      <c r="C9" s="159">
        <v>6.2975404607291834</v>
      </c>
      <c r="D9" s="159">
        <v>6.2550046822975931</v>
      </c>
      <c r="E9" s="159">
        <v>6.021084208354659</v>
      </c>
      <c r="F9" s="159">
        <v>5.8588192471073146</v>
      </c>
      <c r="G9" s="159">
        <v>5.4827889310691145</v>
      </c>
      <c r="H9" s="159">
        <v>5.842514091502756</v>
      </c>
      <c r="I9" s="159">
        <v>6.6486612064925277</v>
      </c>
      <c r="J9" s="159">
        <v>8.9597243458923543</v>
      </c>
      <c r="K9" s="159">
        <v>6.6596095845802203</v>
      </c>
      <c r="L9" s="159">
        <v>6.8288328795780782</v>
      </c>
      <c r="M9" s="159">
        <v>7.0188953632719562</v>
      </c>
      <c r="N9" s="159">
        <v>6.6191595705995789</v>
      </c>
      <c r="O9" s="159">
        <v>6.5020998931588361</v>
      </c>
      <c r="P9" s="159">
        <v>6.4034455417952838</v>
      </c>
      <c r="Q9" s="159">
        <v>6.5916504017188222</v>
      </c>
    </row>
    <row r="10" spans="1:17" x14ac:dyDescent="0.25">
      <c r="A10" s="129" t="s">
        <v>79</v>
      </c>
      <c r="B10" s="158">
        <v>2.5280488072781226</v>
      </c>
      <c r="C10" s="158">
        <v>2.3237863499840543</v>
      </c>
      <c r="D10" s="158">
        <v>2.4099319016209706</v>
      </c>
      <c r="E10" s="158">
        <v>2.2962986545813502</v>
      </c>
      <c r="F10" s="158">
        <v>2.2972266651073898</v>
      </c>
      <c r="G10" s="158">
        <v>2.279750086462708</v>
      </c>
      <c r="H10" s="158">
        <v>2.4444092660024457</v>
      </c>
      <c r="I10" s="158">
        <v>3.0526689285027109</v>
      </c>
      <c r="J10" s="158">
        <v>3.2094097475932122</v>
      </c>
      <c r="K10" s="158">
        <v>2.6549899191782083</v>
      </c>
      <c r="L10" s="158">
        <v>3.0087210100535415</v>
      </c>
      <c r="M10" s="158">
        <v>3.410320988183456</v>
      </c>
      <c r="N10" s="158">
        <v>3.0542712894944515</v>
      </c>
      <c r="O10" s="158">
        <v>3.0207812702489294</v>
      </c>
      <c r="P10" s="158">
        <v>2.9374506994351317</v>
      </c>
      <c r="Q10" s="158">
        <v>3.0209273786894553</v>
      </c>
    </row>
    <row r="11" spans="1:17" x14ac:dyDescent="0.25">
      <c r="A11" s="92" t="s">
        <v>125</v>
      </c>
      <c r="B11" s="91">
        <v>0.4407702118811645</v>
      </c>
      <c r="C11" s="91">
        <v>0.3981586329940513</v>
      </c>
      <c r="D11" s="91">
        <v>0.3897712084689573</v>
      </c>
      <c r="E11" s="91">
        <v>0.37857280004128058</v>
      </c>
      <c r="F11" s="91">
        <v>0.37876173138048003</v>
      </c>
      <c r="G11" s="91">
        <v>0.3755170514263021</v>
      </c>
      <c r="H11" s="91">
        <v>0.60821771477359521</v>
      </c>
      <c r="I11" s="91">
        <v>0.5298611961412083</v>
      </c>
      <c r="J11" s="91">
        <v>0.56120551853547229</v>
      </c>
      <c r="K11" s="91">
        <v>0.16819595134984985</v>
      </c>
      <c r="L11" s="91">
        <v>0.16975062157565757</v>
      </c>
      <c r="M11" s="91">
        <v>0.68206419763669124</v>
      </c>
      <c r="N11" s="91">
        <v>0.61085425789889025</v>
      </c>
      <c r="O11" s="91">
        <v>0.60415625404978601</v>
      </c>
      <c r="P11" s="91">
        <v>0.50705790348760771</v>
      </c>
      <c r="Q11" s="91">
        <v>0.52375302033964666</v>
      </c>
    </row>
    <row r="12" spans="1:17" x14ac:dyDescent="0.25">
      <c r="A12" s="92" t="s">
        <v>26</v>
      </c>
      <c r="B12" s="91">
        <v>0.9530449514545658</v>
      </c>
      <c r="C12" s="91">
        <v>0.83952685275512073</v>
      </c>
      <c r="D12" s="91">
        <v>0.82133787252108448</v>
      </c>
      <c r="E12" s="91">
        <v>0.79679910984962987</v>
      </c>
      <c r="F12" s="91">
        <v>0.78976697556009468</v>
      </c>
      <c r="G12" s="91">
        <v>0.76826423719066272</v>
      </c>
      <c r="H12" s="91">
        <v>0.6310113043104586</v>
      </c>
      <c r="I12" s="91">
        <v>1.0406284593052477</v>
      </c>
      <c r="J12" s="91">
        <v>1.1892913117497939</v>
      </c>
      <c r="K12" s="91">
        <v>0.92777241487964557</v>
      </c>
      <c r="L12" s="91">
        <v>1.0365905223119642</v>
      </c>
      <c r="M12" s="91">
        <v>1.1527846161387192</v>
      </c>
      <c r="N12" s="91">
        <v>1.0337970851165492</v>
      </c>
      <c r="O12" s="91">
        <v>1.0209420156801925</v>
      </c>
      <c r="P12" s="91">
        <v>0.9971396219582267</v>
      </c>
      <c r="Q12" s="91">
        <v>1.0293993452128898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1.1342336439423923</v>
      </c>
      <c r="C14" s="157">
        <v>1.0861008642348826</v>
      </c>
      <c r="D14" s="157">
        <v>1.1988228206309288</v>
      </c>
      <c r="E14" s="157">
        <v>1.1209267446904398</v>
      </c>
      <c r="F14" s="157">
        <v>1.1286979581668153</v>
      </c>
      <c r="G14" s="157">
        <v>1.1359687978457433</v>
      </c>
      <c r="H14" s="157">
        <v>1.2051802469183919</v>
      </c>
      <c r="I14" s="157">
        <v>1.4821792730562546</v>
      </c>
      <c r="J14" s="157">
        <v>1.4589129173079463</v>
      </c>
      <c r="K14" s="157">
        <v>1.5590215529487128</v>
      </c>
      <c r="L14" s="157">
        <v>1.8023798661659196</v>
      </c>
      <c r="M14" s="157">
        <v>1.5754721744080455</v>
      </c>
      <c r="N14" s="157">
        <v>1.4096199464790118</v>
      </c>
      <c r="O14" s="157">
        <v>1.3956830005189509</v>
      </c>
      <c r="P14" s="157">
        <v>1.4332531739892973</v>
      </c>
      <c r="Q14" s="157">
        <v>1.4677750131369187</v>
      </c>
    </row>
    <row r="15" spans="1:17" x14ac:dyDescent="0.25">
      <c r="A15" s="156" t="s">
        <v>324</v>
      </c>
      <c r="B15" s="204">
        <v>19.470343322311294</v>
      </c>
      <c r="C15" s="204">
        <v>18.583864843897032</v>
      </c>
      <c r="D15" s="204">
        <v>18.915012237899358</v>
      </c>
      <c r="E15" s="204">
        <v>19.954266927856921</v>
      </c>
      <c r="F15" s="204">
        <v>24.144609983921342</v>
      </c>
      <c r="G15" s="204">
        <v>20.933755597093757</v>
      </c>
      <c r="H15" s="204">
        <v>6.816165107126352</v>
      </c>
      <c r="I15" s="204">
        <v>18.009403185112838</v>
      </c>
      <c r="J15" s="204">
        <v>15.447037567590437</v>
      </c>
      <c r="K15" s="204">
        <v>7.6360426973869613</v>
      </c>
      <c r="L15" s="204">
        <v>8.8305460116500942</v>
      </c>
      <c r="M15" s="204">
        <v>19.705609092658069</v>
      </c>
      <c r="N15" s="204">
        <v>8.3248875368091877</v>
      </c>
      <c r="O15" s="204">
        <v>11.089774323529518</v>
      </c>
      <c r="P15" s="204">
        <v>11.444156737616506</v>
      </c>
      <c r="Q15" s="204">
        <v>11.371475161808364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0.55633396575929184</v>
      </c>
      <c r="H16" s="87">
        <v>0</v>
      </c>
      <c r="I16" s="87">
        <v>6.2172660494794245</v>
      </c>
      <c r="J16" s="87">
        <v>2.8979148801659846</v>
      </c>
      <c r="K16" s="87">
        <v>9.5776359712988576E-2</v>
      </c>
      <c r="L16" s="87">
        <v>0.22887245643644116</v>
      </c>
      <c r="M16" s="87">
        <v>0.64051321031856623</v>
      </c>
      <c r="N16" s="87">
        <v>0.17041165338906988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2.1238234263215161</v>
      </c>
      <c r="C19" s="87">
        <v>2.7195603580946885</v>
      </c>
      <c r="D19" s="87">
        <v>2.3130073709616221</v>
      </c>
      <c r="E19" s="87">
        <v>1.6444872891433719</v>
      </c>
      <c r="F19" s="87">
        <v>2.6356538861690697</v>
      </c>
      <c r="G19" s="87">
        <v>2.0213507813364746</v>
      </c>
      <c r="H19" s="87">
        <v>1.9744300012507023</v>
      </c>
      <c r="I19" s="87">
        <v>4.9086462432968032</v>
      </c>
      <c r="J19" s="87">
        <v>2.187066301879907</v>
      </c>
      <c r="K19" s="87">
        <v>0</v>
      </c>
      <c r="L19" s="87">
        <v>0</v>
      </c>
      <c r="M19" s="87">
        <v>0.77769542106788969</v>
      </c>
      <c r="N19" s="87">
        <v>0.60940626050156799</v>
      </c>
      <c r="O19" s="87">
        <v>0.39822703723951819</v>
      </c>
      <c r="P19" s="87">
        <v>0.67724364735002507</v>
      </c>
      <c r="Q19" s="87">
        <v>0.6026735707983184</v>
      </c>
    </row>
    <row r="20" spans="1:17" x14ac:dyDescent="0.25">
      <c r="A20" s="88" t="s">
        <v>29</v>
      </c>
      <c r="B20" s="87">
        <v>5.4629470114262144</v>
      </c>
      <c r="C20" s="87">
        <v>2.3633015870708958</v>
      </c>
      <c r="D20" s="87">
        <v>3.9425591589963331</v>
      </c>
      <c r="E20" s="87">
        <v>5.5862664922334888</v>
      </c>
      <c r="F20" s="87">
        <v>7.3522186456472802</v>
      </c>
      <c r="G20" s="87">
        <v>6.3555161400424254</v>
      </c>
      <c r="H20" s="87">
        <v>2.8550940285074429</v>
      </c>
      <c r="I20" s="87">
        <v>2.0963644395215328</v>
      </c>
      <c r="J20" s="87">
        <v>0</v>
      </c>
      <c r="K20" s="87">
        <v>0.11806606793527669</v>
      </c>
      <c r="L20" s="87">
        <v>0</v>
      </c>
      <c r="M20" s="87">
        <v>9.4853060655398007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6.0291332343642141</v>
      </c>
      <c r="C21" s="87">
        <v>6.0326081995833283</v>
      </c>
      <c r="D21" s="87">
        <v>6.9078089199652375</v>
      </c>
      <c r="E21" s="87">
        <v>7.9178097340308398</v>
      </c>
      <c r="F21" s="87">
        <v>8.1239469145560275</v>
      </c>
      <c r="G21" s="87">
        <v>7.90477482548898</v>
      </c>
      <c r="H21" s="87">
        <v>0</v>
      </c>
      <c r="I21" s="87">
        <v>2.6143513995203476</v>
      </c>
      <c r="J21" s="87">
        <v>8.4120399999999993</v>
      </c>
      <c r="K21" s="87">
        <v>7.3984399999999999</v>
      </c>
      <c r="L21" s="87">
        <v>8.4513790749772202</v>
      </c>
      <c r="M21" s="87">
        <v>8.4546987861487697</v>
      </c>
      <c r="N21" s="87">
        <v>7.3841412124210573</v>
      </c>
      <c r="O21" s="87">
        <v>10.558022574457048</v>
      </c>
      <c r="P21" s="87">
        <v>10.560756474371768</v>
      </c>
      <c r="Q21" s="87">
        <v>10.55847180069158</v>
      </c>
    </row>
    <row r="22" spans="1:17" x14ac:dyDescent="0.25">
      <c r="A22" s="88" t="s">
        <v>26</v>
      </c>
      <c r="B22" s="87">
        <v>5.8544396501993505</v>
      </c>
      <c r="C22" s="87">
        <v>7.4683946991481198</v>
      </c>
      <c r="D22" s="87">
        <v>5.7516367879761656</v>
      </c>
      <c r="E22" s="87">
        <v>4.8057034124492199</v>
      </c>
      <c r="F22" s="87">
        <v>6.0327905375489639</v>
      </c>
      <c r="G22" s="87">
        <v>4.0957798844665882</v>
      </c>
      <c r="H22" s="87">
        <v>1.9866410773682071</v>
      </c>
      <c r="I22" s="87">
        <v>2.1727750532947301</v>
      </c>
      <c r="J22" s="87">
        <v>1.950016385544546</v>
      </c>
      <c r="K22" s="87">
        <v>2.3760269738696126E-2</v>
      </c>
      <c r="L22" s="87">
        <v>0.15029448023643288</v>
      </c>
      <c r="M22" s="87">
        <v>0.34739560958304078</v>
      </c>
      <c r="N22" s="87">
        <v>0.16092841049749163</v>
      </c>
      <c r="O22" s="87">
        <v>0.13352471183295148</v>
      </c>
      <c r="P22" s="87">
        <v>0.2061566158947129</v>
      </c>
      <c r="Q22" s="87">
        <v>0.21032979031846608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116.77445975177849</v>
      </c>
      <c r="C26" s="204">
        <v>92.725983775699646</v>
      </c>
      <c r="D26" s="204">
        <v>88.401204599312564</v>
      </c>
      <c r="E26" s="204">
        <v>85.916812086999883</v>
      </c>
      <c r="F26" s="204">
        <v>86.942109115839997</v>
      </c>
      <c r="G26" s="204">
        <v>76.795537543104331</v>
      </c>
      <c r="H26" s="204">
        <v>78.23598990824658</v>
      </c>
      <c r="I26" s="204">
        <v>88.634243188430062</v>
      </c>
      <c r="J26" s="204">
        <v>104.88449949936593</v>
      </c>
      <c r="K26" s="204">
        <v>58.426379285233246</v>
      </c>
      <c r="L26" s="204">
        <v>80.368473267868069</v>
      </c>
      <c r="M26" s="204">
        <v>97.669144736814133</v>
      </c>
      <c r="N26" s="204">
        <v>82.087462804955678</v>
      </c>
      <c r="O26" s="204">
        <v>77.868342622843301</v>
      </c>
      <c r="P26" s="204">
        <v>70.209295095198428</v>
      </c>
      <c r="Q26" s="204">
        <v>71.47420848431841</v>
      </c>
    </row>
    <row r="27" spans="1:17" x14ac:dyDescent="0.25">
      <c r="A27" s="152" t="s">
        <v>332</v>
      </c>
      <c r="B27" s="151">
        <v>112.88629975383029</v>
      </c>
      <c r="C27" s="151">
        <v>88.98856992452869</v>
      </c>
      <c r="D27" s="151">
        <v>84.737215605593349</v>
      </c>
      <c r="E27" s="151">
        <v>82.348182551678718</v>
      </c>
      <c r="F27" s="151">
        <v>83.293467138702127</v>
      </c>
      <c r="G27" s="151">
        <v>73.022977788816533</v>
      </c>
      <c r="H27" s="151">
        <v>74.091162697430519</v>
      </c>
      <c r="I27" s="151">
        <v>82.854054383735914</v>
      </c>
      <c r="J27" s="151">
        <v>99.679532665361535</v>
      </c>
      <c r="K27" s="151">
        <v>53.97048383753436</v>
      </c>
      <c r="L27" s="151">
        <v>74.815893752397486</v>
      </c>
      <c r="M27" s="151">
        <v>90.937918919293239</v>
      </c>
      <c r="N27" s="151">
        <v>76.343357582400841</v>
      </c>
      <c r="O27" s="151">
        <v>72.161666037284832</v>
      </c>
      <c r="P27" s="151">
        <v>64.691510833819947</v>
      </c>
      <c r="Q27" s="151">
        <v>65.768730391697318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1.6549012266563767</v>
      </c>
      <c r="L28" s="83">
        <v>0</v>
      </c>
      <c r="M28" s="83">
        <v>1.4463612344858454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30.895400814856586</v>
      </c>
      <c r="C29" s="83">
        <v>31.854230643580532</v>
      </c>
      <c r="D29" s="83">
        <v>29.866596537079388</v>
      </c>
      <c r="E29" s="83">
        <v>28.833322443645866</v>
      </c>
      <c r="F29" s="83">
        <v>30.915055210715451</v>
      </c>
      <c r="G29" s="83">
        <v>30.896343531450992</v>
      </c>
      <c r="H29" s="83">
        <v>40.385736010384747</v>
      </c>
      <c r="I29" s="83">
        <v>47.291140150277691</v>
      </c>
      <c r="J29" s="83">
        <v>40.220229990199279</v>
      </c>
      <c r="K29" s="83">
        <v>19.741023588709698</v>
      </c>
      <c r="L29" s="83">
        <v>45.980793256300814</v>
      </c>
      <c r="M29" s="83">
        <v>19.583229693916728</v>
      </c>
      <c r="N29" s="83">
        <v>20.517523145652795</v>
      </c>
      <c r="O29" s="83">
        <v>25.552453568280317</v>
      </c>
      <c r="P29" s="83">
        <v>16.181235014322471</v>
      </c>
      <c r="Q29" s="83">
        <v>15.102441118757502</v>
      </c>
    </row>
    <row r="30" spans="1:17" x14ac:dyDescent="0.25">
      <c r="A30" s="154" t="s">
        <v>125</v>
      </c>
      <c r="B30" s="83">
        <v>9.5261704970047951</v>
      </c>
      <c r="C30" s="83">
        <v>8.8838521319952068</v>
      </c>
      <c r="D30" s="83">
        <v>9.6800659286047015</v>
      </c>
      <c r="E30" s="83">
        <v>9.7677755020974431</v>
      </c>
      <c r="F30" s="83">
        <v>9.1146731057530168</v>
      </c>
      <c r="G30" s="83">
        <v>9.7020773186935596</v>
      </c>
      <c r="H30" s="83">
        <v>7.7760298417614262</v>
      </c>
      <c r="I30" s="83">
        <v>18.766816493862599</v>
      </c>
      <c r="J30" s="83">
        <v>27.518948846863697</v>
      </c>
      <c r="K30" s="83">
        <v>11.119597214595045</v>
      </c>
      <c r="L30" s="83">
        <v>10.805638780725046</v>
      </c>
      <c r="M30" s="83">
        <v>28.857677899185095</v>
      </c>
      <c r="N30" s="83">
        <v>37.587366193639845</v>
      </c>
      <c r="O30" s="83">
        <v>28.6702987440122</v>
      </c>
      <c r="P30" s="83">
        <v>30.390315709397047</v>
      </c>
      <c r="Q30" s="83">
        <v>30.054464708480367</v>
      </c>
    </row>
    <row r="31" spans="1:17" x14ac:dyDescent="0.25">
      <c r="A31" s="154" t="s">
        <v>29</v>
      </c>
      <c r="B31" s="83">
        <v>21.022340313469197</v>
      </c>
      <c r="C31" s="83">
        <v>11.497920000000001</v>
      </c>
      <c r="D31" s="83">
        <v>8.5901599999999991</v>
      </c>
      <c r="E31" s="83">
        <v>6.6999300000000002</v>
      </c>
      <c r="F31" s="83">
        <v>4.7941799999999999</v>
      </c>
      <c r="G31" s="83">
        <v>4.7770009152380108</v>
      </c>
      <c r="H31" s="83">
        <v>5.7259200000000003</v>
      </c>
      <c r="I31" s="83">
        <v>3.80335</v>
      </c>
      <c r="J31" s="83">
        <v>12.394399999999999</v>
      </c>
      <c r="K31" s="83">
        <v>6.7212031410647342</v>
      </c>
      <c r="L31" s="83">
        <v>4.7743324820144046</v>
      </c>
      <c r="M31" s="83">
        <v>23.327256596193649</v>
      </c>
      <c r="N31" s="83">
        <v>1.9112026477078117</v>
      </c>
      <c r="O31" s="83">
        <v>1.9107718243758636</v>
      </c>
      <c r="P31" s="83">
        <v>1.9106174918270253</v>
      </c>
      <c r="Q31" s="83">
        <v>1.9109481344512391</v>
      </c>
    </row>
    <row r="32" spans="1:17" x14ac:dyDescent="0.25">
      <c r="A32" s="154" t="s">
        <v>26</v>
      </c>
      <c r="B32" s="83">
        <v>51.442388128499708</v>
      </c>
      <c r="C32" s="83">
        <v>36.752567148952949</v>
      </c>
      <c r="D32" s="83">
        <v>36.600393139909251</v>
      </c>
      <c r="E32" s="83">
        <v>37.047154605935411</v>
      </c>
      <c r="F32" s="83">
        <v>38.469558822233665</v>
      </c>
      <c r="G32" s="83">
        <v>27.647556023433975</v>
      </c>
      <c r="H32" s="83">
        <v>20.203476845284342</v>
      </c>
      <c r="I32" s="83">
        <v>12.992747739595632</v>
      </c>
      <c r="J32" s="83">
        <v>19.545953828298551</v>
      </c>
      <c r="K32" s="83">
        <v>14.733758666508503</v>
      </c>
      <c r="L32" s="83">
        <v>13.255129233357223</v>
      </c>
      <c r="M32" s="83">
        <v>17.723393495511925</v>
      </c>
      <c r="N32" s="83">
        <v>16.327265595400394</v>
      </c>
      <c r="O32" s="83">
        <v>16.02814190061645</v>
      </c>
      <c r="P32" s="83">
        <v>16.2093426182734</v>
      </c>
      <c r="Q32" s="83">
        <v>18.700876430008215</v>
      </c>
    </row>
    <row r="33" spans="1:17" x14ac:dyDescent="0.25">
      <c r="A33" s="152" t="s">
        <v>331</v>
      </c>
      <c r="B33" s="151">
        <v>3.8881599979482031</v>
      </c>
      <c r="C33" s="151">
        <v>3.7374138511709578</v>
      </c>
      <c r="D33" s="151">
        <v>3.6639889937192178</v>
      </c>
      <c r="E33" s="151">
        <v>3.5686295353211683</v>
      </c>
      <c r="F33" s="151">
        <v>3.6486419771378742</v>
      </c>
      <c r="G33" s="151">
        <v>3.7725597542877907</v>
      </c>
      <c r="H33" s="151">
        <v>4.1448272108160662</v>
      </c>
      <c r="I33" s="151">
        <v>5.7801888046941476</v>
      </c>
      <c r="J33" s="151">
        <v>5.2049668340044013</v>
      </c>
      <c r="K33" s="151">
        <v>4.4558954476988886</v>
      </c>
      <c r="L33" s="151">
        <v>5.5525795154705859</v>
      </c>
      <c r="M33" s="151">
        <v>6.7312258175208983</v>
      </c>
      <c r="N33" s="151">
        <v>5.7441052225548397</v>
      </c>
      <c r="O33" s="151">
        <v>5.7066765855584691</v>
      </c>
      <c r="P33" s="151">
        <v>5.5177842613784769</v>
      </c>
      <c r="Q33" s="151">
        <v>5.7054780926210968</v>
      </c>
    </row>
    <row r="34" spans="1:17" x14ac:dyDescent="0.25">
      <c r="A34" s="156" t="s">
        <v>322</v>
      </c>
      <c r="B34" s="204">
        <v>8.0540457100355631</v>
      </c>
      <c r="C34" s="204">
        <v>7.7417858345684145</v>
      </c>
      <c r="D34" s="204">
        <v>7.5896914869898069</v>
      </c>
      <c r="E34" s="204">
        <v>7.3921611803081362</v>
      </c>
      <c r="F34" s="204">
        <v>7.5579012383570241</v>
      </c>
      <c r="G34" s="204">
        <v>7.8145880624532822</v>
      </c>
      <c r="H34" s="204">
        <v>8.5857135081189959</v>
      </c>
      <c r="I34" s="204">
        <v>11.973248238295023</v>
      </c>
      <c r="J34" s="204">
        <v>10.781717013294832</v>
      </c>
      <c r="K34" s="204">
        <v>9.2300691416619802</v>
      </c>
      <c r="L34" s="204">
        <v>11.501771853474786</v>
      </c>
      <c r="M34" s="204">
        <v>13.943253479150433</v>
      </c>
      <c r="N34" s="204">
        <v>11.898503675292169</v>
      </c>
      <c r="O34" s="204">
        <v>11.82097292722826</v>
      </c>
      <c r="P34" s="204">
        <v>11.429695969998271</v>
      </c>
      <c r="Q34" s="204">
        <v>11.818490334715129</v>
      </c>
    </row>
    <row r="35" spans="1:17" x14ac:dyDescent="0.25">
      <c r="A35" s="152" t="s">
        <v>330</v>
      </c>
      <c r="B35" s="151">
        <v>3.6243205695160032</v>
      </c>
      <c r="C35" s="151">
        <v>3.4838036255557863</v>
      </c>
      <c r="D35" s="151">
        <v>3.4153611691454127</v>
      </c>
      <c r="E35" s="151">
        <v>3.3264725311386609</v>
      </c>
      <c r="F35" s="151">
        <v>3.4010555572606611</v>
      </c>
      <c r="G35" s="151">
        <v>3.5165646281039762</v>
      </c>
      <c r="H35" s="151">
        <v>3.8635710786535471</v>
      </c>
      <c r="I35" s="151">
        <v>5.3879617072327592</v>
      </c>
      <c r="J35" s="151">
        <v>4.8517726559826739</v>
      </c>
      <c r="K35" s="151">
        <v>4.1535311137478885</v>
      </c>
      <c r="L35" s="151">
        <v>5.1757973340636525</v>
      </c>
      <c r="M35" s="151">
        <v>6.2744640656176944</v>
      </c>
      <c r="N35" s="151">
        <v>5.3543266538814756</v>
      </c>
      <c r="O35" s="151">
        <v>5.3194378172527159</v>
      </c>
      <c r="P35" s="151">
        <v>5.1433631864992204</v>
      </c>
      <c r="Q35" s="151">
        <v>5.3183206506218079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0.23254150414717314</v>
      </c>
      <c r="L36" s="83">
        <v>0</v>
      </c>
      <c r="M36" s="83">
        <v>0.13482152935743058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2.8798927188134171</v>
      </c>
      <c r="C37" s="83">
        <v>2.969269356419471</v>
      </c>
      <c r="D37" s="83">
        <v>2.783993462920614</v>
      </c>
      <c r="E37" s="83">
        <v>2.6876775563541329</v>
      </c>
      <c r="F37" s="83">
        <v>2.8817247892845468</v>
      </c>
      <c r="G37" s="83">
        <v>2.8799805934673959</v>
      </c>
      <c r="H37" s="83">
        <v>3.4713939896152475</v>
      </c>
      <c r="I37" s="83">
        <v>4.4082098497223132</v>
      </c>
      <c r="J37" s="83">
        <v>3.7491000098007188</v>
      </c>
      <c r="K37" s="83">
        <v>2.7739464112903045</v>
      </c>
      <c r="L37" s="83">
        <v>4.7102131975438715</v>
      </c>
      <c r="M37" s="83">
        <v>1.8254367678972374</v>
      </c>
      <c r="N37" s="83">
        <v>2.0179169314226497</v>
      </c>
      <c r="O37" s="83">
        <v>2.6105844217732432</v>
      </c>
      <c r="P37" s="83">
        <v>1.8421855420640281</v>
      </c>
      <c r="Q37" s="83">
        <v>1.7827103544956175</v>
      </c>
    </row>
    <row r="38" spans="1:17" x14ac:dyDescent="0.25">
      <c r="A38" s="154" t="s">
        <v>125</v>
      </c>
      <c r="B38" s="83">
        <v>0.19925274145012017</v>
      </c>
      <c r="C38" s="83">
        <v>0.13875812507183294</v>
      </c>
      <c r="D38" s="83">
        <v>0.18338681596011014</v>
      </c>
      <c r="E38" s="83">
        <v>0.16239499083512549</v>
      </c>
      <c r="F38" s="83">
        <v>0.16089316862810102</v>
      </c>
      <c r="G38" s="83">
        <v>0.21420635408188052</v>
      </c>
      <c r="H38" s="83">
        <v>0.19091500586249244</v>
      </c>
      <c r="I38" s="83">
        <v>0.71215125422000569</v>
      </c>
      <c r="J38" s="83">
        <v>0.60342719514408427</v>
      </c>
      <c r="K38" s="83">
        <v>0</v>
      </c>
      <c r="L38" s="83">
        <v>0</v>
      </c>
      <c r="M38" s="83">
        <v>1.704486389392865</v>
      </c>
      <c r="N38" s="83">
        <v>2.6876941509286003</v>
      </c>
      <c r="O38" s="83">
        <v>2.0741155568443252</v>
      </c>
      <c r="P38" s="83">
        <v>2.5820253624955445</v>
      </c>
      <c r="Q38" s="83">
        <v>2.6746599788269196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0.27047008077021589</v>
      </c>
      <c r="L39" s="83">
        <v>0</v>
      </c>
      <c r="M39" s="83">
        <v>1.9072814291557789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0.54517510925246604</v>
      </c>
      <c r="C40" s="83">
        <v>0.37577614406448212</v>
      </c>
      <c r="D40" s="83">
        <v>0.44798089026468829</v>
      </c>
      <c r="E40" s="83">
        <v>0.47639998394940247</v>
      </c>
      <c r="F40" s="83">
        <v>0.3584375993480135</v>
      </c>
      <c r="G40" s="83">
        <v>0.42237768055469971</v>
      </c>
      <c r="H40" s="83">
        <v>0.20126208317580727</v>
      </c>
      <c r="I40" s="83">
        <v>0.26760060329044055</v>
      </c>
      <c r="J40" s="83">
        <v>0.49924545103787099</v>
      </c>
      <c r="K40" s="83">
        <v>0.87657311754019507</v>
      </c>
      <c r="L40" s="83">
        <v>0.46558413651978114</v>
      </c>
      <c r="M40" s="83">
        <v>0.70243794981438257</v>
      </c>
      <c r="N40" s="83">
        <v>0.64871557153022552</v>
      </c>
      <c r="O40" s="83">
        <v>0.63473783863514732</v>
      </c>
      <c r="P40" s="83">
        <v>0.71915228193964775</v>
      </c>
      <c r="Q40" s="83">
        <v>0.86095031729927118</v>
      </c>
    </row>
    <row r="41" spans="1:17" x14ac:dyDescent="0.25">
      <c r="A41" s="152" t="s">
        <v>329</v>
      </c>
      <c r="B41" s="151">
        <v>4.0270228550177825</v>
      </c>
      <c r="C41" s="151">
        <v>3.8708929172842077</v>
      </c>
      <c r="D41" s="151">
        <v>3.7948457434949043</v>
      </c>
      <c r="E41" s="151">
        <v>3.6960805901540681</v>
      </c>
      <c r="F41" s="151">
        <v>3.7789506191785125</v>
      </c>
      <c r="G41" s="151">
        <v>3.9072940312266411</v>
      </c>
      <c r="H41" s="151">
        <v>4.292856754059498</v>
      </c>
      <c r="I41" s="151">
        <v>5.9866241191475122</v>
      </c>
      <c r="J41" s="151">
        <v>5.3908585066474162</v>
      </c>
      <c r="K41" s="151">
        <v>4.6150345708309919</v>
      </c>
      <c r="L41" s="151">
        <v>5.7508859267373946</v>
      </c>
      <c r="M41" s="151">
        <v>6.9716267395752176</v>
      </c>
      <c r="N41" s="151">
        <v>5.9492518376460843</v>
      </c>
      <c r="O41" s="151">
        <v>5.9104864636141299</v>
      </c>
      <c r="P41" s="151">
        <v>5.714847984999138</v>
      </c>
      <c r="Q41" s="151">
        <v>5.9092451673575654</v>
      </c>
    </row>
    <row r="42" spans="1:17" x14ac:dyDescent="0.25">
      <c r="A42" s="150" t="s">
        <v>33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0.10383996190734696</v>
      </c>
      <c r="H42" s="87">
        <v>0</v>
      </c>
      <c r="I42" s="87">
        <v>2.2010389988884302</v>
      </c>
      <c r="J42" s="87">
        <v>2.2206474036683588</v>
      </c>
      <c r="K42" s="87">
        <v>1.8602954259560633</v>
      </c>
      <c r="L42" s="87">
        <v>3.4713453664703735</v>
      </c>
      <c r="M42" s="87">
        <v>0.39689402034647631</v>
      </c>
      <c r="N42" s="87">
        <v>1.0776782388606527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0.43926731728547885</v>
      </c>
      <c r="C45" s="87">
        <v>0.56646596478733846</v>
      </c>
      <c r="D45" s="87">
        <v>0.46404972230358188</v>
      </c>
      <c r="E45" s="87">
        <v>0.30460440226308477</v>
      </c>
      <c r="F45" s="87">
        <v>0.41251467270382675</v>
      </c>
      <c r="G45" s="87">
        <v>0.37728594882553218</v>
      </c>
      <c r="H45" s="87">
        <v>1.243506434054116</v>
      </c>
      <c r="I45" s="87">
        <v>1.7377608947823755</v>
      </c>
      <c r="J45" s="87">
        <v>1.6759302138791585</v>
      </c>
      <c r="K45" s="87">
        <v>0</v>
      </c>
      <c r="L45" s="87">
        <v>0</v>
      </c>
      <c r="M45" s="87">
        <v>0.48189897928750558</v>
      </c>
      <c r="N45" s="87">
        <v>3.8538671065444232</v>
      </c>
      <c r="O45" s="87">
        <v>4.4263427758439899</v>
      </c>
      <c r="P45" s="87">
        <v>4.3811901065049987</v>
      </c>
      <c r="Q45" s="87">
        <v>4.3804811345946186</v>
      </c>
    </row>
    <row r="46" spans="1:17" x14ac:dyDescent="0.25">
      <c r="A46" s="150" t="s">
        <v>29</v>
      </c>
      <c r="B46" s="87">
        <v>1.1298934028325567</v>
      </c>
      <c r="C46" s="87">
        <v>0.49225968073070131</v>
      </c>
      <c r="D46" s="87">
        <v>0.79098039455752678</v>
      </c>
      <c r="E46" s="87">
        <v>1.0347306281920003</v>
      </c>
      <c r="F46" s="87">
        <v>1.1507194037015558</v>
      </c>
      <c r="G46" s="87">
        <v>1.1862596830355612</v>
      </c>
      <c r="H46" s="87">
        <v>1.7981532857733808</v>
      </c>
      <c r="I46" s="87">
        <v>0.74215577241641884</v>
      </c>
      <c r="J46" s="87">
        <v>0</v>
      </c>
      <c r="K46" s="87">
        <v>2.2932356877918294</v>
      </c>
      <c r="L46" s="87">
        <v>0</v>
      </c>
      <c r="M46" s="87">
        <v>5.8775700452712192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1.2469968777032225</v>
      </c>
      <c r="C47" s="87">
        <v>1.2565513443338689</v>
      </c>
      <c r="D47" s="87">
        <v>1.3858869847454809</v>
      </c>
      <c r="E47" s="87">
        <v>1.466596742455593</v>
      </c>
      <c r="F47" s="87">
        <v>1.2715050789132218</v>
      </c>
      <c r="G47" s="87">
        <v>1.4754294493679698</v>
      </c>
      <c r="H47" s="87">
        <v>0</v>
      </c>
      <c r="I47" s="87">
        <v>0.53646176477420127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1.2108652571965244</v>
      </c>
      <c r="C48" s="87">
        <v>1.5556159274322989</v>
      </c>
      <c r="D48" s="87">
        <v>1.1539286418883146</v>
      </c>
      <c r="E48" s="87">
        <v>0.89014881724339001</v>
      </c>
      <c r="F48" s="87">
        <v>0.9442114638599084</v>
      </c>
      <c r="G48" s="87">
        <v>0.76447898809023074</v>
      </c>
      <c r="H48" s="87">
        <v>1.2511970342320016</v>
      </c>
      <c r="I48" s="87">
        <v>0.76920668828608652</v>
      </c>
      <c r="J48" s="87">
        <v>1.4942808890998986</v>
      </c>
      <c r="K48" s="87">
        <v>0.46150345708309898</v>
      </c>
      <c r="L48" s="87">
        <v>2.2795405602670207</v>
      </c>
      <c r="M48" s="87">
        <v>0.21526369467001655</v>
      </c>
      <c r="N48" s="87">
        <v>1.0177064922410088</v>
      </c>
      <c r="O48" s="87">
        <v>1.4841436877701397</v>
      </c>
      <c r="P48" s="87">
        <v>1.3336578784941391</v>
      </c>
      <c r="Q48" s="87">
        <v>1.5287640327629466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0.40270228550177822</v>
      </c>
      <c r="C52" s="151">
        <v>0.38708929172842066</v>
      </c>
      <c r="D52" s="151">
        <v>0.3794845743494904</v>
      </c>
      <c r="E52" s="151">
        <v>0.36960805901540672</v>
      </c>
      <c r="F52" s="151">
        <v>0.37789506191785127</v>
      </c>
      <c r="G52" s="151">
        <v>0.39072940312266402</v>
      </c>
      <c r="H52" s="151">
        <v>0.42928567540594975</v>
      </c>
      <c r="I52" s="151">
        <v>0.598662411914751</v>
      </c>
      <c r="J52" s="151">
        <v>0.53908585066474157</v>
      </c>
      <c r="K52" s="151">
        <v>0.46150345708309914</v>
      </c>
      <c r="L52" s="151">
        <v>0.57508859267373924</v>
      </c>
      <c r="M52" s="151">
        <v>0.69716267395752163</v>
      </c>
      <c r="N52" s="151">
        <v>0.59492518376460835</v>
      </c>
      <c r="O52" s="151">
        <v>0.59104864636141285</v>
      </c>
      <c r="P52" s="151">
        <v>0.57148479849991363</v>
      </c>
      <c r="Q52" s="151">
        <v>0.59092451673575641</v>
      </c>
    </row>
    <row r="53" spans="1:17" x14ac:dyDescent="0.25">
      <c r="A53" s="156" t="s">
        <v>321</v>
      </c>
      <c r="B53" s="204">
        <v>4.16588571208736</v>
      </c>
      <c r="C53" s="204">
        <v>4.0043719833974549</v>
      </c>
      <c r="D53" s="204">
        <v>3.92570249327059</v>
      </c>
      <c r="E53" s="204">
        <v>3.8235316449869656</v>
      </c>
      <c r="F53" s="204">
        <v>3.9092592612191508</v>
      </c>
      <c r="G53" s="204">
        <v>4.0420283081654897</v>
      </c>
      <c r="H53" s="204">
        <v>4.4408862973029279</v>
      </c>
      <c r="I53" s="204">
        <v>6.1930594336008715</v>
      </c>
      <c r="J53" s="204">
        <v>5.5767501792904284</v>
      </c>
      <c r="K53" s="204">
        <v>4.7741736939630943</v>
      </c>
      <c r="L53" s="204">
        <v>5.9491923380041989</v>
      </c>
      <c r="M53" s="204">
        <v>7.2120276616295325</v>
      </c>
      <c r="N53" s="204">
        <v>6.1543984527373272</v>
      </c>
      <c r="O53" s="204">
        <v>6.1142963416697871</v>
      </c>
      <c r="P53" s="204">
        <v>5.9119117086197956</v>
      </c>
      <c r="Q53" s="204">
        <v>6.1130122420940323</v>
      </c>
    </row>
    <row r="54" spans="1:17" x14ac:dyDescent="0.25">
      <c r="A54" s="152" t="s">
        <v>327</v>
      </c>
      <c r="B54" s="151">
        <v>0.20829428560436802</v>
      </c>
      <c r="C54" s="151">
        <v>0.20021859916987272</v>
      </c>
      <c r="D54" s="151">
        <v>0.19628512466352951</v>
      </c>
      <c r="E54" s="151">
        <v>0.19117658224934828</v>
      </c>
      <c r="F54" s="151">
        <v>0.19546296306095753</v>
      </c>
      <c r="G54" s="151">
        <v>0.20210141540827448</v>
      </c>
      <c r="H54" s="151">
        <v>0.22204431486514639</v>
      </c>
      <c r="I54" s="151">
        <v>0.30965297168004358</v>
      </c>
      <c r="J54" s="151">
        <v>0.27883750896452147</v>
      </c>
      <c r="K54" s="151">
        <v>0.23870868469815471</v>
      </c>
      <c r="L54" s="151">
        <v>0.29745961690020994</v>
      </c>
      <c r="M54" s="151">
        <v>0.36060138308147666</v>
      </c>
      <c r="N54" s="151">
        <v>0.30771992263686637</v>
      </c>
      <c r="O54" s="151">
        <v>0.30571481708348941</v>
      </c>
      <c r="P54" s="151">
        <v>0.29559558543098979</v>
      </c>
      <c r="Q54" s="151">
        <v>0.30565061210470157</v>
      </c>
    </row>
    <row r="55" spans="1:17" x14ac:dyDescent="0.25">
      <c r="A55" s="152" t="s">
        <v>326</v>
      </c>
      <c r="B55" s="151">
        <v>0.33327085696698877</v>
      </c>
      <c r="C55" s="151">
        <v>0.32034975867179638</v>
      </c>
      <c r="D55" s="151">
        <v>0.31405619946164715</v>
      </c>
      <c r="E55" s="151">
        <v>0.30588253159895723</v>
      </c>
      <c r="F55" s="151">
        <v>0.31274074089753201</v>
      </c>
      <c r="G55" s="151">
        <v>0.32336226465323908</v>
      </c>
      <c r="H55" s="151">
        <v>0.3552709037842342</v>
      </c>
      <c r="I55" s="151">
        <v>0.49544475468806976</v>
      </c>
      <c r="J55" s="151">
        <v>0.44614001434323425</v>
      </c>
      <c r="K55" s="151">
        <v>0.38193389551704748</v>
      </c>
      <c r="L55" s="151">
        <v>0.47593538704033578</v>
      </c>
      <c r="M55" s="151">
        <v>0.57696221293036254</v>
      </c>
      <c r="N55" s="151">
        <v>0.49235187621898607</v>
      </c>
      <c r="O55" s="151">
        <v>0.48914370733358292</v>
      </c>
      <c r="P55" s="151">
        <v>0.4729529366895836</v>
      </c>
      <c r="Q55" s="151">
        <v>0.4890409793675225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8.5936520199183641E-3</v>
      </c>
      <c r="H56" s="87">
        <v>0</v>
      </c>
      <c r="I56" s="87">
        <v>0.18215495163214585</v>
      </c>
      <c r="J56" s="87">
        <v>0.18377771616565722</v>
      </c>
      <c r="K56" s="87">
        <v>0.1539554835273983</v>
      </c>
      <c r="L56" s="87">
        <v>0.2872837544665135</v>
      </c>
      <c r="M56" s="87">
        <v>3.2846401683846296E-2</v>
      </c>
      <c r="N56" s="87">
        <v>8.9187164595364313E-2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3.6353157292591337E-2</v>
      </c>
      <c r="C59" s="87">
        <v>4.6879941913434885E-2</v>
      </c>
      <c r="D59" s="87">
        <v>3.8404114949261936E-2</v>
      </c>
      <c r="E59" s="87">
        <v>2.5208640187289761E-2</v>
      </c>
      <c r="F59" s="87">
        <v>3.4139145327213238E-2</v>
      </c>
      <c r="G59" s="87">
        <v>3.1223664730388852E-2</v>
      </c>
      <c r="H59" s="87">
        <v>0.10291087730103025</v>
      </c>
      <c r="I59" s="87">
        <v>0.14381469474061032</v>
      </c>
      <c r="J59" s="87">
        <v>0.13869767287275789</v>
      </c>
      <c r="K59" s="87">
        <v>0</v>
      </c>
      <c r="L59" s="87">
        <v>0</v>
      </c>
      <c r="M59" s="87">
        <v>3.9881294837586651E-2</v>
      </c>
      <c r="N59" s="87">
        <v>0.31894072605884866</v>
      </c>
      <c r="O59" s="87">
        <v>0.36631802282846798</v>
      </c>
      <c r="P59" s="87">
        <v>0.36258125019351695</v>
      </c>
      <c r="Q59" s="87">
        <v>0.36252257665610627</v>
      </c>
    </row>
    <row r="60" spans="1:17" x14ac:dyDescent="0.25">
      <c r="A60" s="150" t="s">
        <v>29</v>
      </c>
      <c r="B60" s="87">
        <v>9.3508419544763285E-2</v>
      </c>
      <c r="C60" s="87">
        <v>4.0738732198402849E-2</v>
      </c>
      <c r="D60" s="87">
        <v>6.546044644614013E-2</v>
      </c>
      <c r="E60" s="87">
        <v>8.5632879574510337E-2</v>
      </c>
      <c r="F60" s="87">
        <v>9.5231950651163216E-2</v>
      </c>
      <c r="G60" s="87">
        <v>9.8173215147770526E-2</v>
      </c>
      <c r="H60" s="87">
        <v>0.1488126857191763</v>
      </c>
      <c r="I60" s="87">
        <v>6.1419788062048432E-2</v>
      </c>
      <c r="J60" s="87">
        <v>0</v>
      </c>
      <c r="K60" s="87">
        <v>0.18978502243794446</v>
      </c>
      <c r="L60" s="87">
        <v>0</v>
      </c>
      <c r="M60" s="87">
        <v>0.48641958995347995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0.10319974160302528</v>
      </c>
      <c r="C61" s="87">
        <v>0.10399045608280288</v>
      </c>
      <c r="D61" s="87">
        <v>0.11469409528928114</v>
      </c>
      <c r="E61" s="87">
        <v>0.12137352351356626</v>
      </c>
      <c r="F61" s="87">
        <v>0.10522800653074936</v>
      </c>
      <c r="G61" s="87">
        <v>0.12210450615459054</v>
      </c>
      <c r="H61" s="87">
        <v>0</v>
      </c>
      <c r="I61" s="87">
        <v>4.4396835705451124E-2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0.10020953852660888</v>
      </c>
      <c r="C62" s="87">
        <v>0.12874062847715573</v>
      </c>
      <c r="D62" s="87">
        <v>9.5497542776963928E-2</v>
      </c>
      <c r="E62" s="87">
        <v>7.3667488323590866E-2</v>
      </c>
      <c r="F62" s="87">
        <v>7.8141638388406195E-2</v>
      </c>
      <c r="G62" s="87">
        <v>6.3267226600570783E-2</v>
      </c>
      <c r="H62" s="87">
        <v>0.10354734076402769</v>
      </c>
      <c r="I62" s="87">
        <v>6.3658484547814032E-2</v>
      </c>
      <c r="J62" s="87">
        <v>0.12366462530481916</v>
      </c>
      <c r="K62" s="87">
        <v>3.8193389551704732E-2</v>
      </c>
      <c r="L62" s="87">
        <v>0.18865163257382228</v>
      </c>
      <c r="M62" s="87">
        <v>1.7814926455449635E-2</v>
      </c>
      <c r="N62" s="87">
        <v>8.4223985564773104E-2</v>
      </c>
      <c r="O62" s="87">
        <v>0.12282568450511495</v>
      </c>
      <c r="P62" s="87">
        <v>0.11037168649606663</v>
      </c>
      <c r="Q62" s="87">
        <v>0.12651840271141623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3.6243205695160032</v>
      </c>
      <c r="C66" s="151">
        <v>3.4838036255557854</v>
      </c>
      <c r="D66" s="151">
        <v>3.4153611691454131</v>
      </c>
      <c r="E66" s="151">
        <v>3.32647253113866</v>
      </c>
      <c r="F66" s="151">
        <v>3.4010555572606611</v>
      </c>
      <c r="G66" s="151">
        <v>3.5165646281039757</v>
      </c>
      <c r="H66" s="151">
        <v>3.8635710786535475</v>
      </c>
      <c r="I66" s="151">
        <v>5.3879617072327584</v>
      </c>
      <c r="J66" s="151">
        <v>4.851772655982673</v>
      </c>
      <c r="K66" s="151">
        <v>4.1535311137478921</v>
      </c>
      <c r="L66" s="151">
        <v>5.1757973340636534</v>
      </c>
      <c r="M66" s="151">
        <v>6.2744640656176935</v>
      </c>
      <c r="N66" s="151">
        <v>5.3543266538814747</v>
      </c>
      <c r="O66" s="151">
        <v>5.319437817252715</v>
      </c>
      <c r="P66" s="151">
        <v>5.1433631864992222</v>
      </c>
      <c r="Q66" s="151">
        <v>5.3183206506218079</v>
      </c>
    </row>
    <row r="67" spans="1:17" x14ac:dyDescent="0.25">
      <c r="A67" s="156" t="s">
        <v>333</v>
      </c>
      <c r="B67" s="204">
        <v>17.2400507862138</v>
      </c>
      <c r="C67" s="204">
        <v>17.255604845143445</v>
      </c>
      <c r="D67" s="204">
        <v>17.996294838751766</v>
      </c>
      <c r="E67" s="204">
        <v>18.726416375432404</v>
      </c>
      <c r="F67" s="204">
        <v>17.240104290038293</v>
      </c>
      <c r="G67" s="204">
        <v>17.276182274902013</v>
      </c>
      <c r="H67" s="204">
        <v>12.961550124996634</v>
      </c>
      <c r="I67" s="204">
        <v>25.962719222956398</v>
      </c>
      <c r="J67" s="204">
        <v>49.10593425082493</v>
      </c>
      <c r="K67" s="204">
        <v>25.945726834055101</v>
      </c>
      <c r="L67" s="204">
        <v>25.213157155025108</v>
      </c>
      <c r="M67" s="204">
        <v>24.668000370001291</v>
      </c>
      <c r="N67" s="204">
        <v>23.939454203257579</v>
      </c>
      <c r="O67" s="204">
        <v>19.527231191966276</v>
      </c>
      <c r="P67" s="204">
        <v>17.991254560694866</v>
      </c>
      <c r="Q67" s="204">
        <v>17.256789904047402</v>
      </c>
    </row>
    <row r="68" spans="1:17" x14ac:dyDescent="0.25">
      <c r="A68" s="72" t="s">
        <v>319</v>
      </c>
      <c r="B68" s="306">
        <v>61.785411806237981</v>
      </c>
      <c r="C68" s="306">
        <v>63.984214504831996</v>
      </c>
      <c r="D68" s="306">
        <v>64.818823891723184</v>
      </c>
      <c r="E68" s="306">
        <v>59.408142193869537</v>
      </c>
      <c r="F68" s="306">
        <v>54.929530048000473</v>
      </c>
      <c r="G68" s="306">
        <v>65.045688280550507</v>
      </c>
      <c r="H68" s="306">
        <v>96.822989539935776</v>
      </c>
      <c r="I68" s="306">
        <v>114.49257502070206</v>
      </c>
      <c r="J68" s="306">
        <v>101.80852385454375</v>
      </c>
      <c r="K68" s="306">
        <v>123.64952795472249</v>
      </c>
      <c r="L68" s="306">
        <v>130.20502979912339</v>
      </c>
      <c r="M68" s="306">
        <v>133.83827908086343</v>
      </c>
      <c r="N68" s="306">
        <v>131.40666069691127</v>
      </c>
      <c r="O68" s="306">
        <v>134.45909059175699</v>
      </c>
      <c r="P68" s="306">
        <v>137.16892326793274</v>
      </c>
      <c r="Q68" s="306">
        <v>144.27777112170742</v>
      </c>
    </row>
    <row r="70" spans="1:17" ht="12.75" x14ac:dyDescent="0.25">
      <c r="A70" s="98" t="str">
        <f>FBT_fec!$A$81</f>
        <v>Market shares of energy uses (%)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1.0000000000000002</v>
      </c>
      <c r="D72" s="77">
        <f t="shared" si="0"/>
        <v>1</v>
      </c>
      <c r="E72" s="77">
        <f t="shared" si="0"/>
        <v>1.0000000000000002</v>
      </c>
      <c r="F72" s="77">
        <f t="shared" si="0"/>
        <v>1.0000000000000002</v>
      </c>
      <c r="G72" s="77">
        <f t="shared" si="0"/>
        <v>0.99999999999999978</v>
      </c>
      <c r="H72" s="77">
        <f t="shared" si="0"/>
        <v>0.99999999999999978</v>
      </c>
      <c r="I72" s="77">
        <f t="shared" si="0"/>
        <v>1</v>
      </c>
      <c r="J72" s="77">
        <f t="shared" si="0"/>
        <v>1.0000000000000002</v>
      </c>
      <c r="K72" s="77">
        <f t="shared" si="0"/>
        <v>1</v>
      </c>
      <c r="L72" s="77">
        <f t="shared" si="0"/>
        <v>0.99999999999999989</v>
      </c>
      <c r="M72" s="77">
        <f t="shared" si="0"/>
        <v>1</v>
      </c>
      <c r="N72" s="77">
        <f t="shared" si="0"/>
        <v>1</v>
      </c>
      <c r="O72" s="77">
        <f t="shared" si="0"/>
        <v>1</v>
      </c>
      <c r="P72" s="77">
        <f t="shared" si="0"/>
        <v>1</v>
      </c>
      <c r="Q72" s="77">
        <f t="shared" si="0"/>
        <v>0.99999999999999989</v>
      </c>
    </row>
    <row r="73" spans="1:17" x14ac:dyDescent="0.25">
      <c r="A73" s="132" t="s">
        <v>83</v>
      </c>
      <c r="B73" s="203">
        <f t="shared" ref="B73:Q73" si="1">IF(B$6=0,0,B$6/B$5)</f>
        <v>1.3157419493731188E-2</v>
      </c>
      <c r="C73" s="203">
        <f t="shared" si="1"/>
        <v>1.3061133249178737E-2</v>
      </c>
      <c r="D73" s="203">
        <f t="shared" si="1"/>
        <v>1.3235873987306334E-2</v>
      </c>
      <c r="E73" s="203">
        <f t="shared" si="1"/>
        <v>1.3169092286129358E-2</v>
      </c>
      <c r="F73" s="203">
        <f t="shared" si="1"/>
        <v>1.3114701374688051E-2</v>
      </c>
      <c r="G73" s="203">
        <f t="shared" si="1"/>
        <v>1.3008048635321184E-2</v>
      </c>
      <c r="H73" s="203">
        <f t="shared" si="1"/>
        <v>1.293544819702401E-2</v>
      </c>
      <c r="I73" s="203">
        <f t="shared" si="1"/>
        <v>1.2603081294058086E-2</v>
      </c>
      <c r="J73" s="203">
        <f t="shared" si="1"/>
        <v>1.3029738173465909E-2</v>
      </c>
      <c r="K73" s="203">
        <f t="shared" si="1"/>
        <v>1.2956562391593509E-2</v>
      </c>
      <c r="L73" s="203">
        <f t="shared" si="1"/>
        <v>1.2681638926852768E-2</v>
      </c>
      <c r="M73" s="203">
        <f t="shared" si="1"/>
        <v>1.2470538416278305E-2</v>
      </c>
      <c r="N73" s="203">
        <f t="shared" si="1"/>
        <v>1.262471624712555E-2</v>
      </c>
      <c r="O73" s="203">
        <f t="shared" si="1"/>
        <v>1.2610709639967769E-2</v>
      </c>
      <c r="P73" s="203">
        <f t="shared" si="1"/>
        <v>1.2628286428031281E-2</v>
      </c>
      <c r="Q73" s="203">
        <f t="shared" si="1"/>
        <v>1.2611103655611003E-2</v>
      </c>
    </row>
    <row r="74" spans="1:17" x14ac:dyDescent="0.25">
      <c r="A74" s="76" t="s">
        <v>82</v>
      </c>
      <c r="B74" s="202">
        <f t="shared" ref="B74:Q74" si="2">IF(B$7=0,0,B$7/B$5)</f>
        <v>5.5339501428556858E-3</v>
      </c>
      <c r="C74" s="202">
        <f t="shared" si="2"/>
        <v>5.6937007132446607E-3</v>
      </c>
      <c r="D74" s="202">
        <f t="shared" si="2"/>
        <v>5.8238071747634236E-3</v>
      </c>
      <c r="E74" s="202">
        <f t="shared" si="2"/>
        <v>5.7868272642963223E-3</v>
      </c>
      <c r="F74" s="202">
        <f t="shared" si="2"/>
        <v>5.8323017880445392E-3</v>
      </c>
      <c r="G74" s="202">
        <f t="shared" si="2"/>
        <v>5.9271259801189037E-3</v>
      </c>
      <c r="H74" s="202">
        <f t="shared" si="2"/>
        <v>5.9209212337073928E-3</v>
      </c>
      <c r="I74" s="202">
        <f t="shared" si="2"/>
        <v>6.0111053958934752E-3</v>
      </c>
      <c r="J74" s="202">
        <f t="shared" si="2"/>
        <v>5.6255426755490549E-3</v>
      </c>
      <c r="K74" s="202">
        <f t="shared" si="2"/>
        <v>5.8284708671192779E-3</v>
      </c>
      <c r="L74" s="202">
        <f t="shared" si="2"/>
        <v>5.9547849443014403E-3</v>
      </c>
      <c r="M74" s="202">
        <f t="shared" si="2"/>
        <v>6.0765828402052332E-3</v>
      </c>
      <c r="N74" s="202">
        <f t="shared" si="2"/>
        <v>6.0268058295077686E-3</v>
      </c>
      <c r="O74" s="202">
        <f t="shared" si="2"/>
        <v>6.0355892699335435E-3</v>
      </c>
      <c r="P74" s="202">
        <f t="shared" si="2"/>
        <v>6.0167270249760312E-3</v>
      </c>
      <c r="Q74" s="202">
        <f t="shared" si="2"/>
        <v>6.009954532497982E-3</v>
      </c>
    </row>
    <row r="75" spans="1:17" x14ac:dyDescent="0.25">
      <c r="A75" s="76" t="s">
        <v>81</v>
      </c>
      <c r="B75" s="202">
        <f t="shared" ref="B75:Q75" si="3">IF(B$8=0,0,B$8/B$5)</f>
        <v>4.5478928179625532E-2</v>
      </c>
      <c r="C75" s="202">
        <f t="shared" si="3"/>
        <v>4.3297487503437558E-2</v>
      </c>
      <c r="D75" s="202">
        <f t="shared" si="3"/>
        <v>4.3154451000409495E-2</v>
      </c>
      <c r="E75" s="202">
        <f t="shared" si="3"/>
        <v>4.3084662117168042E-2</v>
      </c>
      <c r="F75" s="202">
        <f t="shared" si="3"/>
        <v>4.2289582251962762E-2</v>
      </c>
      <c r="G75" s="202">
        <f t="shared" si="3"/>
        <v>4.0675316687612678E-2</v>
      </c>
      <c r="H75" s="202">
        <f t="shared" si="3"/>
        <v>4.0267431107926854E-2</v>
      </c>
      <c r="I75" s="202">
        <f t="shared" si="3"/>
        <v>3.7241976616061587E-2</v>
      </c>
      <c r="J75" s="202">
        <f t="shared" si="3"/>
        <v>4.3760528267815006E-2</v>
      </c>
      <c r="K75" s="202">
        <f t="shared" si="3"/>
        <v>4.1306545192625672E-2</v>
      </c>
      <c r="L75" s="202">
        <f t="shared" si="3"/>
        <v>3.8298922048432292E-2</v>
      </c>
      <c r="M75" s="202">
        <f t="shared" si="3"/>
        <v>3.5747244754205106E-2</v>
      </c>
      <c r="N75" s="202">
        <f t="shared" si="3"/>
        <v>3.7228254193545703E-2</v>
      </c>
      <c r="O75" s="202">
        <f t="shared" si="3"/>
        <v>3.705209266300713E-2</v>
      </c>
      <c r="P75" s="202">
        <f t="shared" si="3"/>
        <v>3.7349721342027922E-2</v>
      </c>
      <c r="Q75" s="202">
        <f t="shared" si="3"/>
        <v>3.7304983132950796E-2</v>
      </c>
    </row>
    <row r="76" spans="1:17" x14ac:dyDescent="0.25">
      <c r="A76" s="76" t="s">
        <v>80</v>
      </c>
      <c r="B76" s="202">
        <f t="shared" ref="B76:Q76" si="4">IF(B$9=0,0,B$9/B$5)</f>
        <v>2.9413633152803754E-2</v>
      </c>
      <c r="C76" s="202">
        <f t="shared" si="4"/>
        <v>2.7742074245944361E-2</v>
      </c>
      <c r="D76" s="202">
        <f t="shared" si="4"/>
        <v>2.7891248746221724E-2</v>
      </c>
      <c r="E76" s="202">
        <f t="shared" si="4"/>
        <v>2.7746724694288731E-2</v>
      </c>
      <c r="F76" s="202">
        <f t="shared" si="4"/>
        <v>2.710990287010747E-2</v>
      </c>
      <c r="G76" s="202">
        <f t="shared" si="4"/>
        <v>2.5822351628602351E-2</v>
      </c>
      <c r="H76" s="202">
        <f t="shared" si="4"/>
        <v>2.5431769204596975E-2</v>
      </c>
      <c r="I76" s="202">
        <f t="shared" si="4"/>
        <v>2.2829292695691169E-2</v>
      </c>
      <c r="J76" s="202">
        <f t="shared" si="4"/>
        <v>2.8022801209397333E-2</v>
      </c>
      <c r="K76" s="202">
        <f t="shared" si="4"/>
        <v>2.6192628280234841E-2</v>
      </c>
      <c r="L76" s="202">
        <f t="shared" si="4"/>
        <v>2.3684793446631592E-2</v>
      </c>
      <c r="M76" s="202">
        <f t="shared" si="4"/>
        <v>2.158879036862715E-2</v>
      </c>
      <c r="N76" s="202">
        <f t="shared" si="4"/>
        <v>2.2850565936907843E-2</v>
      </c>
      <c r="O76" s="202">
        <f t="shared" si="4"/>
        <v>2.2706673801765644E-2</v>
      </c>
      <c r="P76" s="202">
        <f t="shared" si="4"/>
        <v>2.2941081619488365E-2</v>
      </c>
      <c r="Q76" s="202">
        <f t="shared" si="4"/>
        <v>2.2885063659944294E-2</v>
      </c>
    </row>
    <row r="77" spans="1:17" x14ac:dyDescent="0.25">
      <c r="A77" s="129" t="s">
        <v>79</v>
      </c>
      <c r="B77" s="201">
        <f t="shared" ref="B77:Q77" si="5">IF(B$10=0,0,B$10/B$5)</f>
        <v>9.9620969340324973E-3</v>
      </c>
      <c r="C77" s="201">
        <f t="shared" si="5"/>
        <v>1.0236798612883414E-2</v>
      </c>
      <c r="D77" s="201">
        <f t="shared" si="5"/>
        <v>1.0745956804763861E-2</v>
      </c>
      <c r="E77" s="201">
        <f t="shared" si="5"/>
        <v>1.0581942450850599E-2</v>
      </c>
      <c r="F77" s="201">
        <f t="shared" si="5"/>
        <v>1.0629717206659119E-2</v>
      </c>
      <c r="G77" s="201">
        <f t="shared" si="5"/>
        <v>1.0736964179742301E-2</v>
      </c>
      <c r="H77" s="201">
        <f t="shared" si="5"/>
        <v>1.064022291105212E-2</v>
      </c>
      <c r="I77" s="201">
        <f t="shared" si="5"/>
        <v>1.0481850451904003E-2</v>
      </c>
      <c r="J77" s="201">
        <f t="shared" si="5"/>
        <v>1.0037881511113532E-2</v>
      </c>
      <c r="K77" s="201">
        <f t="shared" si="5"/>
        <v>1.0442228355521383E-2</v>
      </c>
      <c r="L77" s="201">
        <f t="shared" si="5"/>
        <v>1.043530233032468E-2</v>
      </c>
      <c r="M77" s="201">
        <f t="shared" si="5"/>
        <v>1.048950028360315E-2</v>
      </c>
      <c r="N77" s="201">
        <f t="shared" si="5"/>
        <v>1.0543910710325359E-2</v>
      </c>
      <c r="O77" s="201">
        <f t="shared" si="5"/>
        <v>1.054919119317045E-2</v>
      </c>
      <c r="P77" s="201">
        <f t="shared" si="5"/>
        <v>1.0523755657656677E-2</v>
      </c>
      <c r="Q77" s="201">
        <f t="shared" si="5"/>
        <v>1.0488134406422645E-2</v>
      </c>
    </row>
    <row r="78" spans="1:17" x14ac:dyDescent="0.25">
      <c r="A78" s="127" t="s">
        <v>324</v>
      </c>
      <c r="B78" s="200">
        <f t="shared" ref="B78:Q78" si="6">IF(B$15=0,0,B$15/B$5)</f>
        <v>7.6725357104396444E-2</v>
      </c>
      <c r="C78" s="200">
        <f t="shared" si="6"/>
        <v>8.1866081129757642E-2</v>
      </c>
      <c r="D78" s="200">
        <f t="shared" si="6"/>
        <v>8.4342592557627633E-2</v>
      </c>
      <c r="E78" s="200">
        <f t="shared" si="6"/>
        <v>9.1954460652675873E-2</v>
      </c>
      <c r="F78" s="200">
        <f t="shared" si="6"/>
        <v>0.11172183402379426</v>
      </c>
      <c r="G78" s="200">
        <f t="shared" si="6"/>
        <v>9.8591940111393536E-2</v>
      </c>
      <c r="H78" s="200">
        <f t="shared" si="6"/>
        <v>2.9669956315035207E-2</v>
      </c>
      <c r="I78" s="200">
        <f t="shared" si="6"/>
        <v>6.1838304557640396E-2</v>
      </c>
      <c r="J78" s="200">
        <f t="shared" si="6"/>
        <v>4.8312788018878186E-2</v>
      </c>
      <c r="K78" s="200">
        <f t="shared" si="6"/>
        <v>3.0032995983392277E-2</v>
      </c>
      <c r="L78" s="200">
        <f t="shared" si="6"/>
        <v>3.0627438391760919E-2</v>
      </c>
      <c r="M78" s="200">
        <f t="shared" si="6"/>
        <v>6.0610714616664764E-2</v>
      </c>
      <c r="N78" s="200">
        <f t="shared" si="6"/>
        <v>2.8739055094266192E-2</v>
      </c>
      <c r="O78" s="200">
        <f t="shared" si="6"/>
        <v>3.8727779061734212E-2</v>
      </c>
      <c r="P78" s="200">
        <f t="shared" si="6"/>
        <v>4.1000010396008042E-2</v>
      </c>
      <c r="Q78" s="200">
        <f t="shared" si="6"/>
        <v>3.9479783836473041E-2</v>
      </c>
    </row>
    <row r="79" spans="1:17" x14ac:dyDescent="0.25">
      <c r="A79" s="127" t="s">
        <v>323</v>
      </c>
      <c r="B79" s="200">
        <f t="shared" ref="B79:Q79" si="7">IF(B$26=0,0,B$26/B$5)</f>
        <v>0.46016456807216688</v>
      </c>
      <c r="C79" s="200">
        <f t="shared" si="7"/>
        <v>0.40847869775112738</v>
      </c>
      <c r="D79" s="200">
        <f t="shared" si="7"/>
        <v>0.39418355575705072</v>
      </c>
      <c r="E79" s="200">
        <f t="shared" si="7"/>
        <v>0.39592705384872195</v>
      </c>
      <c r="F79" s="200">
        <f t="shared" si="7"/>
        <v>0.40229814814929299</v>
      </c>
      <c r="G79" s="200">
        <f t="shared" si="7"/>
        <v>0.36168479196934739</v>
      </c>
      <c r="H79" s="200">
        <f t="shared" si="7"/>
        <v>0.34055196233646368</v>
      </c>
      <c r="I79" s="200">
        <f t="shared" si="7"/>
        <v>0.30434053078743156</v>
      </c>
      <c r="J79" s="200">
        <f t="shared" si="7"/>
        <v>0.32804106085756329</v>
      </c>
      <c r="K79" s="200">
        <f t="shared" si="7"/>
        <v>0.22979431676017542</v>
      </c>
      <c r="L79" s="200">
        <f t="shared" si="7"/>
        <v>0.2787461228789358</v>
      </c>
      <c r="M79" s="200">
        <f t="shared" si="7"/>
        <v>0.30041175741694631</v>
      </c>
      <c r="N79" s="200">
        <f t="shared" si="7"/>
        <v>0.28338113946514215</v>
      </c>
      <c r="O79" s="200">
        <f t="shared" si="7"/>
        <v>0.2719323117876673</v>
      </c>
      <c r="P79" s="200">
        <f t="shared" si="7"/>
        <v>0.25153289095890685</v>
      </c>
      <c r="Q79" s="200">
        <f t="shared" si="7"/>
        <v>0.24814601981640874</v>
      </c>
    </row>
    <row r="80" spans="1:17" x14ac:dyDescent="0.25">
      <c r="A80" s="142" t="s">
        <v>332</v>
      </c>
      <c r="B80" s="199">
        <f t="shared" ref="B80:Q80" si="8">IF(B$27=0,0,B$27/B$5)</f>
        <v>0.44484278050102749</v>
      </c>
      <c r="C80" s="199">
        <f t="shared" si="8"/>
        <v>0.39201455382167338</v>
      </c>
      <c r="D80" s="199">
        <f t="shared" si="8"/>
        <v>0.37784572171570135</v>
      </c>
      <c r="E80" s="199">
        <f t="shared" si="8"/>
        <v>0.37948187922135662</v>
      </c>
      <c r="F80" s="199">
        <f t="shared" si="8"/>
        <v>0.38541516790428171</v>
      </c>
      <c r="G80" s="199">
        <f t="shared" si="8"/>
        <v>0.34391712559738336</v>
      </c>
      <c r="H80" s="199">
        <f t="shared" si="8"/>
        <v>0.32251002227991948</v>
      </c>
      <c r="I80" s="199">
        <f t="shared" si="8"/>
        <v>0.28449328365595478</v>
      </c>
      <c r="J80" s="199">
        <f t="shared" si="8"/>
        <v>0.31176179318593222</v>
      </c>
      <c r="K80" s="199">
        <f t="shared" si="8"/>
        <v>0.21226902317728977</v>
      </c>
      <c r="L80" s="199">
        <f t="shared" si="8"/>
        <v>0.25948782483020044</v>
      </c>
      <c r="M80" s="199">
        <f t="shared" si="8"/>
        <v>0.27970778398848262</v>
      </c>
      <c r="N80" s="199">
        <f t="shared" si="8"/>
        <v>0.26355142336046805</v>
      </c>
      <c r="O80" s="199">
        <f t="shared" si="8"/>
        <v>0.25200342022191535</v>
      </c>
      <c r="P80" s="199">
        <f t="shared" si="8"/>
        <v>0.23176479294467392</v>
      </c>
      <c r="Q80" s="199">
        <f t="shared" si="8"/>
        <v>0.22833759227510525</v>
      </c>
    </row>
    <row r="81" spans="1:17" x14ac:dyDescent="0.25">
      <c r="A81" s="142" t="s">
        <v>331</v>
      </c>
      <c r="B81" s="199">
        <f t="shared" ref="B81:Q81" si="9">IF(B$33=0,0,B$33/B$5)</f>
        <v>1.5321787571139351E-2</v>
      </c>
      <c r="C81" s="199">
        <f t="shared" si="9"/>
        <v>1.6464143929454035E-2</v>
      </c>
      <c r="D81" s="199">
        <f t="shared" si="9"/>
        <v>1.6337834041349371E-2</v>
      </c>
      <c r="E81" s="199">
        <f t="shared" si="9"/>
        <v>1.6445174627365312E-2</v>
      </c>
      <c r="F81" s="199">
        <f t="shared" si="9"/>
        <v>1.6882980245011281E-2</v>
      </c>
      <c r="G81" s="199">
        <f t="shared" si="9"/>
        <v>1.7767666371963975E-2</v>
      </c>
      <c r="H81" s="199">
        <f t="shared" si="9"/>
        <v>1.8041940056544213E-2</v>
      </c>
      <c r="I81" s="199">
        <f t="shared" si="9"/>
        <v>1.984724713147681E-2</v>
      </c>
      <c r="J81" s="199">
        <f t="shared" si="9"/>
        <v>1.6279267671631105E-2</v>
      </c>
      <c r="K81" s="199">
        <f t="shared" si="9"/>
        <v>1.7525293582885664E-2</v>
      </c>
      <c r="L81" s="199">
        <f t="shared" si="9"/>
        <v>1.9258298048735387E-2</v>
      </c>
      <c r="M81" s="199">
        <f t="shared" si="9"/>
        <v>2.0703973428463689E-2</v>
      </c>
      <c r="N81" s="199">
        <f t="shared" si="9"/>
        <v>1.9829716104674083E-2</v>
      </c>
      <c r="O81" s="199">
        <f t="shared" si="9"/>
        <v>1.992889156575197E-2</v>
      </c>
      <c r="P81" s="199">
        <f t="shared" si="9"/>
        <v>1.9768098014232915E-2</v>
      </c>
      <c r="Q81" s="199">
        <f t="shared" si="9"/>
        <v>1.9808427541303492E-2</v>
      </c>
    </row>
    <row r="82" spans="1:17" x14ac:dyDescent="0.25">
      <c r="A82" s="127" t="s">
        <v>322</v>
      </c>
      <c r="B82" s="200">
        <f t="shared" ref="B82:Q82" si="10">IF(B$34=0,0,B$34/B$5)</f>
        <v>3.1737988540217227E-2</v>
      </c>
      <c r="C82" s="200">
        <f t="shared" si="10"/>
        <v>3.4104298139583371E-2</v>
      </c>
      <c r="D82" s="200">
        <f t="shared" si="10"/>
        <v>3.3842656228509405E-2</v>
      </c>
      <c r="E82" s="200">
        <f t="shared" si="10"/>
        <v>3.4065004585256721E-2</v>
      </c>
      <c r="F82" s="200">
        <f t="shared" si="10"/>
        <v>3.4971887650380507E-2</v>
      </c>
      <c r="G82" s="200">
        <f t="shared" si="10"/>
        <v>3.6804451770496814E-2</v>
      </c>
      <c r="H82" s="200">
        <f t="shared" si="10"/>
        <v>3.7372590117127305E-2</v>
      </c>
      <c r="I82" s="200">
        <f t="shared" si="10"/>
        <v>4.1112154772344832E-2</v>
      </c>
      <c r="J82" s="200">
        <f t="shared" si="10"/>
        <v>3.3721340176950144E-2</v>
      </c>
      <c r="K82" s="200">
        <f t="shared" si="10"/>
        <v>3.6302393850263147E-2</v>
      </c>
      <c r="L82" s="200">
        <f t="shared" si="10"/>
        <v>3.9892188815237588E-2</v>
      </c>
      <c r="M82" s="200">
        <f t="shared" si="10"/>
        <v>4.2886802101817646E-2</v>
      </c>
      <c r="N82" s="200">
        <f t="shared" si="10"/>
        <v>4.1075840502539172E-2</v>
      </c>
      <c r="O82" s="200">
        <f t="shared" si="10"/>
        <v>4.1281275386200515E-2</v>
      </c>
      <c r="P82" s="200">
        <f t="shared" si="10"/>
        <v>4.0948203029482461E-2</v>
      </c>
      <c r="Q82" s="200">
        <f t="shared" si="10"/>
        <v>4.1031742764128666E-2</v>
      </c>
    </row>
    <row r="83" spans="1:17" x14ac:dyDescent="0.25">
      <c r="A83" s="142" t="s">
        <v>330</v>
      </c>
      <c r="B83" s="199">
        <f t="shared" ref="B83:Q83" si="11">IF(B$35=0,0,B$35/B$5)</f>
        <v>1.428209484309775E-2</v>
      </c>
      <c r="C83" s="199">
        <f t="shared" si="11"/>
        <v>1.5346934162812515E-2</v>
      </c>
      <c r="D83" s="199">
        <f t="shared" si="11"/>
        <v>1.522919530282923E-2</v>
      </c>
      <c r="E83" s="199">
        <f t="shared" si="11"/>
        <v>1.5329252063365524E-2</v>
      </c>
      <c r="F83" s="199">
        <f t="shared" si="11"/>
        <v>1.5737349442671227E-2</v>
      </c>
      <c r="G83" s="199">
        <f t="shared" si="11"/>
        <v>1.6562003296723561E-2</v>
      </c>
      <c r="H83" s="199">
        <f t="shared" si="11"/>
        <v>1.6817665552707285E-2</v>
      </c>
      <c r="I83" s="199">
        <f t="shared" si="11"/>
        <v>1.8500469647555171E-2</v>
      </c>
      <c r="J83" s="199">
        <f t="shared" si="11"/>
        <v>1.5174603079627563E-2</v>
      </c>
      <c r="K83" s="199">
        <f t="shared" si="11"/>
        <v>1.6336077232618405E-2</v>
      </c>
      <c r="L83" s="199">
        <f t="shared" si="11"/>
        <v>1.7951484966856911E-2</v>
      </c>
      <c r="M83" s="199">
        <f t="shared" si="11"/>
        <v>1.9299060945817941E-2</v>
      </c>
      <c r="N83" s="199">
        <f t="shared" si="11"/>
        <v>1.8484128226142628E-2</v>
      </c>
      <c r="O83" s="199">
        <f t="shared" si="11"/>
        <v>1.8576573923790227E-2</v>
      </c>
      <c r="P83" s="199">
        <f t="shared" si="11"/>
        <v>1.8426691363267099E-2</v>
      </c>
      <c r="Q83" s="199">
        <f t="shared" si="11"/>
        <v>1.8464284243857897E-2</v>
      </c>
    </row>
    <row r="84" spans="1:17" x14ac:dyDescent="0.25">
      <c r="A84" s="142" t="s">
        <v>329</v>
      </c>
      <c r="B84" s="199">
        <f t="shared" ref="B84:Q84" si="12">IF(B$41=0,0,B$41/B$5)</f>
        <v>1.5868994270108617E-2</v>
      </c>
      <c r="C84" s="199">
        <f t="shared" si="12"/>
        <v>1.7052149069791685E-2</v>
      </c>
      <c r="D84" s="199">
        <f t="shared" si="12"/>
        <v>1.6921328114254706E-2</v>
      </c>
      <c r="E84" s="199">
        <f t="shared" si="12"/>
        <v>1.703250229262836E-2</v>
      </c>
      <c r="F84" s="199">
        <f t="shared" si="12"/>
        <v>1.7485943825190253E-2</v>
      </c>
      <c r="G84" s="199">
        <f t="shared" si="12"/>
        <v>1.8402225885248407E-2</v>
      </c>
      <c r="H84" s="199">
        <f t="shared" si="12"/>
        <v>1.8686295058563653E-2</v>
      </c>
      <c r="I84" s="199">
        <f t="shared" si="12"/>
        <v>2.0556077386172416E-2</v>
      </c>
      <c r="J84" s="199">
        <f t="shared" si="12"/>
        <v>1.6860670088475072E-2</v>
      </c>
      <c r="K84" s="199">
        <f t="shared" si="12"/>
        <v>1.815119692513158E-2</v>
      </c>
      <c r="L84" s="199">
        <f t="shared" si="12"/>
        <v>1.9946094407618801E-2</v>
      </c>
      <c r="M84" s="199">
        <f t="shared" si="12"/>
        <v>2.1443401050908827E-2</v>
      </c>
      <c r="N84" s="199">
        <f t="shared" si="12"/>
        <v>2.0537920251269586E-2</v>
      </c>
      <c r="O84" s="199">
        <f t="shared" si="12"/>
        <v>2.0640637693100258E-2</v>
      </c>
      <c r="P84" s="199">
        <f t="shared" si="12"/>
        <v>2.0474101514741237E-2</v>
      </c>
      <c r="Q84" s="199">
        <f t="shared" si="12"/>
        <v>2.0515871382064337E-2</v>
      </c>
    </row>
    <row r="85" spans="1:17" x14ac:dyDescent="0.25">
      <c r="A85" s="142" t="s">
        <v>328</v>
      </c>
      <c r="B85" s="199">
        <f t="shared" ref="B85:Q85" si="13">IF(B$52=0,0,B$52/B$5)</f>
        <v>1.5868994270108615E-3</v>
      </c>
      <c r="C85" s="199">
        <f t="shared" si="13"/>
        <v>1.705214906979168E-3</v>
      </c>
      <c r="D85" s="199">
        <f t="shared" si="13"/>
        <v>1.6921328114254705E-3</v>
      </c>
      <c r="E85" s="199">
        <f t="shared" si="13"/>
        <v>1.7032502292628358E-3</v>
      </c>
      <c r="F85" s="199">
        <f t="shared" si="13"/>
        <v>1.7485943825190256E-3</v>
      </c>
      <c r="G85" s="199">
        <f t="shared" si="13"/>
        <v>1.8402225885248403E-3</v>
      </c>
      <c r="H85" s="199">
        <f t="shared" si="13"/>
        <v>1.8686295058563652E-3</v>
      </c>
      <c r="I85" s="199">
        <f t="shared" si="13"/>
        <v>2.0556077386172408E-3</v>
      </c>
      <c r="J85" s="199">
        <f t="shared" si="13"/>
        <v>1.6860670088475072E-3</v>
      </c>
      <c r="K85" s="199">
        <f t="shared" si="13"/>
        <v>1.815119692513158E-3</v>
      </c>
      <c r="L85" s="199">
        <f t="shared" si="13"/>
        <v>1.9946094407618793E-3</v>
      </c>
      <c r="M85" s="199">
        <f t="shared" si="13"/>
        <v>2.1443401050908824E-3</v>
      </c>
      <c r="N85" s="199">
        <f t="shared" si="13"/>
        <v>2.0537920251269583E-3</v>
      </c>
      <c r="O85" s="199">
        <f t="shared" si="13"/>
        <v>2.0640637693100255E-3</v>
      </c>
      <c r="P85" s="199">
        <f t="shared" si="13"/>
        <v>2.0474101514741231E-3</v>
      </c>
      <c r="Q85" s="199">
        <f t="shared" si="13"/>
        <v>2.051587138206433E-3</v>
      </c>
    </row>
    <row r="86" spans="1:17" x14ac:dyDescent="0.25">
      <c r="A86" s="127" t="s">
        <v>321</v>
      </c>
      <c r="B86" s="200">
        <f t="shared" ref="B86:Q86" si="14">IF(B$53=0,0,B$53/B$5)</f>
        <v>1.6416200969077872E-2</v>
      </c>
      <c r="C86" s="200">
        <f t="shared" si="14"/>
        <v>1.7640154210129325E-2</v>
      </c>
      <c r="D86" s="200">
        <f t="shared" si="14"/>
        <v>1.7504822187160037E-2</v>
      </c>
      <c r="E86" s="200">
        <f t="shared" si="14"/>
        <v>1.7619829957891402E-2</v>
      </c>
      <c r="F86" s="200">
        <f t="shared" si="14"/>
        <v>1.8088907405369229E-2</v>
      </c>
      <c r="G86" s="200">
        <f t="shared" si="14"/>
        <v>1.9036785398532829E-2</v>
      </c>
      <c r="H86" s="200">
        <f t="shared" si="14"/>
        <v>1.9330650060583085E-2</v>
      </c>
      <c r="I86" s="200">
        <f t="shared" si="14"/>
        <v>2.1264907640868008E-2</v>
      </c>
      <c r="J86" s="200">
        <f t="shared" si="14"/>
        <v>1.7442072505319036E-2</v>
      </c>
      <c r="K86" s="200">
        <f t="shared" si="14"/>
        <v>1.8777100267377493E-2</v>
      </c>
      <c r="L86" s="200">
        <f t="shared" si="14"/>
        <v>2.06338907665022E-2</v>
      </c>
      <c r="M86" s="200">
        <f t="shared" si="14"/>
        <v>2.2182828673353951E-2</v>
      </c>
      <c r="N86" s="200">
        <f t="shared" si="14"/>
        <v>2.1246124397865086E-2</v>
      </c>
      <c r="O86" s="200">
        <f t="shared" si="14"/>
        <v>2.1352383820448535E-2</v>
      </c>
      <c r="P86" s="200">
        <f t="shared" si="14"/>
        <v>2.1180105015249549E-2</v>
      </c>
      <c r="Q86" s="200">
        <f t="shared" si="14"/>
        <v>2.1223315222825171E-2</v>
      </c>
    </row>
    <row r="87" spans="1:17" x14ac:dyDescent="0.25">
      <c r="A87" s="142" t="s">
        <v>327</v>
      </c>
      <c r="B87" s="199">
        <f t="shared" ref="B87:Q87" si="15">IF(B$54=0,0,B$54/B$5)</f>
        <v>8.2081004845389373E-4</v>
      </c>
      <c r="C87" s="199">
        <f t="shared" si="15"/>
        <v>8.8200771050646613E-4</v>
      </c>
      <c r="D87" s="199">
        <f t="shared" si="15"/>
        <v>8.7524110935800195E-4</v>
      </c>
      <c r="E87" s="199">
        <f t="shared" si="15"/>
        <v>8.809914978945701E-4</v>
      </c>
      <c r="F87" s="199">
        <f t="shared" si="15"/>
        <v>9.0444537026846143E-4</v>
      </c>
      <c r="G87" s="199">
        <f t="shared" si="15"/>
        <v>9.5183926992664137E-4</v>
      </c>
      <c r="H87" s="199">
        <f t="shared" si="15"/>
        <v>9.6653250302915423E-4</v>
      </c>
      <c r="I87" s="199">
        <f t="shared" si="15"/>
        <v>1.0632453820434004E-3</v>
      </c>
      <c r="J87" s="199">
        <f t="shared" si="15"/>
        <v>8.7210362526595191E-4</v>
      </c>
      <c r="K87" s="199">
        <f t="shared" si="15"/>
        <v>9.3885501336887463E-4</v>
      </c>
      <c r="L87" s="199">
        <f t="shared" si="15"/>
        <v>1.0316945383251101E-3</v>
      </c>
      <c r="M87" s="199">
        <f t="shared" si="15"/>
        <v>1.1091414336676976E-3</v>
      </c>
      <c r="N87" s="199">
        <f t="shared" si="15"/>
        <v>1.0623062198932543E-3</v>
      </c>
      <c r="O87" s="199">
        <f t="shared" si="15"/>
        <v>1.0676191910224269E-3</v>
      </c>
      <c r="P87" s="199">
        <f t="shared" si="15"/>
        <v>1.0590052507624774E-3</v>
      </c>
      <c r="Q87" s="199">
        <f t="shared" si="15"/>
        <v>1.0611657611412583E-3</v>
      </c>
    </row>
    <row r="88" spans="1:17" x14ac:dyDescent="0.25">
      <c r="A88" s="142" t="s">
        <v>326</v>
      </c>
      <c r="B88" s="199">
        <f t="shared" ref="B88:Q88" si="16">IF(B$55=0,0,B$55/B$5)</f>
        <v>1.3132960775262298E-3</v>
      </c>
      <c r="C88" s="199">
        <f t="shared" si="16"/>
        <v>1.4112123368103459E-3</v>
      </c>
      <c r="D88" s="199">
        <f t="shared" si="16"/>
        <v>1.4003857749728028E-3</v>
      </c>
      <c r="E88" s="199">
        <f t="shared" si="16"/>
        <v>1.409586396631312E-3</v>
      </c>
      <c r="F88" s="199">
        <f t="shared" si="16"/>
        <v>1.4471125924295381E-3</v>
      </c>
      <c r="G88" s="199">
        <f t="shared" si="16"/>
        <v>1.5229428318826259E-3</v>
      </c>
      <c r="H88" s="199">
        <f t="shared" si="16"/>
        <v>1.5464520048466468E-3</v>
      </c>
      <c r="I88" s="199">
        <f t="shared" si="16"/>
        <v>1.7011926112694407E-3</v>
      </c>
      <c r="J88" s="199">
        <f t="shared" si="16"/>
        <v>1.3953658004255227E-3</v>
      </c>
      <c r="K88" s="199">
        <f t="shared" si="16"/>
        <v>1.5021680213901994E-3</v>
      </c>
      <c r="L88" s="199">
        <f t="shared" si="16"/>
        <v>1.6507112613201756E-3</v>
      </c>
      <c r="M88" s="199">
        <f t="shared" si="16"/>
        <v>1.7746262938683158E-3</v>
      </c>
      <c r="N88" s="199">
        <f t="shared" si="16"/>
        <v>1.6996899518292065E-3</v>
      </c>
      <c r="O88" s="199">
        <f t="shared" si="16"/>
        <v>1.7081907056358827E-3</v>
      </c>
      <c r="P88" s="199">
        <f t="shared" si="16"/>
        <v>1.6944084012199636E-3</v>
      </c>
      <c r="Q88" s="199">
        <f t="shared" si="16"/>
        <v>1.6978652178260133E-3</v>
      </c>
    </row>
    <row r="89" spans="1:17" x14ac:dyDescent="0.25">
      <c r="A89" s="142" t="s">
        <v>325</v>
      </c>
      <c r="B89" s="199">
        <f t="shared" ref="B89:Q89" si="17">IF(B$66=0,0,B$66/B$5)</f>
        <v>1.428209484309775E-2</v>
      </c>
      <c r="C89" s="199">
        <f t="shared" si="17"/>
        <v>1.5346934162812511E-2</v>
      </c>
      <c r="D89" s="199">
        <f t="shared" si="17"/>
        <v>1.5229195302829231E-2</v>
      </c>
      <c r="E89" s="199">
        <f t="shared" si="17"/>
        <v>1.5329252063365519E-2</v>
      </c>
      <c r="F89" s="199">
        <f t="shared" si="17"/>
        <v>1.5737349442671227E-2</v>
      </c>
      <c r="G89" s="199">
        <f t="shared" si="17"/>
        <v>1.6562003296723561E-2</v>
      </c>
      <c r="H89" s="199">
        <f t="shared" si="17"/>
        <v>1.6817665552707285E-2</v>
      </c>
      <c r="I89" s="199">
        <f t="shared" si="17"/>
        <v>1.8500469647555168E-2</v>
      </c>
      <c r="J89" s="199">
        <f t="shared" si="17"/>
        <v>1.5174603079627562E-2</v>
      </c>
      <c r="K89" s="199">
        <f t="shared" si="17"/>
        <v>1.6336077232618422E-2</v>
      </c>
      <c r="L89" s="199">
        <f t="shared" si="17"/>
        <v>1.7951484966856914E-2</v>
      </c>
      <c r="M89" s="199">
        <f t="shared" si="17"/>
        <v>1.9299060945817938E-2</v>
      </c>
      <c r="N89" s="199">
        <f t="shared" si="17"/>
        <v>1.8484128226142624E-2</v>
      </c>
      <c r="O89" s="199">
        <f t="shared" si="17"/>
        <v>1.8576573923790224E-2</v>
      </c>
      <c r="P89" s="199">
        <f t="shared" si="17"/>
        <v>1.8426691363267106E-2</v>
      </c>
      <c r="Q89" s="199">
        <f t="shared" si="17"/>
        <v>1.8464284243857897E-2</v>
      </c>
    </row>
    <row r="90" spans="1:17" x14ac:dyDescent="0.25">
      <c r="A90" s="127" t="s">
        <v>320</v>
      </c>
      <c r="B90" s="200">
        <f t="shared" ref="B90:Q90" si="18">IF(B$67=0,0,B$67/B$5)</f>
        <v>6.7936606518613926E-2</v>
      </c>
      <c r="C90" s="200">
        <f t="shared" si="18"/>
        <v>7.6014798754817037E-2</v>
      </c>
      <c r="D90" s="200">
        <f t="shared" si="18"/>
        <v>8.0246004815714853E-2</v>
      </c>
      <c r="E90" s="200">
        <f t="shared" si="18"/>
        <v>8.6296205417417643E-2</v>
      </c>
      <c r="F90" s="200">
        <f t="shared" si="18"/>
        <v>7.977333538736843E-2</v>
      </c>
      <c r="G90" s="200">
        <f t="shared" si="18"/>
        <v>8.1365826609589673E-2</v>
      </c>
      <c r="H90" s="200">
        <f t="shared" si="18"/>
        <v>5.6420086652789539E-2</v>
      </c>
      <c r="I90" s="200">
        <f t="shared" si="18"/>
        <v>8.9147348301960028E-2</v>
      </c>
      <c r="J90" s="200">
        <f t="shared" si="18"/>
        <v>0.15358573328692623</v>
      </c>
      <c r="K90" s="200">
        <f t="shared" si="18"/>
        <v>0.10204603885465705</v>
      </c>
      <c r="L90" s="200">
        <f t="shared" si="18"/>
        <v>8.7448093969335422E-2</v>
      </c>
      <c r="M90" s="200">
        <f t="shared" si="18"/>
        <v>7.5874088619112587E-2</v>
      </c>
      <c r="N90" s="200">
        <f t="shared" si="18"/>
        <v>8.2643433948151768E-2</v>
      </c>
      <c r="O90" s="200">
        <f t="shared" si="18"/>
        <v>6.8193118563767668E-2</v>
      </c>
      <c r="P90" s="200">
        <f t="shared" si="18"/>
        <v>6.4455742868420943E-2</v>
      </c>
      <c r="Q90" s="200">
        <f t="shared" si="18"/>
        <v>5.9912572944922825E-2</v>
      </c>
    </row>
    <row r="91" spans="1:17" x14ac:dyDescent="0.25">
      <c r="A91" s="72" t="s">
        <v>319</v>
      </c>
      <c r="B91" s="71">
        <f t="shared" ref="B91:Q91" si="19">IF(B$68=0,0,B$68/B$5)</f>
        <v>0.24347325089247904</v>
      </c>
      <c r="C91" s="71">
        <f t="shared" si="19"/>
        <v>0.2818647756898966</v>
      </c>
      <c r="D91" s="71">
        <f t="shared" si="19"/>
        <v>0.28902903074047259</v>
      </c>
      <c r="E91" s="71">
        <f t="shared" si="19"/>
        <v>0.27376819672530345</v>
      </c>
      <c r="F91" s="71">
        <f t="shared" si="19"/>
        <v>0.25416968189233274</v>
      </c>
      <c r="G91" s="71">
        <f t="shared" si="19"/>
        <v>0.30634639702924232</v>
      </c>
      <c r="H91" s="71">
        <f t="shared" si="19"/>
        <v>0.42145896186369375</v>
      </c>
      <c r="I91" s="71">
        <f t="shared" si="19"/>
        <v>0.39312944748614698</v>
      </c>
      <c r="J91" s="71">
        <f t="shared" si="19"/>
        <v>0.31842051331702237</v>
      </c>
      <c r="K91" s="71">
        <f t="shared" si="19"/>
        <v>0.4863207191970399</v>
      </c>
      <c r="L91" s="71">
        <f t="shared" si="19"/>
        <v>0.45159682348168517</v>
      </c>
      <c r="M91" s="71">
        <f t="shared" si="19"/>
        <v>0.41166115190918584</v>
      </c>
      <c r="N91" s="71">
        <f t="shared" si="19"/>
        <v>0.4536401536746234</v>
      </c>
      <c r="O91" s="71">
        <f t="shared" si="19"/>
        <v>0.46955887481233732</v>
      </c>
      <c r="P91" s="71">
        <f t="shared" si="19"/>
        <v>0.49142347565975197</v>
      </c>
      <c r="Q91" s="71">
        <f t="shared" si="19"/>
        <v>0.50090732602781485</v>
      </c>
    </row>
    <row r="93" spans="1:17" ht="12.75" x14ac:dyDescent="0.25">
      <c r="A93" s="98" t="str">
        <f>FBT_fec!$A$110</f>
        <v>Energy intensity (toe/physical output index)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 t="shared" ref="B95:Q95" si="20">SUM(B$96:B$106)</f>
        <v>181.65074954442321</v>
      </c>
      <c r="C95" s="230">
        <f t="shared" si="20"/>
        <v>176.17644712867411</v>
      </c>
      <c r="D95" s="230">
        <f t="shared" si="20"/>
        <v>175.03741421636369</v>
      </c>
      <c r="E95" s="230">
        <f t="shared" si="20"/>
        <v>176.21297660358459</v>
      </c>
      <c r="F95" s="230">
        <f t="shared" si="20"/>
        <v>176.31143930881464</v>
      </c>
      <c r="G95" s="230">
        <f t="shared" si="20"/>
        <v>168.92112304375414</v>
      </c>
      <c r="H95" s="230">
        <f t="shared" si="20"/>
        <v>157.65618291643008</v>
      </c>
      <c r="I95" s="230">
        <f t="shared" si="20"/>
        <v>156.16077827016994</v>
      </c>
      <c r="J95" s="230">
        <f t="shared" si="20"/>
        <v>161.32837111133443</v>
      </c>
      <c r="K95" s="230">
        <f t="shared" si="20"/>
        <v>148.15084565056276</v>
      </c>
      <c r="L95" s="230">
        <f t="shared" si="20"/>
        <v>152.05066446972472</v>
      </c>
      <c r="M95" s="230">
        <f t="shared" si="20"/>
        <v>155.76971453929374</v>
      </c>
      <c r="N95" s="230">
        <f t="shared" si="20"/>
        <v>152.09808344106079</v>
      </c>
      <c r="O95" s="230">
        <f t="shared" si="20"/>
        <v>150.65038111754569</v>
      </c>
      <c r="P95" s="230">
        <f t="shared" si="20"/>
        <v>148.59830988470753</v>
      </c>
      <c r="Q95" s="230">
        <f t="shared" si="20"/>
        <v>147.93549949880773</v>
      </c>
    </row>
    <row r="96" spans="1:17" x14ac:dyDescent="0.25">
      <c r="A96" s="132" t="s">
        <v>83</v>
      </c>
      <c r="B96" s="275">
        <f>IF(B$6=0,0,B$6/OIS!B$5*1000)</f>
        <v>2.3900551131066754</v>
      </c>
      <c r="C96" s="275">
        <f>IF(C$6=0,0,C$6/OIS!C$5*1000)</f>
        <v>2.3010640513145053</v>
      </c>
      <c r="D96" s="275">
        <f>IF(D$6=0,0,D$6/OIS!D$5*1000)</f>
        <v>2.3167731576317316</v>
      </c>
      <c r="E96" s="275">
        <f>IF(E$6=0,0,E$6/OIS!E$5*1000)</f>
        <v>2.3205649509061583</v>
      </c>
      <c r="F96" s="275">
        <f>IF(F$6=0,0,F$6/OIS!F$5*1000)</f>
        <v>2.3122718754765401</v>
      </c>
      <c r="G96" s="275">
        <f>IF(G$6=0,0,G$6/OIS!G$5*1000)</f>
        <v>2.1973341840862282</v>
      </c>
      <c r="H96" s="275">
        <f>IF(H$6=0,0,H$6/OIS!H$5*1000)</f>
        <v>2.039353387056023</v>
      </c>
      <c r="I96" s="275">
        <f>IF(I$6=0,0,I$6/OIS!I$5*1000)</f>
        <v>1.968106983482331</v>
      </c>
      <c r="J96" s="275">
        <f>IF(J$6=0,0,J$6/OIS!J$5*1000)</f>
        <v>2.102066435532429</v>
      </c>
      <c r="K96" s="275">
        <f>IF(K$6=0,0,K$6/OIS!K$5*1000)</f>
        <v>1.9195256750388565</v>
      </c>
      <c r="L96" s="275">
        <f>IF(L$6=0,0,L$6/OIS!L$5*1000)</f>
        <v>1.9282516253930901</v>
      </c>
      <c r="M96" s="275">
        <f>IF(M$6=0,0,M$6/OIS!M$5*1000)</f>
        <v>1.9425322092549675</v>
      </c>
      <c r="N96" s="275">
        <f>IF(N$6=0,0,N$6/OIS!N$5*1000)</f>
        <v>1.9201951451750179</v>
      </c>
      <c r="O96" s="275">
        <f>IF(O$6=0,0,O$6/OIS!O$5*1000)</f>
        <v>1.8998082134238512</v>
      </c>
      <c r="P96" s="275">
        <f>IF(P$6=0,0,P$6/OIS!P$5*1000)</f>
        <v>1.8765420199454388</v>
      </c>
      <c r="Q96" s="275">
        <f>IF(Q$6=0,0,Q$6/OIS!Q$5*1000)</f>
        <v>1.8656299185240539</v>
      </c>
    </row>
    <row r="97" spans="1:17" x14ac:dyDescent="0.25">
      <c r="A97" s="76" t="s">
        <v>82</v>
      </c>
      <c r="B97" s="274">
        <f>IF(B$7=0,0,B$7/OIS!B$5*1000)</f>
        <v>1.0052461913912032</v>
      </c>
      <c r="C97" s="274">
        <f>IF(C$7=0,0,C$7/OIS!C$5*1000)</f>
        <v>1.0030959626734421</v>
      </c>
      <c r="D97" s="274">
        <f>IF(D$7=0,0,D$7/OIS!D$5*1000)</f>
        <v>1.0193841487652959</v>
      </c>
      <c r="E97" s="274">
        <f>IF(E$7=0,0,E$7/OIS!E$5*1000)</f>
        <v>1.019714057332433</v>
      </c>
      <c r="F97" s="274">
        <f>IF(F$7=0,0,F$7/OIS!F$5*1000)</f>
        <v>1.0283015227335057</v>
      </c>
      <c r="G97" s="274">
        <f>IF(G$7=0,0,G$7/OIS!G$5*1000)</f>
        <v>1.0012167769834972</v>
      </c>
      <c r="H97" s="274">
        <f>IF(H$7=0,0,H$7/OIS!H$5*1000)</f>
        <v>0.93346984105514752</v>
      </c>
      <c r="I97" s="274">
        <f>IF(I$7=0,0,I$7/OIS!I$5*1000)</f>
        <v>0.93869889688674302</v>
      </c>
      <c r="J97" s="274">
        <f>IF(J$7=0,0,J$7/OIS!J$5*1000)</f>
        <v>0.90755963646362714</v>
      </c>
      <c r="K97" s="274">
        <f>IF(K$7=0,0,K$7/OIS!K$5*1000)</f>
        <v>0.86349288781338995</v>
      </c>
      <c r="L97" s="274">
        <f>IF(L$7=0,0,L$7/OIS!L$5*1000)</f>
        <v>0.90542900755534672</v>
      </c>
      <c r="M97" s="274">
        <f>IF(M$7=0,0,M$7/OIS!M$5*1000)</f>
        <v>0.94654757439313986</v>
      </c>
      <c r="N97" s="274">
        <f>IF(N$7=0,0,N$7/OIS!N$5*1000)</f>
        <v>0.9166656159395441</v>
      </c>
      <c r="O97" s="274">
        <f>IF(O$7=0,0,O$7/OIS!O$5*1000)</f>
        <v>0.90926382378445747</v>
      </c>
      <c r="P97" s="274">
        <f>IF(P$7=0,0,P$7/OIS!P$5*1000)</f>
        <v>0.8940754669490828</v>
      </c>
      <c r="Q97" s="274">
        <f>IF(Q$7=0,0,Q$7/OIS!Q$5*1000)</f>
        <v>0.88908562573021244</v>
      </c>
    </row>
    <row r="98" spans="1:17" x14ac:dyDescent="0.25">
      <c r="A98" s="76" t="s">
        <v>81</v>
      </c>
      <c r="B98" s="274">
        <f>IF(B$8=0,0,B$8/OIS!B$5*1000)</f>
        <v>8.2612813923059676</v>
      </c>
      <c r="C98" s="274">
        <f>IF(C$8=0,0,C$8/OIS!C$5*1000)</f>
        <v>7.6279975179537951</v>
      </c>
      <c r="D98" s="274">
        <f>IF(D$8=0,0,D$8/OIS!D$5*1000)</f>
        <v>7.5536435150384467</v>
      </c>
      <c r="E98" s="274">
        <f>IF(E$8=0,0,E$8/OIS!E$5*1000)</f>
        <v>7.5920765576258766</v>
      </c>
      <c r="F98" s="274">
        <f>IF(F$8=0,0,F$8/OIS!F$5*1000)</f>
        <v>7.4561371146120567</v>
      </c>
      <c r="G98" s="274">
        <f>IF(G$8=0,0,G$8/OIS!G$5*1000)</f>
        <v>6.8709201750318885</v>
      </c>
      <c r="H98" s="274">
        <f>IF(H$8=0,0,H$8/OIS!H$5*1000)</f>
        <v>6.348409484326063</v>
      </c>
      <c r="I98" s="274">
        <f>IF(I$8=0,0,I$8/OIS!I$5*1000)</f>
        <v>5.815736052683647</v>
      </c>
      <c r="J98" s="274">
        <f>IF(J$8=0,0,J$8/OIS!J$5*1000)</f>
        <v>7.0598147444180999</v>
      </c>
      <c r="K98" s="274">
        <f>IF(K$8=0,0,K$8/OIS!K$5*1000)</f>
        <v>6.1195996011906812</v>
      </c>
      <c r="L98" s="274">
        <f>IF(L$8=0,0,L$8/OIS!L$5*1000)</f>
        <v>5.8233765459383209</v>
      </c>
      <c r="M98" s="274">
        <f>IF(M$8=0,0,M$8/OIS!M$5*1000)</f>
        <v>5.5683381109287948</v>
      </c>
      <c r="N98" s="274">
        <f>IF(N$8=0,0,N$8/OIS!N$5*1000)</f>
        <v>5.6623461126949364</v>
      </c>
      <c r="O98" s="274">
        <f>IF(O$8=0,0,O$8/OIS!O$5*1000)</f>
        <v>5.5819118808846415</v>
      </c>
      <c r="P98" s="274">
        <f>IF(P$8=0,0,P$8/OIS!P$5*1000)</f>
        <v>5.5501054660901401</v>
      </c>
      <c r="Q98" s="274">
        <f>IF(Q$8=0,0,Q$8/OIS!Q$5*1000)</f>
        <v>5.518731313567673</v>
      </c>
    </row>
    <row r="99" spans="1:17" x14ac:dyDescent="0.25">
      <c r="A99" s="76" t="s">
        <v>80</v>
      </c>
      <c r="B99" s="274">
        <f>IF(B$9=0,0,B$9/OIS!B$5*1000)</f>
        <v>5.343008509031498</v>
      </c>
      <c r="C99" s="274">
        <f>IF(C$9=0,0,C$9/OIS!C$5*1000)</f>
        <v>4.887500076630368</v>
      </c>
      <c r="D99" s="274">
        <f>IF(D$9=0,0,D$9/OIS!D$5*1000)</f>
        <v>4.8820120598040448</v>
      </c>
      <c r="E99" s="274">
        <f>IF(E$9=0,0,E$9/OIS!E$5*1000)</f>
        <v>4.889332949380802</v>
      </c>
      <c r="F99" s="274">
        <f>IF(F$9=0,0,F$9/OIS!F$5*1000)</f>
        <v>4.7797859945508119</v>
      </c>
      <c r="G99" s="274">
        <f>IF(G$9=0,0,G$9/OIS!G$5*1000)</f>
        <v>4.3619406367342224</v>
      </c>
      <c r="H99" s="274">
        <f>IF(H$9=0,0,H$9/OIS!H$5*1000)</f>
        <v>4.0094756576083741</v>
      </c>
      <c r="I99" s="274">
        <f>IF(I$9=0,0,I$9/OIS!I$5*1000)</f>
        <v>3.5650401147166382</v>
      </c>
      <c r="J99" s="274">
        <f>IF(J$9=0,0,J$9/OIS!J$5*1000)</f>
        <v>4.5208728730888037</v>
      </c>
      <c r="K99" s="274">
        <f>IF(K$9=0,0,K$9/OIS!K$5*1000)</f>
        <v>3.8804600295276375</v>
      </c>
      <c r="L99" s="274">
        <f>IF(L$9=0,0,L$9/OIS!L$5*1000)</f>
        <v>3.6012885813885154</v>
      </c>
      <c r="M99" s="274">
        <f>IF(M$9=0,0,M$9/OIS!M$5*1000)</f>
        <v>3.362879712969705</v>
      </c>
      <c r="N99" s="274">
        <f>IF(N$9=0,0,N$9/OIS!N$5*1000)</f>
        <v>3.4755272845472707</v>
      </c>
      <c r="O99" s="274">
        <f>IF(O$9=0,0,O$9/OIS!O$5*1000)</f>
        <v>3.4207690621477838</v>
      </c>
      <c r="P99" s="274">
        <f>IF(P$9=0,0,P$9/OIS!P$5*1000)</f>
        <v>3.4090059555831007</v>
      </c>
      <c r="Q99" s="274">
        <f>IF(Q$9=0,0,Q$9/OIS!Q$5*1000)</f>
        <v>3.3855133235958719</v>
      </c>
    </row>
    <row r="100" spans="1:17" x14ac:dyDescent="0.25">
      <c r="A100" s="129" t="s">
        <v>79</v>
      </c>
      <c r="B100" s="273">
        <f>IF(B$10=0,0,B$10/OIS!B$5*1000)</f>
        <v>1.8096223751012037</v>
      </c>
      <c r="C100" s="273">
        <f>IF(C$10=0,0,C$10/OIS!C$5*1000)</f>
        <v>1.8034828095895392</v>
      </c>
      <c r="D100" s="273">
        <f>IF(D$10=0,0,D$10/OIS!D$5*1000)</f>
        <v>1.8809444923866037</v>
      </c>
      <c r="E100" s="273">
        <f>IF(E$10=0,0,E$10/OIS!E$5*1000)</f>
        <v>1.8646755775122148</v>
      </c>
      <c r="F100" s="273">
        <f>IF(F$10=0,0,F$10/OIS!F$5*1000)</f>
        <v>1.8741407401517416</v>
      </c>
      <c r="G100" s="273">
        <f>IF(G$10=0,0,G$10/OIS!G$5*1000)</f>
        <v>1.8137000473226299</v>
      </c>
      <c r="H100" s="273">
        <f>IF(H$10=0,0,H$10/OIS!H$5*1000)</f>
        <v>1.6774969295364233</v>
      </c>
      <c r="I100" s="273">
        <f>IF(I$10=0,0,I$10/OIS!I$5*1000)</f>
        <v>1.6368539242808617</v>
      </c>
      <c r="J100" s="273">
        <f>IF(J$10=0,0,J$10/OIS!J$5*1000)</f>
        <v>1.6193950735965266</v>
      </c>
      <c r="K100" s="273">
        <f>IF(K$10=0,0,K$10/OIS!K$5*1000)</f>
        <v>1.5470249613467781</v>
      </c>
      <c r="L100" s="273">
        <f>IF(L$10=0,0,L$10/OIS!L$5*1000)</f>
        <v>1.5866946532683341</v>
      </c>
      <c r="M100" s="273">
        <f>IF(M$10=0,0,M$10/OIS!M$5*1000)</f>
        <v>1.6339464648367032</v>
      </c>
      <c r="N100" s="273">
        <f>IF(N$10=0,0,N$10/OIS!N$5*1000)</f>
        <v>1.603708611014161</v>
      </c>
      <c r="O100" s="273">
        <f>IF(O$10=0,0,O$10/OIS!O$5*1000)</f>
        <v>1.5892396737329841</v>
      </c>
      <c r="P100" s="273">
        <f>IF(P$10=0,0,P$10/OIS!P$5*1000)</f>
        <v>1.5638123043674113</v>
      </c>
      <c r="Q100" s="273">
        <f>IF(Q$10=0,0,Q$10/OIS!Q$5*1000)</f>
        <v>1.5515674022247652</v>
      </c>
    </row>
    <row r="101" spans="1:17" x14ac:dyDescent="0.25">
      <c r="A101" s="127" t="s">
        <v>324</v>
      </c>
      <c r="B101" s="296">
        <f>IF(B$15=0,0,B$15/OIS!B$5*1000)</f>
        <v>13.937218627077151</v>
      </c>
      <c r="C101" s="296">
        <f>IF(C$15=0,0,C$15/OIS!C$5*1000)</f>
        <v>14.422875313788493</v>
      </c>
      <c r="D101" s="296">
        <f>IF(D$15=0,0,D$15/OIS!D$5*1000)</f>
        <v>14.76310930959146</v>
      </c>
      <c r="E101" s="296">
        <f>IF(E$15=0,0,E$15/OIS!E$5*1000)</f>
        <v>16.203569223585209</v>
      </c>
      <c r="F101" s="296">
        <f>IF(F$15=0,0,F$15/OIS!F$5*1000)</f>
        <v>19.697837358955663</v>
      </c>
      <c r="G101" s="296">
        <f>IF(G$15=0,0,G$15/OIS!G$5*1000)</f>
        <v>16.654261246679148</v>
      </c>
      <c r="H101" s="296">
        <f>IF(H$15=0,0,H$15/OIS!H$5*1000)</f>
        <v>4.6776520599256806</v>
      </c>
      <c r="I101" s="296">
        <f>IF(I$15=0,0,I$15/OIS!I$5*1000)</f>
        <v>9.6567177666289208</v>
      </c>
      <c r="J101" s="296">
        <f>IF(J$15=0,0,J$15/OIS!J$5*1000)</f>
        <v>7.7942233949328115</v>
      </c>
      <c r="K101" s="296">
        <f>IF(K$15=0,0,K$15/OIS!K$5*1000)</f>
        <v>4.4494137523595203</v>
      </c>
      <c r="L101" s="296">
        <f>IF(L$15=0,0,L$15/OIS!L$5*1000)</f>
        <v>4.6569223584728041</v>
      </c>
      <c r="M101" s="296">
        <f>IF(M$15=0,0,M$15/OIS!M$5*1000)</f>
        <v>9.4413137138604686</v>
      </c>
      <c r="N101" s="296">
        <f>IF(N$15=0,0,N$15/OIS!N$5*1000)</f>
        <v>4.3711551997449423</v>
      </c>
      <c r="O101" s="296">
        <f>IF(O$15=0,0,O$15/OIS!O$5*1000)</f>
        <v>5.834354675486364</v>
      </c>
      <c r="P101" s="296">
        <f>IF(P$15=0,0,P$15/OIS!P$5*1000)</f>
        <v>6.0925322501022334</v>
      </c>
      <c r="Q101" s="296">
        <f>IF(Q$15=0,0,Q$15/OIS!Q$5*1000)</f>
        <v>5.8404615419535943</v>
      </c>
    </row>
    <row r="102" spans="1:17" x14ac:dyDescent="0.25">
      <c r="A102" s="127" t="s">
        <v>323</v>
      </c>
      <c r="B102" s="296">
        <f>IF(B$26=0,0,B$26/OIS!B$5*1000)</f>
        <v>83.589238704094868</v>
      </c>
      <c r="C102" s="296">
        <f>IF(C$26=0,0,C$26/OIS!C$5*1000)</f>
        <v>71.964325697541142</v>
      </c>
      <c r="D102" s="296">
        <f>IF(D$26=0,0,D$26/OIS!D$5*1000)</f>
        <v>68.996870326325961</v>
      </c>
      <c r="E102" s="296">
        <f>IF(E$26=0,0,E$26/OIS!E$5*1000)</f>
        <v>69.767484676571002</v>
      </c>
      <c r="F102" s="296">
        <f>IF(F$26=0,0,F$26/OIS!F$5*1000)</f>
        <v>70.929765531472583</v>
      </c>
      <c r="G102" s="296">
        <f>IF(G$26=0,0,G$26/OIS!G$5*1000)</f>
        <v>61.096201247308748</v>
      </c>
      <c r="H102" s="296">
        <f>IF(H$26=0,0,H$26/OIS!H$5*1000)</f>
        <v>53.690122466666729</v>
      </c>
      <c r="I102" s="296">
        <f>IF(I$26=0,0,I$26/OIS!I$5*1000)</f>
        <v>47.526054146921922</v>
      </c>
      <c r="J102" s="296">
        <f>IF(J$26=0,0,J$26/OIS!J$5*1000)</f>
        <v>52.922330005784815</v>
      </c>
      <c r="K102" s="296">
        <f>IF(K$26=0,0,K$26/OIS!K$5*1000)</f>
        <v>34.04422235371328</v>
      </c>
      <c r="L102" s="296">
        <f>IF(L$26=0,0,L$26/OIS!L$5*1000)</f>
        <v>42.383533202101724</v>
      </c>
      <c r="M102" s="296">
        <f>IF(M$26=0,0,M$26/OIS!M$5*1000)</f>
        <v>46.79505369708528</v>
      </c>
      <c r="N102" s="296">
        <f>IF(N$26=0,0,N$26/OIS!N$5*1000)</f>
        <v>43.101728195992074</v>
      </c>
      <c r="O102" s="296">
        <f>IF(O$26=0,0,O$26/OIS!O$5*1000)</f>
        <v>40.966706408987335</v>
      </c>
      <c r="P102" s="296">
        <f>IF(P$26=0,0,P$26/OIS!P$5*1000)</f>
        <v>37.37736247690799</v>
      </c>
      <c r="Q102" s="296">
        <f>IF(Q$26=0,0,Q$26/OIS!Q$5*1000)</f>
        <v>36.709605390181473</v>
      </c>
    </row>
    <row r="103" spans="1:17" x14ac:dyDescent="0.25">
      <c r="A103" s="127" t="s">
        <v>322</v>
      </c>
      <c r="B103" s="296">
        <f>IF(B$34=0,0,B$34/OIS!B$5*1000)</f>
        <v>5.7652294073627735</v>
      </c>
      <c r="C103" s="296">
        <f>IF(C$34=0,0,C$34/OIS!C$5*1000)</f>
        <v>6.0083740780488482</v>
      </c>
      <c r="D103" s="296">
        <f>IF(D$34=0,0,D$34/OIS!D$5*1000)</f>
        <v>5.9237310364516</v>
      </c>
      <c r="E103" s="296">
        <f>IF(E$34=0,0,E$34/OIS!E$5*1000)</f>
        <v>6.0026958559828429</v>
      </c>
      <c r="F103" s="296">
        <f>IF(F$34=0,0,F$34/OIS!F$5*1000)</f>
        <v>6.1659438469847458</v>
      </c>
      <c r="G103" s="296">
        <f>IF(G$34=0,0,G$34/OIS!G$5*1000)</f>
        <v>6.217049326082007</v>
      </c>
      <c r="H103" s="296">
        <f>IF(H$34=0,0,H$34/OIS!H$5*1000)</f>
        <v>5.8920199035665899</v>
      </c>
      <c r="I103" s="296">
        <f>IF(I$34=0,0,I$34/OIS!I$5*1000)</f>
        <v>6.4201060856130496</v>
      </c>
      <c r="J103" s="296">
        <f>IF(J$34=0,0,J$34/OIS!J$5*1000)</f>
        <v>5.440208882438565</v>
      </c>
      <c r="K103" s="296">
        <f>IF(K$34=0,0,K$34/OIS!K$5*1000)</f>
        <v>5.3782303480562748</v>
      </c>
      <c r="L103" s="296">
        <f>IF(L$34=0,0,L$34/OIS!L$5*1000)</f>
        <v>6.0656338165085959</v>
      </c>
      <c r="M103" s="296">
        <f>IF(M$34=0,0,M$34/OIS!M$5*1000)</f>
        <v>6.6804649209033178</v>
      </c>
      <c r="N103" s="296">
        <f>IF(N$34=0,0,N$34/OIS!N$5*1000)</f>
        <v>6.2475566161669081</v>
      </c>
      <c r="O103" s="296">
        <f>IF(O$34=0,0,O$34/OIS!O$5*1000)</f>
        <v>6.219039869949464</v>
      </c>
      <c r="P103" s="296">
        <f>IF(P$34=0,0,P$34/OIS!P$5*1000)</f>
        <v>6.0848337629969542</v>
      </c>
      <c r="Q103" s="296">
        <f>IF(Q$34=0,0,Q$34/OIS!Q$5*1000)</f>
        <v>6.0700513611179634</v>
      </c>
    </row>
    <row r="104" spans="1:17" x14ac:dyDescent="0.25">
      <c r="A104" s="127" t="s">
        <v>321</v>
      </c>
      <c r="B104" s="296">
        <f>IF(B$53=0,0,B$53/OIS!B$5*1000)</f>
        <v>2.9820152107048821</v>
      </c>
      <c r="C104" s="296">
        <f>IF(C$53=0,0,C$53/OIS!C$5*1000)</f>
        <v>3.107779695542507</v>
      </c>
      <c r="D104" s="296">
        <f>IF(D$53=0,0,D$53/OIS!D$5*1000)</f>
        <v>3.0639988119577248</v>
      </c>
      <c r="E104" s="296">
        <f>IF(E$53=0,0,E$53/OIS!E$5*1000)</f>
        <v>3.1048426841290553</v>
      </c>
      <c r="F104" s="296">
        <f>IF(F$53=0,0,F$53/OIS!F$5*1000)</f>
        <v>3.1892813001645237</v>
      </c>
      <c r="G104" s="296">
        <f>IF(G$53=0,0,G$53/OIS!G$5*1000)</f>
        <v>3.2157151686631065</v>
      </c>
      <c r="H104" s="296">
        <f>IF(H$53=0,0,H$53/OIS!H$5*1000)</f>
        <v>3.047596501844787</v>
      </c>
      <c r="I104" s="296">
        <f>IF(I$53=0,0,I$53/OIS!I$5*1000)</f>
        <v>3.3207445270412315</v>
      </c>
      <c r="J104" s="296">
        <f>IF(J$53=0,0,J$53/OIS!J$5*1000)</f>
        <v>2.8139011460889121</v>
      </c>
      <c r="K104" s="296">
        <f>IF(K$53=0,0,K$53/OIS!K$5*1000)</f>
        <v>2.7818432834773841</v>
      </c>
      <c r="L104" s="296">
        <f>IF(L$53=0,0,L$53/OIS!L$5*1000)</f>
        <v>3.1373968016423768</v>
      </c>
      <c r="M104" s="296">
        <f>IF(M$53=0,0,M$53/OIS!M$5*1000)</f>
        <v>3.4554128901224042</v>
      </c>
      <c r="N104" s="296">
        <f>IF(N$53=0,0,N$53/OIS!N$5*1000)</f>
        <v>3.2314948014656415</v>
      </c>
      <c r="O104" s="296">
        <f>IF(O$53=0,0,O$53/OIS!O$5*1000)</f>
        <v>3.2167447603186869</v>
      </c>
      <c r="P104" s="296">
        <f>IF(P$53=0,0,P$53/OIS!P$5*1000)</f>
        <v>3.1473278084467009</v>
      </c>
      <c r="Q104" s="296">
        <f>IF(Q$53=0,0,Q$53/OIS!Q$5*1000)</f>
        <v>3.1396817385092914</v>
      </c>
    </row>
    <row r="105" spans="1:17" x14ac:dyDescent="0.25">
      <c r="A105" s="127" t="s">
        <v>320</v>
      </c>
      <c r="B105" s="296">
        <f>IF(B$67=0,0,B$67/OIS!B$5*1000)</f>
        <v>12.340735495610765</v>
      </c>
      <c r="C105" s="296">
        <f>IF(C$67=0,0,C$67/OIS!C$5*1000)</f>
        <v>13.392017173824827</v>
      </c>
      <c r="D105" s="296">
        <f>IF(D$67=0,0,D$67/OIS!D$5*1000)</f>
        <v>14.046053184136595</v>
      </c>
      <c r="E105" s="296">
        <f>IF(E$67=0,0,E$67/OIS!E$5*1000)</f>
        <v>15.206511226197541</v>
      </c>
      <c r="F105" s="296">
        <f>IF(F$67=0,0,F$67/OIS!F$5*1000)</f>
        <v>14.064951580611723</v>
      </c>
      <c r="G105" s="296">
        <f>IF(G$67=0,0,G$67/OIS!G$5*1000)</f>
        <v>13.744406808275262</v>
      </c>
      <c r="H105" s="296">
        <f>IF(H$67=0,0,H$67/OIS!H$5*1000)</f>
        <v>8.8949755014930236</v>
      </c>
      <c r="I105" s="296">
        <f>IF(I$67=0,0,I$67/OIS!I$5*1000)</f>
        <v>13.92131929155599</v>
      </c>
      <c r="J105" s="296">
        <f>IF(J$67=0,0,J$67/OIS!J$5*1000)</f>
        <v>24.777736177119664</v>
      </c>
      <c r="K105" s="296">
        <f>IF(K$67=0,0,K$67/OIS!K$5*1000)</f>
        <v>15.118206951607627</v>
      </c>
      <c r="L105" s="296">
        <f>IF(L$67=0,0,L$67/OIS!L$5*1000)</f>
        <v>13.296540794648378</v>
      </c>
      <c r="M105" s="296">
        <f>IF(M$67=0,0,M$67/OIS!M$5*1000)</f>
        <v>11.818885125128242</v>
      </c>
      <c r="N105" s="296">
        <f>IF(N$67=0,0,N$67/OIS!N$5*1000)</f>
        <v>12.569907912501785</v>
      </c>
      <c r="O105" s="296">
        <f>IF(O$67=0,0,O$67/OIS!O$5*1000)</f>
        <v>10.273319301225575</v>
      </c>
      <c r="P105" s="296">
        <f>IF(P$67=0,0,P$67/OIS!P$5*1000)</f>
        <v>9.5780144526106419</v>
      </c>
      <c r="Q105" s="296">
        <f>IF(Q$67=0,0,Q$67/OIS!Q$5*1000)</f>
        <v>8.8631964048659118</v>
      </c>
    </row>
    <row r="106" spans="1:17" x14ac:dyDescent="0.25">
      <c r="A106" s="72" t="s">
        <v>319</v>
      </c>
      <c r="B106" s="295">
        <f>IF(B$68=0,0,B$68/OIS!B$5*1000)</f>
        <v>44.227098518636218</v>
      </c>
      <c r="C106" s="295">
        <f>IF(C$68=0,0,C$68/OIS!C$5*1000)</f>
        <v>49.657934751766653</v>
      </c>
      <c r="D106" s="295">
        <f>IF(D$68=0,0,D$68/OIS!D$5*1000)</f>
        <v>50.590894174274204</v>
      </c>
      <c r="E106" s="295">
        <f>IF(E$68=0,0,E$68/OIS!E$5*1000)</f>
        <v>48.241508844361434</v>
      </c>
      <c r="F106" s="295">
        <f>IF(F$68=0,0,F$68/OIS!F$5*1000)</f>
        <v>44.813022443100742</v>
      </c>
      <c r="G106" s="295">
        <f>IF(G$68=0,0,G$68/OIS!G$5*1000)</f>
        <v>51.74837742658741</v>
      </c>
      <c r="H106" s="295">
        <f>IF(H$68=0,0,H$68/OIS!H$5*1000)</f>
        <v>66.445611183351232</v>
      </c>
      <c r="I106" s="295">
        <f>IF(I$68=0,0,I$68/OIS!I$5*1000)</f>
        <v>61.391400480358605</v>
      </c>
      <c r="J106" s="295">
        <f>IF(J$68=0,0,J$68/OIS!J$5*1000)</f>
        <v>51.370262741870192</v>
      </c>
      <c r="K106" s="295">
        <f>IF(K$68=0,0,K$68/OIS!K$5*1000)</f>
        <v>72.048825806431338</v>
      </c>
      <c r="L106" s="295">
        <f>IF(L$68=0,0,L$68/OIS!L$5*1000)</f>
        <v>68.66559708280721</v>
      </c>
      <c r="M106" s="295">
        <f>IF(M$68=0,0,M$68/OIS!M$5*1000)</f>
        <v>64.124340119810711</v>
      </c>
      <c r="N106" s="295">
        <f>IF(N$68=0,0,N$68/OIS!N$5*1000)</f>
        <v>68.997797945818505</v>
      </c>
      <c r="O106" s="295">
        <f>IF(O$68=0,0,O$68/OIS!O$5*1000)</f>
        <v>70.73922344760453</v>
      </c>
      <c r="P106" s="295">
        <f>IF(P$68=0,0,P$68/OIS!P$5*1000)</f>
        <v>73.024697920707851</v>
      </c>
      <c r="Q106" s="295">
        <f>IF(Q$68=0,0,Q$68/OIS!Q$5*1000)</f>
        <v>74.101975478536914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67.57962886628269</v>
      </c>
      <c r="C5" s="96">
        <v>62.330770403461969</v>
      </c>
      <c r="D5" s="96">
        <v>61.979361336522935</v>
      </c>
      <c r="E5" s="96">
        <v>59.572166433801371</v>
      </c>
      <c r="F5" s="96">
        <v>59.29525659452338</v>
      </c>
      <c r="G5" s="96">
        <v>60.805110500422394</v>
      </c>
      <c r="H5" s="96">
        <v>70.490484068374968</v>
      </c>
      <c r="I5" s="96">
        <v>90.216939032365147</v>
      </c>
      <c r="J5" s="96">
        <v>95.871750931977175</v>
      </c>
      <c r="K5" s="96">
        <v>83.020216354966493</v>
      </c>
      <c r="L5" s="96">
        <v>91.729043719570456</v>
      </c>
      <c r="M5" s="96">
        <v>100.96613699561942</v>
      </c>
      <c r="N5" s="96">
        <v>92.129869112744274</v>
      </c>
      <c r="O5" s="96">
        <v>91.949249148081094</v>
      </c>
      <c r="P5" s="96">
        <v>90.866597456824451</v>
      </c>
      <c r="Q5" s="96">
        <v>94.186345020437614</v>
      </c>
    </row>
    <row r="6" spans="1:17" x14ac:dyDescent="0.25">
      <c r="A6" s="132" t="s">
        <v>83</v>
      </c>
      <c r="B6" s="160">
        <v>1.1341387937510954</v>
      </c>
      <c r="C6" s="160">
        <v>1.0071025378400547</v>
      </c>
      <c r="D6" s="160">
        <v>1.0082612987143555</v>
      </c>
      <c r="E6" s="160">
        <v>0.97068788797440464</v>
      </c>
      <c r="F6" s="160">
        <v>0.96893740590899435</v>
      </c>
      <c r="G6" s="160">
        <v>0.96028586143490502</v>
      </c>
      <c r="H6" s="160">
        <v>1.0612075283194848</v>
      </c>
      <c r="I6" s="160">
        <v>1.3286168163089582</v>
      </c>
      <c r="J6" s="160">
        <v>1.5079955209948079</v>
      </c>
      <c r="K6" s="160">
        <v>1.1924515464130425</v>
      </c>
      <c r="L6" s="160">
        <v>1.323529198943495</v>
      </c>
      <c r="M6" s="160">
        <v>1.4675973662239503</v>
      </c>
      <c r="N6" s="160">
        <v>1.3237585442523652</v>
      </c>
      <c r="O6" s="160">
        <v>1.3071363825599933</v>
      </c>
      <c r="P6" s="160">
        <v>1.2759260798130647</v>
      </c>
      <c r="Q6" s="160">
        <v>1.3148505629270981</v>
      </c>
    </row>
    <row r="7" spans="1:17" x14ac:dyDescent="0.25">
      <c r="A7" s="76" t="s">
        <v>82</v>
      </c>
      <c r="B7" s="159">
        <v>0.12489177994481288</v>
      </c>
      <c r="C7" s="159">
        <v>0.11494513472476625</v>
      </c>
      <c r="D7" s="159">
        <v>0.11615304227239925</v>
      </c>
      <c r="E7" s="159">
        <v>0.11167794579695917</v>
      </c>
      <c r="F7" s="159">
        <v>0.11281852899150073</v>
      </c>
      <c r="G7" s="159">
        <v>0.11456070281974701</v>
      </c>
      <c r="H7" s="159">
        <v>0.1271777839901734</v>
      </c>
      <c r="I7" s="159">
        <v>0.16591302384916407</v>
      </c>
      <c r="J7" s="159">
        <v>0.17046370159192864</v>
      </c>
      <c r="K7" s="159">
        <v>0.14044578470479682</v>
      </c>
      <c r="L7" s="159">
        <v>0.16271491111640216</v>
      </c>
      <c r="M7" s="159">
        <v>0.1872338081403063</v>
      </c>
      <c r="N7" s="159">
        <v>0.16545407911505999</v>
      </c>
      <c r="O7" s="159">
        <v>0.16379633608547364</v>
      </c>
      <c r="P7" s="159">
        <v>0.15916388362515888</v>
      </c>
      <c r="Q7" s="159">
        <v>0.16405807681990897</v>
      </c>
    </row>
    <row r="8" spans="1:17" x14ac:dyDescent="0.25">
      <c r="A8" s="76" t="s">
        <v>81</v>
      </c>
      <c r="B8" s="159">
        <v>5.6283790770706412</v>
      </c>
      <c r="C8" s="159">
        <v>4.793283985464746</v>
      </c>
      <c r="D8" s="159">
        <v>4.7198011755325959</v>
      </c>
      <c r="E8" s="159">
        <v>4.559572181986125</v>
      </c>
      <c r="F8" s="159">
        <v>4.4858871675346359</v>
      </c>
      <c r="G8" s="159">
        <v>4.3111879825786295</v>
      </c>
      <c r="H8" s="159">
        <v>4.7429702430605705</v>
      </c>
      <c r="I8" s="159">
        <v>5.6368095924159922</v>
      </c>
      <c r="J8" s="159">
        <v>7.2715091214695979</v>
      </c>
      <c r="K8" s="159">
        <v>5.4581750226468522</v>
      </c>
      <c r="L8" s="159">
        <v>5.7388163662226113</v>
      </c>
      <c r="M8" s="159">
        <v>6.0400693822757026</v>
      </c>
      <c r="N8" s="159">
        <v>5.6045075120574648</v>
      </c>
      <c r="O8" s="159">
        <v>5.514063365936015</v>
      </c>
      <c r="P8" s="159">
        <v>5.4180884564562373</v>
      </c>
      <c r="Q8" s="159">
        <v>5.5842876850135195</v>
      </c>
    </row>
    <row r="9" spans="1:17" x14ac:dyDescent="0.25">
      <c r="A9" s="76" t="s">
        <v>80</v>
      </c>
      <c r="B9" s="159">
        <v>2.5481536061081655</v>
      </c>
      <c r="C9" s="159">
        <v>2.149874992960974</v>
      </c>
      <c r="D9" s="159">
        <v>2.1353539895745799</v>
      </c>
      <c r="E9" s="159">
        <v>2.055497451866322</v>
      </c>
      <c r="F9" s="159">
        <v>2.0130136783084707</v>
      </c>
      <c r="G9" s="159">
        <v>1.9158681670946838</v>
      </c>
      <c r="H9" s="159">
        <v>2.0968958636212514</v>
      </c>
      <c r="I9" s="159">
        <v>2.4187830234938965</v>
      </c>
      <c r="J9" s="159">
        <v>3.2595478202238182</v>
      </c>
      <c r="K9" s="159">
        <v>2.4227660435682905</v>
      </c>
      <c r="L9" s="159">
        <v>2.4843294802374376</v>
      </c>
      <c r="M9" s="159">
        <v>2.5534742139941997</v>
      </c>
      <c r="N9" s="159">
        <v>2.4080503280162744</v>
      </c>
      <c r="O9" s="159">
        <v>2.3654640160151685</v>
      </c>
      <c r="P9" s="159">
        <v>2.329573561852917</v>
      </c>
      <c r="Q9" s="159">
        <v>2.3980424920606351</v>
      </c>
    </row>
    <row r="10" spans="1:17" x14ac:dyDescent="0.25">
      <c r="A10" s="129" t="s">
        <v>79</v>
      </c>
      <c r="B10" s="158">
        <v>1.339486339395902</v>
      </c>
      <c r="C10" s="158">
        <v>1.2367806931091581</v>
      </c>
      <c r="D10" s="158">
        <v>1.2923760739433416</v>
      </c>
      <c r="E10" s="158">
        <v>1.2285466262720037</v>
      </c>
      <c r="F10" s="158">
        <v>1.2378531795870771</v>
      </c>
      <c r="G10" s="158">
        <v>1.2512913347604706</v>
      </c>
      <c r="H10" s="158">
        <v>1.3660875753629893</v>
      </c>
      <c r="I10" s="158">
        <v>1.7380907591929575</v>
      </c>
      <c r="J10" s="158">
        <v>1.8144963392518316</v>
      </c>
      <c r="K10" s="158">
        <v>1.5608723380608591</v>
      </c>
      <c r="L10" s="158">
        <v>1.7744231856664081</v>
      </c>
      <c r="M10" s="158">
        <v>1.9269239441297272</v>
      </c>
      <c r="N10" s="158">
        <v>1.7255724569448061</v>
      </c>
      <c r="O10" s="158">
        <v>1.7068446733933826</v>
      </c>
      <c r="P10" s="158">
        <v>1.6735236698527409</v>
      </c>
      <c r="Q10" s="158">
        <v>1.7201766557710769</v>
      </c>
    </row>
    <row r="11" spans="1:17" x14ac:dyDescent="0.25">
      <c r="A11" s="92" t="s">
        <v>125</v>
      </c>
      <c r="B11" s="91">
        <v>0.1925653935023724</v>
      </c>
      <c r="C11" s="91">
        <v>0.17394908224773026</v>
      </c>
      <c r="D11" s="91">
        <v>0.17028475180840003</v>
      </c>
      <c r="E11" s="91">
        <v>0.16539234785879456</v>
      </c>
      <c r="F11" s="91">
        <v>0.16654303810789375</v>
      </c>
      <c r="G11" s="91">
        <v>0.16792583629293203</v>
      </c>
      <c r="H11" s="91">
        <v>0.27935723470180618</v>
      </c>
      <c r="I11" s="91">
        <v>0.24668832008268091</v>
      </c>
      <c r="J11" s="91">
        <v>0.26128134612777043</v>
      </c>
      <c r="K11" s="91">
        <v>7.8307256665281738E-2</v>
      </c>
      <c r="L11" s="91">
        <v>7.9031066955750448E-2</v>
      </c>
      <c r="M11" s="91">
        <v>0.3175497136399027</v>
      </c>
      <c r="N11" s="91">
        <v>0.28439638870303463</v>
      </c>
      <c r="O11" s="91">
        <v>0.28127798839465934</v>
      </c>
      <c r="P11" s="91">
        <v>0.23607175484250556</v>
      </c>
      <c r="Q11" s="91">
        <v>0.24384452695680089</v>
      </c>
    </row>
    <row r="12" spans="1:17" x14ac:dyDescent="0.25">
      <c r="A12" s="92" t="s">
        <v>26</v>
      </c>
      <c r="B12" s="91">
        <v>0.46192827170230638</v>
      </c>
      <c r="C12" s="91">
        <v>0.4069075519984402</v>
      </c>
      <c r="D12" s="91">
        <v>0.39809159406202549</v>
      </c>
      <c r="E12" s="91">
        <v>0.3861979806356724</v>
      </c>
      <c r="F12" s="91">
        <v>0.38526052542063249</v>
      </c>
      <c r="G12" s="91">
        <v>0.38114798496116592</v>
      </c>
      <c r="H12" s="91">
        <v>0.3215386253429427</v>
      </c>
      <c r="I12" s="91">
        <v>0.53749858353456303</v>
      </c>
      <c r="J12" s="91">
        <v>0.6142849446018922</v>
      </c>
      <c r="K12" s="91">
        <v>0.47920691999254039</v>
      </c>
      <c r="L12" s="91">
        <v>0.53541293481442254</v>
      </c>
      <c r="M12" s="91">
        <v>0.59542874572993321</v>
      </c>
      <c r="N12" s="91">
        <v>0.53397008696387394</v>
      </c>
      <c r="O12" s="91">
        <v>0.5273302708493951</v>
      </c>
      <c r="P12" s="91">
        <v>0.5150360146276981</v>
      </c>
      <c r="Q12" s="91">
        <v>0.53169859520537588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0.68499267419122312</v>
      </c>
      <c r="C14" s="157">
        <v>0.65592405886298766</v>
      </c>
      <c r="D14" s="157">
        <v>0.72399972807291624</v>
      </c>
      <c r="E14" s="157">
        <v>0.67695629777753685</v>
      </c>
      <c r="F14" s="157">
        <v>0.68604961605855086</v>
      </c>
      <c r="G14" s="157">
        <v>0.70221751350637251</v>
      </c>
      <c r="H14" s="157">
        <v>0.76519171531824037</v>
      </c>
      <c r="I14" s="157">
        <v>0.95390385557571356</v>
      </c>
      <c r="J14" s="157">
        <v>0.93893004852216888</v>
      </c>
      <c r="K14" s="157">
        <v>1.0033581614030371</v>
      </c>
      <c r="L14" s="157">
        <v>1.1599791838962352</v>
      </c>
      <c r="M14" s="157">
        <v>1.0139454847598914</v>
      </c>
      <c r="N14" s="157">
        <v>0.90720598127789753</v>
      </c>
      <c r="O14" s="157">
        <v>0.89823641414932809</v>
      </c>
      <c r="P14" s="157">
        <v>0.92241590038253729</v>
      </c>
      <c r="Q14" s="157">
        <v>0.94463353360890001</v>
      </c>
    </row>
    <row r="15" spans="1:17" x14ac:dyDescent="0.25">
      <c r="A15" s="156" t="s">
        <v>324</v>
      </c>
      <c r="B15" s="204">
        <v>5.4660121965666804</v>
      </c>
      <c r="C15" s="204">
        <v>5.3231745758263536</v>
      </c>
      <c r="D15" s="204">
        <v>5.3244924627721968</v>
      </c>
      <c r="E15" s="204">
        <v>5.5401061167741794</v>
      </c>
      <c r="F15" s="204">
        <v>6.7686959834871141</v>
      </c>
      <c r="G15" s="204">
        <v>5.9072006505454286</v>
      </c>
      <c r="H15" s="204">
        <v>2.0354946708693631</v>
      </c>
      <c r="I15" s="204">
        <v>5.2513048011987786</v>
      </c>
      <c r="J15" s="204">
        <v>4.4971089481208022</v>
      </c>
      <c r="K15" s="204">
        <v>2.1716006709476083</v>
      </c>
      <c r="L15" s="204">
        <v>2.5157546478454011</v>
      </c>
      <c r="M15" s="204">
        <v>5.5893897496110592</v>
      </c>
      <c r="N15" s="204">
        <v>2.3885455221879872</v>
      </c>
      <c r="O15" s="204">
        <v>3.170829695699886</v>
      </c>
      <c r="P15" s="204">
        <v>3.281888672693082</v>
      </c>
      <c r="Q15" s="204">
        <v>3.2595097341261847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0.14496428284435989</v>
      </c>
      <c r="H16" s="87">
        <v>0</v>
      </c>
      <c r="I16" s="87">
        <v>1.6866442967724644</v>
      </c>
      <c r="J16" s="87">
        <v>0.78615770440984623</v>
      </c>
      <c r="K16" s="87">
        <v>2.5982586170502722E-2</v>
      </c>
      <c r="L16" s="87">
        <v>6.2089416837670962E-2</v>
      </c>
      <c r="M16" s="87">
        <v>0.17376093359905151</v>
      </c>
      <c r="N16" s="87">
        <v>4.6229941103502703E-2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0.61735294299891841</v>
      </c>
      <c r="C19" s="87">
        <v>0.79052174014337429</v>
      </c>
      <c r="D19" s="87">
        <v>0.6723449275227924</v>
      </c>
      <c r="E19" s="87">
        <v>0.47801952605606246</v>
      </c>
      <c r="F19" s="87">
        <v>0.7710772303936364</v>
      </c>
      <c r="G19" s="87">
        <v>0.60142109246581676</v>
      </c>
      <c r="H19" s="87">
        <v>0.6033811108554169</v>
      </c>
      <c r="I19" s="87">
        <v>1.5205381369757867</v>
      </c>
      <c r="J19" s="87">
        <v>0.67748164265132971</v>
      </c>
      <c r="K19" s="87">
        <v>0</v>
      </c>
      <c r="L19" s="87">
        <v>0</v>
      </c>
      <c r="M19" s="87">
        <v>0.24090461770391378</v>
      </c>
      <c r="N19" s="87">
        <v>0.18877413732346779</v>
      </c>
      <c r="O19" s="87">
        <v>0.12335771764454512</v>
      </c>
      <c r="P19" s="87">
        <v>0.20978794208821699</v>
      </c>
      <c r="Q19" s="87">
        <v>0.1866885701526424</v>
      </c>
    </row>
    <row r="20" spans="1:17" x14ac:dyDescent="0.25">
      <c r="A20" s="88" t="s">
        <v>29</v>
      </c>
      <c r="B20" s="87">
        <v>1.4351044457481452</v>
      </c>
      <c r="C20" s="87">
        <v>0.62083425066274756</v>
      </c>
      <c r="D20" s="87">
        <v>1.035701822636492</v>
      </c>
      <c r="E20" s="87">
        <v>1.4675002084717657</v>
      </c>
      <c r="F20" s="87">
        <v>1.9438794133162891</v>
      </c>
      <c r="G20" s="87">
        <v>1.7089493856222104</v>
      </c>
      <c r="H20" s="87">
        <v>0.78851832431451041</v>
      </c>
      <c r="I20" s="87">
        <v>0.58687251789919537</v>
      </c>
      <c r="J20" s="87">
        <v>0</v>
      </c>
      <c r="K20" s="87">
        <v>3.3052330625989695E-2</v>
      </c>
      <c r="L20" s="87">
        <v>0</v>
      </c>
      <c r="M20" s="87">
        <v>2.6553901357906882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1.6095242479461604</v>
      </c>
      <c r="C21" s="87">
        <v>1.6104519170759541</v>
      </c>
      <c r="D21" s="87">
        <v>1.8440935910143765</v>
      </c>
      <c r="E21" s="87">
        <v>2.1137212037230175</v>
      </c>
      <c r="F21" s="87">
        <v>2.182750539234537</v>
      </c>
      <c r="G21" s="87">
        <v>2.1600012296288353</v>
      </c>
      <c r="H21" s="87">
        <v>0</v>
      </c>
      <c r="I21" s="87">
        <v>0.7437501579038035</v>
      </c>
      <c r="J21" s="87">
        <v>2.3931197923282146</v>
      </c>
      <c r="K21" s="87">
        <v>2.104763315004774</v>
      </c>
      <c r="L21" s="87">
        <v>2.4043112653763536</v>
      </c>
      <c r="M21" s="87">
        <v>2.4052556815357455</v>
      </c>
      <c r="N21" s="87">
        <v>2.100695489416514</v>
      </c>
      <c r="O21" s="87">
        <v>3.0036248984528431</v>
      </c>
      <c r="P21" s="87">
        <v>3.0044026586627517</v>
      </c>
      <c r="Q21" s="87">
        <v>3.0037526976778932</v>
      </c>
    </row>
    <row r="22" spans="1:17" x14ac:dyDescent="0.25">
      <c r="A22" s="88" t="s">
        <v>26</v>
      </c>
      <c r="B22" s="87">
        <v>1.8040305598734567</v>
      </c>
      <c r="C22" s="87">
        <v>2.301366667944277</v>
      </c>
      <c r="D22" s="87">
        <v>1.7723521215985363</v>
      </c>
      <c r="E22" s="87">
        <v>1.480865178523334</v>
      </c>
      <c r="F22" s="87">
        <v>1.8709888005426523</v>
      </c>
      <c r="G22" s="87">
        <v>1.2918646599842061</v>
      </c>
      <c r="H22" s="87">
        <v>0.643595235699436</v>
      </c>
      <c r="I22" s="87">
        <v>0.7134996916475288</v>
      </c>
      <c r="J22" s="87">
        <v>0.64034980873141123</v>
      </c>
      <c r="K22" s="87">
        <v>7.802439146341847E-3</v>
      </c>
      <c r="L22" s="87">
        <v>4.9353965631376555E-2</v>
      </c>
      <c r="M22" s="87">
        <v>0.11407838098166095</v>
      </c>
      <c r="N22" s="87">
        <v>5.2845954344502462E-2</v>
      </c>
      <c r="O22" s="87">
        <v>4.3847079602498069E-2</v>
      </c>
      <c r="P22" s="87">
        <v>6.7698071942113303E-2</v>
      </c>
      <c r="Q22" s="87">
        <v>6.9068466295649417E-2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21.054856265688436</v>
      </c>
      <c r="C26" s="204">
        <v>16.760030270563348</v>
      </c>
      <c r="D26" s="204">
        <v>16.034903759466555</v>
      </c>
      <c r="E26" s="204">
        <v>15.625463901432644</v>
      </c>
      <c r="F26" s="204">
        <v>15.954077655129488</v>
      </c>
      <c r="G26" s="204">
        <v>14.265619979158817</v>
      </c>
      <c r="H26" s="204">
        <v>14.814649889882372</v>
      </c>
      <c r="I26" s="204">
        <v>16.963560348678879</v>
      </c>
      <c r="J26" s="204">
        <v>19.934073174979982</v>
      </c>
      <c r="K26" s="204">
        <v>11.234871860884699</v>
      </c>
      <c r="L26" s="204">
        <v>15.407455828670813</v>
      </c>
      <c r="M26" s="204">
        <v>18.500990372368534</v>
      </c>
      <c r="N26" s="204">
        <v>15.821813222714303</v>
      </c>
      <c r="O26" s="204">
        <v>15.03213943897582</v>
      </c>
      <c r="P26" s="204">
        <v>13.602029562005969</v>
      </c>
      <c r="Q26" s="204">
        <v>13.886961114285045</v>
      </c>
    </row>
    <row r="27" spans="1:17" x14ac:dyDescent="0.25">
      <c r="A27" s="152" t="s">
        <v>332</v>
      </c>
      <c r="B27" s="151">
        <v>20.145013616024954</v>
      </c>
      <c r="C27" s="151">
        <v>15.885462731410431</v>
      </c>
      <c r="D27" s="151">
        <v>15.177517886420562</v>
      </c>
      <c r="E27" s="151">
        <v>14.790392465638499</v>
      </c>
      <c r="F27" s="151">
        <v>15.094771746498724</v>
      </c>
      <c r="G27" s="151">
        <v>13.362011821598745</v>
      </c>
      <c r="H27" s="151">
        <v>13.794970957757272</v>
      </c>
      <c r="I27" s="151">
        <v>15.522159895102433</v>
      </c>
      <c r="J27" s="151">
        <v>18.636115303899455</v>
      </c>
      <c r="K27" s="151">
        <v>10.123709243811284</v>
      </c>
      <c r="L27" s="151">
        <v>14.022814097656962</v>
      </c>
      <c r="M27" s="151">
        <v>16.822430679193683</v>
      </c>
      <c r="N27" s="151">
        <v>14.389410899375406</v>
      </c>
      <c r="O27" s="151">
        <v>13.609070660987467</v>
      </c>
      <c r="P27" s="151">
        <v>12.226064692029935</v>
      </c>
      <c r="Q27" s="151">
        <v>12.46419120339635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0.2767056874308963</v>
      </c>
      <c r="L28" s="83">
        <v>0</v>
      </c>
      <c r="M28" s="83">
        <v>0.2418370191618128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5.3782637695432793</v>
      </c>
      <c r="C29" s="83">
        <v>5.5451766301300767</v>
      </c>
      <c r="D29" s="83">
        <v>5.1991697740881531</v>
      </c>
      <c r="E29" s="83">
        <v>5.019297674223731</v>
      </c>
      <c r="F29" s="83">
        <v>5.4164242657110391</v>
      </c>
      <c r="G29" s="83">
        <v>5.5052519806806721</v>
      </c>
      <c r="H29" s="83">
        <v>7.3911347295550343</v>
      </c>
      <c r="I29" s="83">
        <v>8.7730077991440663</v>
      </c>
      <c r="J29" s="83">
        <v>7.461279010531837</v>
      </c>
      <c r="K29" s="83">
        <v>3.6621691368931866</v>
      </c>
      <c r="L29" s="83">
        <v>8.5299245602136171</v>
      </c>
      <c r="M29" s="83">
        <v>3.6328966967431486</v>
      </c>
      <c r="N29" s="83">
        <v>3.8062180358507156</v>
      </c>
      <c r="O29" s="83">
        <v>4.7402510011269738</v>
      </c>
      <c r="P29" s="83">
        <v>3.001790621442662</v>
      </c>
      <c r="Q29" s="83">
        <v>2.8016629182537396</v>
      </c>
    </row>
    <row r="30" spans="1:17" x14ac:dyDescent="0.25">
      <c r="A30" s="154" t="s">
        <v>125</v>
      </c>
      <c r="B30" s="83">
        <v>1.6583134154354817</v>
      </c>
      <c r="C30" s="83">
        <v>1.5464987925488878</v>
      </c>
      <c r="D30" s="83">
        <v>1.6851034942900014</v>
      </c>
      <c r="E30" s="83">
        <v>1.7003719552555983</v>
      </c>
      <c r="F30" s="83">
        <v>1.5969221548377728</v>
      </c>
      <c r="G30" s="83">
        <v>1.7287605674465496</v>
      </c>
      <c r="H30" s="83">
        <v>1.4231184051398864</v>
      </c>
      <c r="I30" s="83">
        <v>3.4814433938910927</v>
      </c>
      <c r="J30" s="83">
        <v>5.1050567207854511</v>
      </c>
      <c r="K30" s="83">
        <v>2.0628031546076002</v>
      </c>
      <c r="L30" s="83">
        <v>2.0045605370645259</v>
      </c>
      <c r="M30" s="83">
        <v>5.3534051509487997</v>
      </c>
      <c r="N30" s="83">
        <v>6.9728548670685848</v>
      </c>
      <c r="O30" s="83">
        <v>5.3186443313850278</v>
      </c>
      <c r="P30" s="83">
        <v>5.6377257111959302</v>
      </c>
      <c r="Q30" s="83">
        <v>5.5754217903974572</v>
      </c>
    </row>
    <row r="31" spans="1:17" x14ac:dyDescent="0.25">
      <c r="A31" s="154" t="s">
        <v>29</v>
      </c>
      <c r="B31" s="83">
        <v>3.411405476158953</v>
      </c>
      <c r="C31" s="83">
        <v>1.8658278130578232</v>
      </c>
      <c r="D31" s="83">
        <v>1.3939703395585277</v>
      </c>
      <c r="E31" s="83">
        <v>1.0872327985879622</v>
      </c>
      <c r="F31" s="83">
        <v>0.78299862698574518</v>
      </c>
      <c r="G31" s="83">
        <v>0.79346807384118545</v>
      </c>
      <c r="H31" s="83">
        <v>0.9768601847552979</v>
      </c>
      <c r="I31" s="83">
        <v>0.65771695834503707</v>
      </c>
      <c r="J31" s="83">
        <v>2.1433754633446114</v>
      </c>
      <c r="K31" s="83">
        <v>1.1623040967463438</v>
      </c>
      <c r="L31" s="83">
        <v>0.82562988896589229</v>
      </c>
      <c r="M31" s="83">
        <v>4.0340048260040993</v>
      </c>
      <c r="N31" s="83">
        <v>0.33050610441620243</v>
      </c>
      <c r="O31" s="83">
        <v>0.33043160172476643</v>
      </c>
      <c r="P31" s="83">
        <v>0.33040491284927631</v>
      </c>
      <c r="Q31" s="83">
        <v>0.33046209119497078</v>
      </c>
    </row>
    <row r="32" spans="1:17" x14ac:dyDescent="0.25">
      <c r="A32" s="154" t="s">
        <v>26</v>
      </c>
      <c r="B32" s="83">
        <v>9.6970309548872393</v>
      </c>
      <c r="C32" s="83">
        <v>6.927959495673643</v>
      </c>
      <c r="D32" s="83">
        <v>6.8992742784838796</v>
      </c>
      <c r="E32" s="83">
        <v>6.9834900375712081</v>
      </c>
      <c r="F32" s="83">
        <v>7.2984266989641666</v>
      </c>
      <c r="G32" s="83">
        <v>5.3345311996303373</v>
      </c>
      <c r="H32" s="83">
        <v>4.0038576383070525</v>
      </c>
      <c r="I32" s="83">
        <v>2.6099917437222362</v>
      </c>
      <c r="J32" s="83">
        <v>3.9264041092375552</v>
      </c>
      <c r="K32" s="83">
        <v>2.9597271681332558</v>
      </c>
      <c r="L32" s="83">
        <v>2.6626991114129268</v>
      </c>
      <c r="M32" s="83">
        <v>3.560286986335822</v>
      </c>
      <c r="N32" s="83">
        <v>3.2798318920399057</v>
      </c>
      <c r="O32" s="83">
        <v>3.219743726750699</v>
      </c>
      <c r="P32" s="83">
        <v>3.2561434465420653</v>
      </c>
      <c r="Q32" s="83">
        <v>3.7566444035501823</v>
      </c>
    </row>
    <row r="33" spans="1:17" x14ac:dyDescent="0.25">
      <c r="A33" s="152" t="s">
        <v>331</v>
      </c>
      <c r="B33" s="151">
        <v>0.9098426496634805</v>
      </c>
      <c r="C33" s="151">
        <v>0.87456753915291863</v>
      </c>
      <c r="D33" s="151">
        <v>0.85738587304599212</v>
      </c>
      <c r="E33" s="151">
        <v>0.83507143579414533</v>
      </c>
      <c r="F33" s="151">
        <v>0.85930590863076517</v>
      </c>
      <c r="G33" s="151">
        <v>0.90360815756007185</v>
      </c>
      <c r="H33" s="151">
        <v>1.0196789321250994</v>
      </c>
      <c r="I33" s="151">
        <v>1.4414004535764464</v>
      </c>
      <c r="J33" s="151">
        <v>1.2979578710805257</v>
      </c>
      <c r="K33" s="151">
        <v>1.1111626170734146</v>
      </c>
      <c r="L33" s="151">
        <v>1.3846417310138512</v>
      </c>
      <c r="M33" s="151">
        <v>1.6785596931748497</v>
      </c>
      <c r="N33" s="151">
        <v>1.4324023233388974</v>
      </c>
      <c r="O33" s="151">
        <v>1.4230687779883537</v>
      </c>
      <c r="P33" s="151">
        <v>1.3759648699760345</v>
      </c>
      <c r="Q33" s="151">
        <v>1.4227699108886953</v>
      </c>
    </row>
    <row r="34" spans="1:17" x14ac:dyDescent="0.25">
      <c r="A34" s="156" t="s">
        <v>322</v>
      </c>
      <c r="B34" s="204">
        <v>1.5119791189720806</v>
      </c>
      <c r="C34" s="204">
        <v>1.4632882070895277</v>
      </c>
      <c r="D34" s="204">
        <v>1.425306935419778</v>
      </c>
      <c r="E34" s="204">
        <v>1.3808505504665567</v>
      </c>
      <c r="F34" s="204">
        <v>1.4206380032360975</v>
      </c>
      <c r="G34" s="204">
        <v>1.4883354097505801</v>
      </c>
      <c r="H34" s="204">
        <v>1.6960983455377872</v>
      </c>
      <c r="I34" s="204">
        <v>2.3613082676534365</v>
      </c>
      <c r="J34" s="204">
        <v>2.1524420641442199</v>
      </c>
      <c r="K34" s="204">
        <v>1.7954349537342651</v>
      </c>
      <c r="L34" s="204">
        <v>2.27821010918752</v>
      </c>
      <c r="M34" s="204">
        <v>2.6898851016795429</v>
      </c>
      <c r="N34" s="204">
        <v>2.4003915350455682</v>
      </c>
      <c r="O34" s="204">
        <v>2.4128202479033938</v>
      </c>
      <c r="P34" s="204">
        <v>2.3338185865239423</v>
      </c>
      <c r="Q34" s="204">
        <v>2.4169275688616527</v>
      </c>
    </row>
    <row r="35" spans="1:17" x14ac:dyDescent="0.25">
      <c r="A35" s="152" t="s">
        <v>330</v>
      </c>
      <c r="B35" s="151">
        <v>0.76045700480260525</v>
      </c>
      <c r="C35" s="151">
        <v>0.72842796501764995</v>
      </c>
      <c r="D35" s="151">
        <v>0.71548387199746544</v>
      </c>
      <c r="E35" s="151">
        <v>0.69755074804504558</v>
      </c>
      <c r="F35" s="151">
        <v>0.7155711554430142</v>
      </c>
      <c r="G35" s="151">
        <v>0.75337283890326567</v>
      </c>
      <c r="H35" s="151">
        <v>0.84540169085904493</v>
      </c>
      <c r="I35" s="151">
        <v>1.194806009656304</v>
      </c>
      <c r="J35" s="151">
        <v>1.0806293934625084</v>
      </c>
      <c r="K35" s="151">
        <v>0.92421132348803958</v>
      </c>
      <c r="L35" s="151">
        <v>1.1515730079029067</v>
      </c>
      <c r="M35" s="151">
        <v>1.3670417052855677</v>
      </c>
      <c r="N35" s="151">
        <v>1.1943513679217912</v>
      </c>
      <c r="O35" s="151">
        <v>1.1863905493276816</v>
      </c>
      <c r="P35" s="151">
        <v>1.1490497690844987</v>
      </c>
      <c r="Q35" s="151">
        <v>1.1902829934821275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4.628787026883853E-2</v>
      </c>
      <c r="L36" s="83">
        <v>0</v>
      </c>
      <c r="M36" s="83">
        <v>2.6836505952905244E-2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0.59682263769166477</v>
      </c>
      <c r="C37" s="83">
        <v>0.61534485563943442</v>
      </c>
      <c r="D37" s="83">
        <v>0.57694868666539434</v>
      </c>
      <c r="E37" s="83">
        <v>0.55698838986921517</v>
      </c>
      <c r="F37" s="83">
        <v>0.60105728458783203</v>
      </c>
      <c r="G37" s="83">
        <v>0.61091444173369702</v>
      </c>
      <c r="H37" s="83">
        <v>0.75632374940075231</v>
      </c>
      <c r="I37" s="83">
        <v>0.97353530424175228</v>
      </c>
      <c r="J37" s="83">
        <v>0.82797356366871155</v>
      </c>
      <c r="K37" s="83">
        <v>0.61261483811528128</v>
      </c>
      <c r="L37" s="83">
        <v>1.04023152132906</v>
      </c>
      <c r="M37" s="83">
        <v>0.4031403222151197</v>
      </c>
      <c r="N37" s="83">
        <v>0.44564878731689306</v>
      </c>
      <c r="O37" s="83">
        <v>0.57653700389510487</v>
      </c>
      <c r="P37" s="83">
        <v>0.40683922120359917</v>
      </c>
      <c r="Q37" s="83">
        <v>0.39370436673928744</v>
      </c>
    </row>
    <row r="38" spans="1:17" x14ac:dyDescent="0.25">
      <c r="A38" s="154" t="s">
        <v>125</v>
      </c>
      <c r="B38" s="83">
        <v>4.1292700225497719E-2</v>
      </c>
      <c r="C38" s="83">
        <v>2.8755928880796141E-2</v>
      </c>
      <c r="D38" s="83">
        <v>3.8004680696676965E-2</v>
      </c>
      <c r="E38" s="83">
        <v>3.365438099307639E-2</v>
      </c>
      <c r="F38" s="83">
        <v>3.3558378441942753E-2</v>
      </c>
      <c r="G38" s="83">
        <v>4.543841563258233E-2</v>
      </c>
      <c r="H38" s="83">
        <v>4.1595265038409185E-2</v>
      </c>
      <c r="I38" s="83">
        <v>0.1572757222496774</v>
      </c>
      <c r="J38" s="83">
        <v>0.13326445383478033</v>
      </c>
      <c r="K38" s="83">
        <v>0</v>
      </c>
      <c r="L38" s="83">
        <v>0</v>
      </c>
      <c r="M38" s="83">
        <v>0.37642892063726002</v>
      </c>
      <c r="N38" s="83">
        <v>0.59356637549772684</v>
      </c>
      <c r="O38" s="83">
        <v>0.45806002629212134</v>
      </c>
      <c r="P38" s="83">
        <v>0.57022985123890269</v>
      </c>
      <c r="Q38" s="83">
        <v>0.59068783134145253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5.5681726337596778E-2</v>
      </c>
      <c r="L39" s="83">
        <v>0</v>
      </c>
      <c r="M39" s="83">
        <v>0.39265238611459519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0.12234166688544275</v>
      </c>
      <c r="C40" s="83">
        <v>8.4327180497419343E-2</v>
      </c>
      <c r="D40" s="83">
        <v>0.1005305046353942</v>
      </c>
      <c r="E40" s="83">
        <v>0.10690797718275402</v>
      </c>
      <c r="F40" s="83">
        <v>8.0955492413239377E-2</v>
      </c>
      <c r="G40" s="83">
        <v>9.7019981536986308E-2</v>
      </c>
      <c r="H40" s="83">
        <v>4.7482676419883449E-2</v>
      </c>
      <c r="I40" s="83">
        <v>6.3994983164874217E-2</v>
      </c>
      <c r="J40" s="83">
        <v>0.1193913759590164</v>
      </c>
      <c r="K40" s="83">
        <v>0.20962688876632293</v>
      </c>
      <c r="L40" s="83">
        <v>0.11134148657384679</v>
      </c>
      <c r="M40" s="83">
        <v>0.16798357036568759</v>
      </c>
      <c r="N40" s="83">
        <v>0.15513620510717119</v>
      </c>
      <c r="O40" s="83">
        <v>0.15179351914045541</v>
      </c>
      <c r="P40" s="83">
        <v>0.17198069664199697</v>
      </c>
      <c r="Q40" s="83">
        <v>0.20589079540138755</v>
      </c>
    </row>
    <row r="41" spans="1:17" x14ac:dyDescent="0.25">
      <c r="A41" s="152" t="s">
        <v>329</v>
      </c>
      <c r="B41" s="151">
        <v>0.63859786975407196</v>
      </c>
      <c r="C41" s="151">
        <v>0.62631413403263614</v>
      </c>
      <c r="D41" s="151">
        <v>0.60340944132845964</v>
      </c>
      <c r="E41" s="151">
        <v>0.57965571522157822</v>
      </c>
      <c r="F41" s="151">
        <v>0.5984149223313443</v>
      </c>
      <c r="G41" s="151">
        <v>0.62281211441640683</v>
      </c>
      <c r="H41" s="151">
        <v>0.72414018582215389</v>
      </c>
      <c r="I41" s="151">
        <v>0.98760422856276575</v>
      </c>
      <c r="J41" s="151">
        <v>0.91071787925925474</v>
      </c>
      <c r="K41" s="151">
        <v>0.73331275191790468</v>
      </c>
      <c r="L41" s="151">
        <v>0.95478362605061817</v>
      </c>
      <c r="M41" s="151">
        <v>1.1145105762870815</v>
      </c>
      <c r="N41" s="151">
        <v>1.0282589319599387</v>
      </c>
      <c r="O41" s="151">
        <v>1.0498068874061945</v>
      </c>
      <c r="P41" s="151">
        <v>1.0139922624585882</v>
      </c>
      <c r="Q41" s="151">
        <v>1.050058857812316</v>
      </c>
    </row>
    <row r="42" spans="1:17" x14ac:dyDescent="0.25">
      <c r="A42" s="150" t="s">
        <v>33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1.5283975753357475E-2</v>
      </c>
      <c r="H42" s="87">
        <v>0</v>
      </c>
      <c r="I42" s="87">
        <v>0.33728588884321603</v>
      </c>
      <c r="J42" s="87">
        <v>0.34029066896675575</v>
      </c>
      <c r="K42" s="87">
        <v>0.2850705492140011</v>
      </c>
      <c r="L42" s="87">
        <v>0.53194687054751655</v>
      </c>
      <c r="M42" s="87">
        <v>6.0819800329173716E-2</v>
      </c>
      <c r="N42" s="87">
        <v>0.16514276342430761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7.212575825080432E-2</v>
      </c>
      <c r="C45" s="87">
        <v>9.3011215780953435E-2</v>
      </c>
      <c r="D45" s="87">
        <v>7.6194919972771349E-2</v>
      </c>
      <c r="E45" s="87">
        <v>5.0014700878553794E-2</v>
      </c>
      <c r="F45" s="87">
        <v>6.8170312577661124E-2</v>
      </c>
      <c r="G45" s="87">
        <v>6.3409449655087533E-2</v>
      </c>
      <c r="H45" s="87">
        <v>0.21465667092599394</v>
      </c>
      <c r="I45" s="87">
        <v>0.30406888875815674</v>
      </c>
      <c r="J45" s="87">
        <v>0.29324991677538814</v>
      </c>
      <c r="K45" s="87">
        <v>0</v>
      </c>
      <c r="L45" s="87">
        <v>0</v>
      </c>
      <c r="M45" s="87">
        <v>8.4321432002296387E-2</v>
      </c>
      <c r="N45" s="87">
        <v>0.67433965859574041</v>
      </c>
      <c r="O45" s="87">
        <v>0.77450996460714416</v>
      </c>
      <c r="P45" s="87">
        <v>0.76660926777848692</v>
      </c>
      <c r="Q45" s="87">
        <v>0.76648521371466416</v>
      </c>
    </row>
    <row r="46" spans="1:17" x14ac:dyDescent="0.25">
      <c r="A46" s="150" t="s">
        <v>29</v>
      </c>
      <c r="B46" s="87">
        <v>0.16766421459963232</v>
      </c>
      <c r="C46" s="87">
        <v>7.3046123237706789E-2</v>
      </c>
      <c r="D46" s="87">
        <v>0.11737311350321107</v>
      </c>
      <c r="E46" s="87">
        <v>0.15354306668494261</v>
      </c>
      <c r="F46" s="87">
        <v>0.17185680240019907</v>
      </c>
      <c r="G46" s="87">
        <v>0.18017914800163654</v>
      </c>
      <c r="H46" s="87">
        <v>0.28052041307944514</v>
      </c>
      <c r="I46" s="87">
        <v>0.11735955187235889</v>
      </c>
      <c r="J46" s="87">
        <v>0</v>
      </c>
      <c r="K46" s="87">
        <v>0.36263695932818391</v>
      </c>
      <c r="L46" s="87">
        <v>0</v>
      </c>
      <c r="M46" s="87">
        <v>0.92943963012712927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0.18804179703469201</v>
      </c>
      <c r="C47" s="87">
        <v>0.18948256974796771</v>
      </c>
      <c r="D47" s="87">
        <v>0.20898583128654258</v>
      </c>
      <c r="E47" s="87">
        <v>0.22115651763661381</v>
      </c>
      <c r="F47" s="87">
        <v>0.19297520491263206</v>
      </c>
      <c r="G47" s="87">
        <v>0.22773476178483301</v>
      </c>
      <c r="H47" s="87">
        <v>0</v>
      </c>
      <c r="I47" s="87">
        <v>8.6208138538094031E-2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0.21076609986894332</v>
      </c>
      <c r="C48" s="87">
        <v>0.27077422526600831</v>
      </c>
      <c r="D48" s="87">
        <v>0.20085557656593461</v>
      </c>
      <c r="E48" s="87">
        <v>0.15494143002146796</v>
      </c>
      <c r="F48" s="87">
        <v>0.16541260244085201</v>
      </c>
      <c r="G48" s="87">
        <v>0.13620477922149229</v>
      </c>
      <c r="H48" s="87">
        <v>0.22896310181671481</v>
      </c>
      <c r="I48" s="87">
        <v>0.14268176055093995</v>
      </c>
      <c r="J48" s="87">
        <v>0.27717729351711085</v>
      </c>
      <c r="K48" s="87">
        <v>8.5605243375719606E-2</v>
      </c>
      <c r="L48" s="87">
        <v>0.42283675550310168</v>
      </c>
      <c r="M48" s="87">
        <v>3.9929713828482205E-2</v>
      </c>
      <c r="N48" s="87">
        <v>0.18877650993989048</v>
      </c>
      <c r="O48" s="87">
        <v>0.27529692279905049</v>
      </c>
      <c r="P48" s="87">
        <v>0.24738299468010133</v>
      </c>
      <c r="Q48" s="87">
        <v>0.28357364409765179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0.11292424441540327</v>
      </c>
      <c r="C52" s="151">
        <v>0.10854610803924154</v>
      </c>
      <c r="D52" s="151">
        <v>0.10641362209385301</v>
      </c>
      <c r="E52" s="151">
        <v>0.10364408719993291</v>
      </c>
      <c r="F52" s="151">
        <v>0.10665192546173907</v>
      </c>
      <c r="G52" s="151">
        <v>0.11215045643090767</v>
      </c>
      <c r="H52" s="151">
        <v>0.12655646885658839</v>
      </c>
      <c r="I52" s="151">
        <v>0.17889802943436695</v>
      </c>
      <c r="J52" s="151">
        <v>0.16109479142245675</v>
      </c>
      <c r="K52" s="151">
        <v>0.13791087832832094</v>
      </c>
      <c r="L52" s="151">
        <v>0.17185347523399483</v>
      </c>
      <c r="M52" s="151">
        <v>0.20833282010689333</v>
      </c>
      <c r="N52" s="151">
        <v>0.17778123516383845</v>
      </c>
      <c r="O52" s="151">
        <v>0.1766228111695172</v>
      </c>
      <c r="P52" s="151">
        <v>0.17077655498085514</v>
      </c>
      <c r="Q52" s="151">
        <v>0.17658571756720912</v>
      </c>
    </row>
    <row r="53" spans="1:17" x14ac:dyDescent="0.25">
      <c r="A53" s="156" t="s">
        <v>321</v>
      </c>
      <c r="B53" s="204">
        <v>2.2430902755204971</v>
      </c>
      <c r="C53" s="204">
        <v>2.158133905618441</v>
      </c>
      <c r="D53" s="204">
        <v>2.1140279309201921</v>
      </c>
      <c r="E53" s="204">
        <v>2.0577113684103083</v>
      </c>
      <c r="F53" s="204">
        <v>2.1177399093267142</v>
      </c>
      <c r="G53" s="204">
        <v>2.2258820807577702</v>
      </c>
      <c r="H53" s="204">
        <v>2.5152375797956901</v>
      </c>
      <c r="I53" s="204">
        <v>3.5496928164546437</v>
      </c>
      <c r="J53" s="204">
        <v>3.1998876828424101</v>
      </c>
      <c r="K53" s="204">
        <v>2.7319123024633196</v>
      </c>
      <c r="L53" s="204">
        <v>3.410892411291353</v>
      </c>
      <c r="M53" s="204">
        <v>4.1280050554884768</v>
      </c>
      <c r="N53" s="204">
        <v>3.5350752171298909</v>
      </c>
      <c r="O53" s="204">
        <v>3.5165908797050229</v>
      </c>
      <c r="P53" s="204">
        <v>3.4000192264413336</v>
      </c>
      <c r="Q53" s="204">
        <v>3.5159284419626013</v>
      </c>
    </row>
    <row r="54" spans="1:17" x14ac:dyDescent="0.25">
      <c r="A54" s="152" t="s">
        <v>327</v>
      </c>
      <c r="B54" s="151">
        <v>7.5365057159999985E-2</v>
      </c>
      <c r="C54" s="151">
        <v>7.2443111567608701E-2</v>
      </c>
      <c r="D54" s="151">
        <v>7.1019901467783753E-2</v>
      </c>
      <c r="E54" s="151">
        <v>6.9171528191810508E-2</v>
      </c>
      <c r="F54" s="151">
        <v>7.1178943904021685E-2</v>
      </c>
      <c r="G54" s="151">
        <v>7.4848635057880725E-2</v>
      </c>
      <c r="H54" s="151">
        <v>8.4463133304290963E-2</v>
      </c>
      <c r="I54" s="151">
        <v>0.11939562034646072</v>
      </c>
      <c r="J54" s="151">
        <v>0.10751383129977057</v>
      </c>
      <c r="K54" s="151">
        <v>9.2041007509118908E-2</v>
      </c>
      <c r="L54" s="151">
        <v>0.11469412127753852</v>
      </c>
      <c r="M54" s="151">
        <v>0.13904024753003644</v>
      </c>
      <c r="N54" s="151">
        <v>0.11865027762160953</v>
      </c>
      <c r="O54" s="151">
        <v>0.1178771514342305</v>
      </c>
      <c r="P54" s="151">
        <v>0.11397539026583413</v>
      </c>
      <c r="Q54" s="151">
        <v>0.11785239535574006</v>
      </c>
    </row>
    <row r="55" spans="1:17" x14ac:dyDescent="0.25">
      <c r="A55" s="152" t="s">
        <v>326</v>
      </c>
      <c r="B55" s="151">
        <v>0.10286620466632607</v>
      </c>
      <c r="C55" s="151">
        <v>0.10088752397753065</v>
      </c>
      <c r="D55" s="151">
        <v>9.7198005237929333E-2</v>
      </c>
      <c r="E55" s="151">
        <v>9.337172305468415E-2</v>
      </c>
      <c r="F55" s="151">
        <v>9.6393481393267949E-2</v>
      </c>
      <c r="G55" s="151">
        <v>0.10032341394263926</v>
      </c>
      <c r="H55" s="151">
        <v>0.1166454761125017</v>
      </c>
      <c r="I55" s="151">
        <v>0.1590846188443909</v>
      </c>
      <c r="J55" s="151">
        <v>0.1466996621790212</v>
      </c>
      <c r="K55" s="151">
        <v>0.11812300540912193</v>
      </c>
      <c r="L55" s="151">
        <v>0.15379783200216912</v>
      </c>
      <c r="M55" s="151">
        <v>0.17952686420216626</v>
      </c>
      <c r="N55" s="151">
        <v>0.16563333320498352</v>
      </c>
      <c r="O55" s="151">
        <v>0.16910430688037187</v>
      </c>
      <c r="P55" s="151">
        <v>0.16333523887310314</v>
      </c>
      <c r="Q55" s="151">
        <v>0.16914489461264215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2.4619633926519376E-3</v>
      </c>
      <c r="H56" s="87">
        <v>0</v>
      </c>
      <c r="I56" s="87">
        <v>5.4330465095618542E-2</v>
      </c>
      <c r="J56" s="87">
        <v>5.4814479123545673E-2</v>
      </c>
      <c r="K56" s="87">
        <v>4.5919547885561109E-2</v>
      </c>
      <c r="L56" s="87">
        <v>8.5686718119534697E-2</v>
      </c>
      <c r="M56" s="87">
        <v>9.7969353246280151E-3</v>
      </c>
      <c r="N56" s="87">
        <v>2.6601418680130474E-2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1.1618114248953591E-2</v>
      </c>
      <c r="C59" s="87">
        <v>1.4982371868030121E-2</v>
      </c>
      <c r="D59" s="87">
        <v>1.2273580297835714E-2</v>
      </c>
      <c r="E59" s="87">
        <v>8.0564353571672496E-3</v>
      </c>
      <c r="F59" s="87">
        <v>1.098096573432298E-2</v>
      </c>
      <c r="G59" s="87">
        <v>1.0214079524742639E-2</v>
      </c>
      <c r="H59" s="87">
        <v>3.4577185565885148E-2</v>
      </c>
      <c r="I59" s="87">
        <v>4.8979825998643541E-2</v>
      </c>
      <c r="J59" s="87">
        <v>4.7237091425026342E-2</v>
      </c>
      <c r="K59" s="87">
        <v>0</v>
      </c>
      <c r="L59" s="87">
        <v>0</v>
      </c>
      <c r="M59" s="87">
        <v>1.3582609797064091E-2</v>
      </c>
      <c r="N59" s="87">
        <v>0.10862354013558398</v>
      </c>
      <c r="O59" s="87">
        <v>0.12475910789691359</v>
      </c>
      <c r="P59" s="87">
        <v>0.12348645301427795</v>
      </c>
      <c r="Q59" s="87">
        <v>0.12346647021865136</v>
      </c>
    </row>
    <row r="60" spans="1:17" x14ac:dyDescent="0.25">
      <c r="A60" s="150" t="s">
        <v>29</v>
      </c>
      <c r="B60" s="87">
        <v>2.7007577430326408E-2</v>
      </c>
      <c r="C60" s="87">
        <v>1.176636788022062E-2</v>
      </c>
      <c r="D60" s="87">
        <v>1.8906619153920598E-2</v>
      </c>
      <c r="E60" s="87">
        <v>2.4732923911555127E-2</v>
      </c>
      <c r="F60" s="87">
        <v>2.7682925118129885E-2</v>
      </c>
      <c r="G60" s="87">
        <v>2.9023499752791677E-2</v>
      </c>
      <c r="H60" s="87">
        <v>4.5186605830716584E-2</v>
      </c>
      <c r="I60" s="87">
        <v>1.8904434628163588E-2</v>
      </c>
      <c r="J60" s="87">
        <v>0</v>
      </c>
      <c r="K60" s="87">
        <v>5.8414049661945758E-2</v>
      </c>
      <c r="L60" s="87">
        <v>0</v>
      </c>
      <c r="M60" s="87">
        <v>0.14971538701573009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3.0290025845284362E-2</v>
      </c>
      <c r="C61" s="87">
        <v>3.052210745379105E-2</v>
      </c>
      <c r="D61" s="87">
        <v>3.3663719081560094E-2</v>
      </c>
      <c r="E61" s="87">
        <v>3.5624189625406755E-2</v>
      </c>
      <c r="F61" s="87">
        <v>3.108470582858916E-2</v>
      </c>
      <c r="G61" s="87">
        <v>3.6683822049730953E-2</v>
      </c>
      <c r="H61" s="87">
        <v>0</v>
      </c>
      <c r="I61" s="87">
        <v>1.3886523026106646E-2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3.3950487141761722E-2</v>
      </c>
      <c r="C62" s="87">
        <v>4.3616676775488854E-2</v>
      </c>
      <c r="D62" s="87">
        <v>3.2354086704612928E-2</v>
      </c>
      <c r="E62" s="87">
        <v>2.4958174160555024E-2</v>
      </c>
      <c r="F62" s="87">
        <v>2.6644884712225928E-2</v>
      </c>
      <c r="G62" s="87">
        <v>2.1940049222722049E-2</v>
      </c>
      <c r="H62" s="87">
        <v>3.6881684715899976E-2</v>
      </c>
      <c r="I62" s="87">
        <v>2.2983370095858564E-2</v>
      </c>
      <c r="J62" s="87">
        <v>4.4648091630449194E-2</v>
      </c>
      <c r="K62" s="87">
        <v>1.3789407861615057E-2</v>
      </c>
      <c r="L62" s="87">
        <v>6.8111113882634411E-2</v>
      </c>
      <c r="M62" s="87">
        <v>6.4319320647440821E-3</v>
      </c>
      <c r="N62" s="87">
        <v>3.0408374389269077E-2</v>
      </c>
      <c r="O62" s="87">
        <v>4.4345198983458282E-2</v>
      </c>
      <c r="P62" s="87">
        <v>3.9848785858825203E-2</v>
      </c>
      <c r="Q62" s="87">
        <v>4.5678424393990801E-2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2.0648590136941709</v>
      </c>
      <c r="C66" s="151">
        <v>1.9848032700733018</v>
      </c>
      <c r="D66" s="151">
        <v>1.9458100242144789</v>
      </c>
      <c r="E66" s="151">
        <v>1.8951681171638135</v>
      </c>
      <c r="F66" s="151">
        <v>1.9501674840294245</v>
      </c>
      <c r="G66" s="151">
        <v>2.0507100317572502</v>
      </c>
      <c r="H66" s="151">
        <v>2.3141289703788974</v>
      </c>
      <c r="I66" s="151">
        <v>3.2712125772637921</v>
      </c>
      <c r="J66" s="151">
        <v>2.9456741893636185</v>
      </c>
      <c r="K66" s="151">
        <v>2.5217482895450787</v>
      </c>
      <c r="L66" s="151">
        <v>3.1424004580116454</v>
      </c>
      <c r="M66" s="151">
        <v>3.8094379437562744</v>
      </c>
      <c r="N66" s="151">
        <v>3.2507916063032978</v>
      </c>
      <c r="O66" s="151">
        <v>3.2296094213904207</v>
      </c>
      <c r="P66" s="151">
        <v>3.1227085973023962</v>
      </c>
      <c r="Q66" s="151">
        <v>3.2289311519942192</v>
      </c>
    </row>
    <row r="67" spans="1:17" x14ac:dyDescent="0.25">
      <c r="A67" s="156" t="s">
        <v>333</v>
      </c>
      <c r="B67" s="204">
        <v>4.283616664949232</v>
      </c>
      <c r="C67" s="204">
        <v>4.2874813650516179</v>
      </c>
      <c r="D67" s="204">
        <v>4.4715198020334244</v>
      </c>
      <c r="E67" s="204">
        <v>4.652932306018883</v>
      </c>
      <c r="F67" s="204">
        <v>4.311281017854764</v>
      </c>
      <c r="G67" s="204">
        <v>4.3938142059396785</v>
      </c>
      <c r="H67" s="204">
        <v>3.3858199152583568</v>
      </c>
      <c r="I67" s="204">
        <v>6.8745251020736289</v>
      </c>
      <c r="J67" s="204">
        <v>13.002489252727536</v>
      </c>
      <c r="K67" s="204">
        <v>6.8700257812188674</v>
      </c>
      <c r="L67" s="204">
        <v>6.676052699883968</v>
      </c>
      <c r="M67" s="204">
        <v>6.5317036441849696</v>
      </c>
      <c r="N67" s="204">
        <v>6.3387959264575171</v>
      </c>
      <c r="O67" s="204">
        <v>5.1705077519180307</v>
      </c>
      <c r="P67" s="204">
        <v>4.7638049787147763</v>
      </c>
      <c r="Q67" s="204">
        <v>4.5693301367173156</v>
      </c>
    </row>
    <row r="68" spans="1:17" x14ac:dyDescent="0.25">
      <c r="A68" s="72" t="s">
        <v>319</v>
      </c>
      <c r="B68" s="306">
        <v>22.245024748315146</v>
      </c>
      <c r="C68" s="306">
        <v>23.036674735212987</v>
      </c>
      <c r="D68" s="306">
        <v>23.337164865873511</v>
      </c>
      <c r="E68" s="306">
        <v>21.389120096802984</v>
      </c>
      <c r="F68" s="306">
        <v>19.904314065158513</v>
      </c>
      <c r="G68" s="306">
        <v>23.971064125581684</v>
      </c>
      <c r="H68" s="306">
        <v>36.64884467267693</v>
      </c>
      <c r="I68" s="306">
        <v>43.928334481044814</v>
      </c>
      <c r="J68" s="306">
        <v>39.061737305630245</v>
      </c>
      <c r="K68" s="306">
        <v>47.441660050323883</v>
      </c>
      <c r="L68" s="306">
        <v>49.956864880505044</v>
      </c>
      <c r="M68" s="306">
        <v>51.350864357522951</v>
      </c>
      <c r="N68" s="306">
        <v>50.417904768823043</v>
      </c>
      <c r="O68" s="306">
        <v>51.589056359888907</v>
      </c>
      <c r="P68" s="306">
        <v>52.628760778845241</v>
      </c>
      <c r="Q68" s="306">
        <v>55.35627255189258</v>
      </c>
    </row>
    <row r="70" spans="1:17" ht="12.75" x14ac:dyDescent="0.25">
      <c r="A70" s="98" t="s">
        <v>90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1</v>
      </c>
      <c r="D72" s="77">
        <f t="shared" si="0"/>
        <v>0.99999999999999989</v>
      </c>
      <c r="E72" s="77">
        <f t="shared" si="0"/>
        <v>1</v>
      </c>
      <c r="F72" s="77">
        <f t="shared" si="0"/>
        <v>0.99999999999999978</v>
      </c>
      <c r="G72" s="77">
        <f t="shared" si="0"/>
        <v>1</v>
      </c>
      <c r="H72" s="77">
        <f t="shared" si="0"/>
        <v>1</v>
      </c>
      <c r="I72" s="77">
        <f t="shared" si="0"/>
        <v>1</v>
      </c>
      <c r="J72" s="77">
        <f t="shared" si="0"/>
        <v>1</v>
      </c>
      <c r="K72" s="77">
        <f t="shared" si="0"/>
        <v>0.99999999999999989</v>
      </c>
      <c r="L72" s="77">
        <f t="shared" si="0"/>
        <v>1</v>
      </c>
      <c r="M72" s="77">
        <f t="shared" si="0"/>
        <v>1</v>
      </c>
      <c r="N72" s="77">
        <f t="shared" si="0"/>
        <v>1</v>
      </c>
      <c r="O72" s="77">
        <f t="shared" si="0"/>
        <v>1</v>
      </c>
      <c r="P72" s="77">
        <f t="shared" si="0"/>
        <v>1.0000000000000002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1.6782258393208609E-2</v>
      </c>
      <c r="C73" s="203">
        <f t="shared" si="1"/>
        <v>1.6157389541652741E-2</v>
      </c>
      <c r="D73" s="203">
        <f t="shared" si="1"/>
        <v>1.6267694228727259E-2</v>
      </c>
      <c r="E73" s="203">
        <f t="shared" si="1"/>
        <v>1.6294319076897535E-2</v>
      </c>
      <c r="F73" s="203">
        <f t="shared" si="1"/>
        <v>1.6340892367408814E-2</v>
      </c>
      <c r="G73" s="203">
        <f t="shared" si="1"/>
        <v>1.5792847896037195E-2</v>
      </c>
      <c r="H73" s="203">
        <f t="shared" si="1"/>
        <v>1.5054621093112733E-2</v>
      </c>
      <c r="I73" s="203">
        <f t="shared" si="1"/>
        <v>1.4726910828046599E-2</v>
      </c>
      <c r="J73" s="203">
        <f t="shared" si="1"/>
        <v>1.5729299885894013E-2</v>
      </c>
      <c r="K73" s="203">
        <f t="shared" si="1"/>
        <v>1.4363387603261852E-2</v>
      </c>
      <c r="L73" s="203">
        <f t="shared" si="1"/>
        <v>1.4428681966746799E-2</v>
      </c>
      <c r="M73" s="203">
        <f t="shared" si="1"/>
        <v>1.4535540428645145E-2</v>
      </c>
      <c r="N73" s="203">
        <f t="shared" si="1"/>
        <v>1.4368397100753619E-2</v>
      </c>
      <c r="O73" s="203">
        <f t="shared" si="1"/>
        <v>1.4215846183310265E-2</v>
      </c>
      <c r="P73" s="203">
        <f t="shared" si="1"/>
        <v>1.4041750384890608E-2</v>
      </c>
      <c r="Q73" s="203">
        <f t="shared" si="1"/>
        <v>1.3960097534751848E-2</v>
      </c>
    </row>
    <row r="74" spans="1:17" x14ac:dyDescent="0.25">
      <c r="A74" s="76" t="s">
        <v>82</v>
      </c>
      <c r="B74" s="202">
        <f t="shared" ref="B74:Q74" si="2">IF(B$7=0,0,B$7/B$5)</f>
        <v>1.8480684496201009E-3</v>
      </c>
      <c r="C74" s="202">
        <f t="shared" si="2"/>
        <v>1.8441154181271274E-3</v>
      </c>
      <c r="D74" s="202">
        <f t="shared" si="2"/>
        <v>1.8740600059064028E-3</v>
      </c>
      <c r="E74" s="202">
        <f t="shared" si="2"/>
        <v>1.8746665176439322E-3</v>
      </c>
      <c r="F74" s="202">
        <f t="shared" si="2"/>
        <v>1.9026568982234721E-3</v>
      </c>
      <c r="G74" s="202">
        <f t="shared" si="2"/>
        <v>1.8840637222253085E-3</v>
      </c>
      <c r="H74" s="202">
        <f t="shared" si="2"/>
        <v>1.8041837231081064E-3</v>
      </c>
      <c r="I74" s="202">
        <f t="shared" si="2"/>
        <v>1.8390451463847948E-3</v>
      </c>
      <c r="J74" s="202">
        <f t="shared" si="2"/>
        <v>1.7780388898172505E-3</v>
      </c>
      <c r="K74" s="202">
        <f t="shared" si="2"/>
        <v>1.6917058383020581E-3</v>
      </c>
      <c r="L74" s="202">
        <f t="shared" si="2"/>
        <v>1.7738646836202307E-3</v>
      </c>
      <c r="M74" s="202">
        <f t="shared" si="2"/>
        <v>1.8544218260864011E-3</v>
      </c>
      <c r="N74" s="202">
        <f t="shared" si="2"/>
        <v>1.7958788035678738E-3</v>
      </c>
      <c r="O74" s="202">
        <f t="shared" si="2"/>
        <v>1.7813776360662314E-3</v>
      </c>
      <c r="P74" s="202">
        <f t="shared" si="2"/>
        <v>1.7516214767564736E-3</v>
      </c>
      <c r="Q74" s="202">
        <f t="shared" si="2"/>
        <v>1.7418456654657297E-3</v>
      </c>
    </row>
    <row r="75" spans="1:17" x14ac:dyDescent="0.25">
      <c r="A75" s="76" t="s">
        <v>81</v>
      </c>
      <c r="B75" s="202">
        <f t="shared" ref="B75:Q75" si="3">IF(B$8=0,0,B$8/B$5)</f>
        <v>8.3285143341158427E-2</v>
      </c>
      <c r="C75" s="202">
        <f t="shared" si="3"/>
        <v>7.6900765936923479E-2</v>
      </c>
      <c r="D75" s="202">
        <f t="shared" si="3"/>
        <v>7.6151174741959329E-2</v>
      </c>
      <c r="E75" s="202">
        <f t="shared" si="3"/>
        <v>7.6538632971370577E-2</v>
      </c>
      <c r="F75" s="202">
        <f t="shared" si="3"/>
        <v>7.5653389919708366E-2</v>
      </c>
      <c r="G75" s="202">
        <f t="shared" si="3"/>
        <v>7.0901737487158764E-2</v>
      </c>
      <c r="H75" s="202">
        <f t="shared" si="3"/>
        <v>6.7285255673091182E-2</v>
      </c>
      <c r="I75" s="202">
        <f t="shared" si="3"/>
        <v>6.2480612320417989E-2</v>
      </c>
      <c r="J75" s="202">
        <f t="shared" si="3"/>
        <v>7.5846211744154665E-2</v>
      </c>
      <c r="K75" s="202">
        <f t="shared" si="3"/>
        <v>6.574513127392409E-2</v>
      </c>
      <c r="L75" s="202">
        <f t="shared" si="3"/>
        <v>6.2562696977056034E-2</v>
      </c>
      <c r="M75" s="202">
        <f t="shared" si="3"/>
        <v>5.9822724351014447E-2</v>
      </c>
      <c r="N75" s="202">
        <f t="shared" si="3"/>
        <v>6.0832687227623514E-2</v>
      </c>
      <c r="O75" s="202">
        <f t="shared" si="3"/>
        <v>5.9968552402813055E-2</v>
      </c>
      <c r="P75" s="202">
        <f t="shared" si="3"/>
        <v>5.9626844276090114E-2</v>
      </c>
      <c r="Q75" s="202">
        <f t="shared" si="3"/>
        <v>5.9289780103493533E-2</v>
      </c>
    </row>
    <row r="76" spans="1:17" x14ac:dyDescent="0.25">
      <c r="A76" s="76" t="s">
        <v>80</v>
      </c>
      <c r="B76" s="202">
        <f t="shared" ref="B76:Q76" si="4">IF(B$9=0,0,B$9/B$5)</f>
        <v>3.7705942587375002E-2</v>
      </c>
      <c r="C76" s="202">
        <f t="shared" si="4"/>
        <v>3.4491391315156369E-2</v>
      </c>
      <c r="D76" s="202">
        <f t="shared" si="4"/>
        <v>3.4452662039875966E-2</v>
      </c>
      <c r="E76" s="202">
        <f t="shared" si="4"/>
        <v>3.4504326011887805E-2</v>
      </c>
      <c r="F76" s="202">
        <f t="shared" si="4"/>
        <v>3.3948983340674109E-2</v>
      </c>
      <c r="G76" s="202">
        <f t="shared" si="4"/>
        <v>3.1508341179338449E-2</v>
      </c>
      <c r="H76" s="202">
        <f t="shared" si="4"/>
        <v>2.9747218952096942E-2</v>
      </c>
      <c r="I76" s="202">
        <f t="shared" si="4"/>
        <v>2.6810741413274539E-2</v>
      </c>
      <c r="J76" s="202">
        <f t="shared" si="4"/>
        <v>3.3999043394300051E-2</v>
      </c>
      <c r="K76" s="202">
        <f t="shared" si="4"/>
        <v>2.9182844250963628E-2</v>
      </c>
      <c r="L76" s="202">
        <f t="shared" si="4"/>
        <v>2.7083346555235092E-2</v>
      </c>
      <c r="M76" s="202">
        <f t="shared" si="4"/>
        <v>2.5290402207870807E-2</v>
      </c>
      <c r="N76" s="202">
        <f t="shared" si="4"/>
        <v>2.6137563758713407E-2</v>
      </c>
      <c r="O76" s="202">
        <f t="shared" si="4"/>
        <v>2.5725756740065057E-2</v>
      </c>
      <c r="P76" s="202">
        <f t="shared" si="4"/>
        <v>2.5637292768223453E-2</v>
      </c>
      <c r="Q76" s="202">
        <f t="shared" si="4"/>
        <v>2.5460617370174847E-2</v>
      </c>
    </row>
    <row r="77" spans="1:17" x14ac:dyDescent="0.25">
      <c r="A77" s="129" t="s">
        <v>79</v>
      </c>
      <c r="B77" s="201">
        <f t="shared" ref="B77:Q77" si="5">IF(B$10=0,0,B$10/B$5)</f>
        <v>1.9820859656484561E-2</v>
      </c>
      <c r="C77" s="201">
        <f t="shared" si="5"/>
        <v>1.9842217336695472E-2</v>
      </c>
      <c r="D77" s="201">
        <f t="shared" si="5"/>
        <v>2.0851716540386093E-2</v>
      </c>
      <c r="E77" s="201">
        <f t="shared" si="5"/>
        <v>2.0622829415431899E-2</v>
      </c>
      <c r="F77" s="201">
        <f t="shared" si="5"/>
        <v>2.0876091118921095E-2</v>
      </c>
      <c r="G77" s="201">
        <f t="shared" si="5"/>
        <v>2.0578719855328251E-2</v>
      </c>
      <c r="H77" s="201">
        <f t="shared" si="5"/>
        <v>1.937974456293845E-2</v>
      </c>
      <c r="I77" s="201">
        <f t="shared" si="5"/>
        <v>1.9265680900228958E-2</v>
      </c>
      <c r="J77" s="201">
        <f t="shared" si="5"/>
        <v>1.8926287687592681E-2</v>
      </c>
      <c r="K77" s="201">
        <f t="shared" si="5"/>
        <v>1.880111142311524E-2</v>
      </c>
      <c r="L77" s="201">
        <f t="shared" si="5"/>
        <v>1.9344180574814317E-2</v>
      </c>
      <c r="M77" s="201">
        <f t="shared" si="5"/>
        <v>1.9084853610011145E-2</v>
      </c>
      <c r="N77" s="201">
        <f t="shared" si="5"/>
        <v>1.8729783006997767E-2</v>
      </c>
      <c r="O77" s="201">
        <f t="shared" si="5"/>
        <v>1.8562899525634714E-2</v>
      </c>
      <c r="P77" s="201">
        <f t="shared" si="5"/>
        <v>1.8417369161951077E-2</v>
      </c>
      <c r="Q77" s="201">
        <f t="shared" si="5"/>
        <v>1.8263546115923849E-2</v>
      </c>
    </row>
    <row r="78" spans="1:17" x14ac:dyDescent="0.25">
      <c r="A78" s="127" t="s">
        <v>324</v>
      </c>
      <c r="B78" s="200">
        <f t="shared" ref="B78:Q78" si="6">IF(B$15=0,0,B$15/B$5)</f>
        <v>8.0882542391318493E-2</v>
      </c>
      <c r="C78" s="200">
        <f t="shared" si="6"/>
        <v>8.5402034041451455E-2</v>
      </c>
      <c r="D78" s="200">
        <f t="shared" si="6"/>
        <v>8.5907507724423779E-2</v>
      </c>
      <c r="E78" s="200">
        <f t="shared" si="6"/>
        <v>9.2998231362469166E-2</v>
      </c>
      <c r="F78" s="200">
        <f t="shared" si="6"/>
        <v>0.11415240227010474</v>
      </c>
      <c r="G78" s="200">
        <f t="shared" si="6"/>
        <v>9.7149739584872441E-2</v>
      </c>
      <c r="H78" s="200">
        <f t="shared" si="6"/>
        <v>2.8876162474568288E-2</v>
      </c>
      <c r="I78" s="200">
        <f t="shared" si="6"/>
        <v>5.8207525743196445E-2</v>
      </c>
      <c r="J78" s="200">
        <f t="shared" si="6"/>
        <v>4.6907549975921337E-2</v>
      </c>
      <c r="K78" s="200">
        <f t="shared" si="6"/>
        <v>2.6157492310819513E-2</v>
      </c>
      <c r="L78" s="200">
        <f t="shared" si="6"/>
        <v>2.7425933443026435E-2</v>
      </c>
      <c r="M78" s="200">
        <f t="shared" si="6"/>
        <v>5.535905320269472E-2</v>
      </c>
      <c r="N78" s="200">
        <f t="shared" si="6"/>
        <v>2.592585385381364E-2</v>
      </c>
      <c r="O78" s="200">
        <f t="shared" si="6"/>
        <v>3.4484563224582446E-2</v>
      </c>
      <c r="P78" s="200">
        <f t="shared" si="6"/>
        <v>3.6117657803270135E-2</v>
      </c>
      <c r="Q78" s="200">
        <f t="shared" si="6"/>
        <v>3.4607030705129278E-2</v>
      </c>
    </row>
    <row r="79" spans="1:17" x14ac:dyDescent="0.25">
      <c r="A79" s="127" t="s">
        <v>323</v>
      </c>
      <c r="B79" s="200">
        <f t="shared" ref="B79:Q79" si="7">IF(B$26=0,0,B$26/B$5)</f>
        <v>0.31155625769044842</v>
      </c>
      <c r="C79" s="200">
        <f t="shared" si="7"/>
        <v>0.26888854673345197</v>
      </c>
      <c r="D79" s="200">
        <f t="shared" si="7"/>
        <v>0.25871360100668828</v>
      </c>
      <c r="E79" s="200">
        <f t="shared" si="7"/>
        <v>0.26229470635076185</v>
      </c>
      <c r="F79" s="200">
        <f t="shared" si="7"/>
        <v>0.26906161759662639</v>
      </c>
      <c r="G79" s="200">
        <f t="shared" si="7"/>
        <v>0.23461218739269815</v>
      </c>
      <c r="H79" s="200">
        <f t="shared" si="7"/>
        <v>0.21016524550338353</v>
      </c>
      <c r="I79" s="200">
        <f t="shared" si="7"/>
        <v>0.18803076817528952</v>
      </c>
      <c r="J79" s="200">
        <f t="shared" si="7"/>
        <v>0.2079243675138841</v>
      </c>
      <c r="K79" s="200">
        <f t="shared" si="7"/>
        <v>0.13532694028220993</v>
      </c>
      <c r="L79" s="200">
        <f t="shared" si="7"/>
        <v>0.167967038616185</v>
      </c>
      <c r="M79" s="200">
        <f t="shared" si="7"/>
        <v>0.18323955855784826</v>
      </c>
      <c r="N79" s="200">
        <f t="shared" si="7"/>
        <v>0.17173380766830679</v>
      </c>
      <c r="O79" s="200">
        <f t="shared" si="7"/>
        <v>0.1634830037031306</v>
      </c>
      <c r="P79" s="200">
        <f t="shared" si="7"/>
        <v>0.14969229554863672</v>
      </c>
      <c r="Q79" s="200">
        <f t="shared" si="7"/>
        <v>0.14744134206791543</v>
      </c>
    </row>
    <row r="80" spans="1:17" x14ac:dyDescent="0.25">
      <c r="A80" s="142" t="s">
        <v>332</v>
      </c>
      <c r="B80" s="199">
        <f t="shared" ref="B80:Q80" si="8">IF(B$27=0,0,B$27/B$5)</f>
        <v>0.29809298976597143</v>
      </c>
      <c r="C80" s="199">
        <f t="shared" si="8"/>
        <v>0.25485747454403551</v>
      </c>
      <c r="D80" s="199">
        <f t="shared" si="8"/>
        <v>0.24488019171434763</v>
      </c>
      <c r="E80" s="199">
        <f t="shared" si="8"/>
        <v>0.24827689424513524</v>
      </c>
      <c r="F80" s="199">
        <f t="shared" si="8"/>
        <v>0.25456963361708268</v>
      </c>
      <c r="G80" s="199">
        <f t="shared" si="8"/>
        <v>0.21975146022480996</v>
      </c>
      <c r="H80" s="199">
        <f t="shared" si="8"/>
        <v>0.19569976203279166</v>
      </c>
      <c r="I80" s="199">
        <f t="shared" si="8"/>
        <v>0.17205371919716639</v>
      </c>
      <c r="J80" s="199">
        <f t="shared" si="8"/>
        <v>0.19438588659053627</v>
      </c>
      <c r="K80" s="199">
        <f t="shared" si="8"/>
        <v>0.12194269887861664</v>
      </c>
      <c r="L80" s="199">
        <f t="shared" si="8"/>
        <v>0.15287212783474363</v>
      </c>
      <c r="M80" s="199">
        <f t="shared" si="8"/>
        <v>0.16661458167824675</v>
      </c>
      <c r="N80" s="199">
        <f t="shared" si="8"/>
        <v>0.15618616457347084</v>
      </c>
      <c r="O80" s="199">
        <f t="shared" si="8"/>
        <v>0.14800632726288529</v>
      </c>
      <c r="P80" s="199">
        <f t="shared" si="8"/>
        <v>0.13454960386118989</v>
      </c>
      <c r="Q80" s="199">
        <f t="shared" si="8"/>
        <v>0.13233543780355558</v>
      </c>
    </row>
    <row r="81" spans="1:17" x14ac:dyDescent="0.25">
      <c r="A81" s="142" t="s">
        <v>331</v>
      </c>
      <c r="B81" s="199">
        <f t="shared" ref="B81:Q81" si="9">IF(B$33=0,0,B$33/B$5)</f>
        <v>1.3463267924476953E-2</v>
      </c>
      <c r="C81" s="199">
        <f t="shared" si="9"/>
        <v>1.4031072189416472E-2</v>
      </c>
      <c r="D81" s="199">
        <f t="shared" si="9"/>
        <v>1.3833409292340601E-2</v>
      </c>
      <c r="E81" s="199">
        <f t="shared" si="9"/>
        <v>1.4017812105626632E-2</v>
      </c>
      <c r="F81" s="199">
        <f t="shared" si="9"/>
        <v>1.4491983979543691E-2</v>
      </c>
      <c r="G81" s="199">
        <f t="shared" si="9"/>
        <v>1.4860727167888211E-2</v>
      </c>
      <c r="H81" s="199">
        <f t="shared" si="9"/>
        <v>1.4465483470591895E-2</v>
      </c>
      <c r="I81" s="199">
        <f t="shared" si="9"/>
        <v>1.5977048978123132E-2</v>
      </c>
      <c r="J81" s="199">
        <f t="shared" si="9"/>
        <v>1.3538480923347812E-2</v>
      </c>
      <c r="K81" s="199">
        <f t="shared" si="9"/>
        <v>1.338424140359328E-2</v>
      </c>
      <c r="L81" s="199">
        <f t="shared" si="9"/>
        <v>1.5094910781441375E-2</v>
      </c>
      <c r="M81" s="199">
        <f t="shared" si="9"/>
        <v>1.6624976879601492E-2</v>
      </c>
      <c r="N81" s="199">
        <f t="shared" si="9"/>
        <v>1.5547643094835939E-2</v>
      </c>
      <c r="O81" s="199">
        <f t="shared" si="9"/>
        <v>1.5476676440245319E-2</v>
      </c>
      <c r="P81" s="199">
        <f t="shared" si="9"/>
        <v>1.5142691687446848E-2</v>
      </c>
      <c r="Q81" s="199">
        <f t="shared" si="9"/>
        <v>1.5105904264359836E-2</v>
      </c>
    </row>
    <row r="82" spans="1:17" x14ac:dyDescent="0.25">
      <c r="A82" s="127" t="s">
        <v>322</v>
      </c>
      <c r="B82" s="200">
        <f t="shared" ref="B82:Q82" si="10">IF(B$34=0,0,B$34/B$5)</f>
        <v>2.23732971656855E-2</v>
      </c>
      <c r="C82" s="200">
        <f t="shared" si="10"/>
        <v>2.347617713719537E-2</v>
      </c>
      <c r="D82" s="200">
        <f t="shared" si="10"/>
        <v>2.299647664455489E-2</v>
      </c>
      <c r="E82" s="200">
        <f t="shared" si="10"/>
        <v>2.3179458346558626E-2</v>
      </c>
      <c r="F82" s="200">
        <f t="shared" si="10"/>
        <v>2.3958712464148612E-2</v>
      </c>
      <c r="G82" s="200">
        <f t="shared" si="10"/>
        <v>2.4477143409520504E-2</v>
      </c>
      <c r="H82" s="200">
        <f t="shared" si="10"/>
        <v>2.4061380311881403E-2</v>
      </c>
      <c r="I82" s="200">
        <f t="shared" si="10"/>
        <v>2.6173668636732643E-2</v>
      </c>
      <c r="J82" s="200">
        <f t="shared" si="10"/>
        <v>2.2451264770072036E-2</v>
      </c>
      <c r="K82" s="200">
        <f t="shared" si="10"/>
        <v>2.1626478857361558E-2</v>
      </c>
      <c r="L82" s="200">
        <f t="shared" si="10"/>
        <v>2.4836300661242611E-2</v>
      </c>
      <c r="M82" s="200">
        <f t="shared" si="10"/>
        <v>2.6641458034551205E-2</v>
      </c>
      <c r="N82" s="200">
        <f t="shared" si="10"/>
        <v>2.605443335763432E-2</v>
      </c>
      <c r="O82" s="200">
        <f t="shared" si="10"/>
        <v>2.624078249967686E-2</v>
      </c>
      <c r="P82" s="200">
        <f t="shared" si="10"/>
        <v>2.5684009876488039E-2</v>
      </c>
      <c r="Q82" s="200">
        <f t="shared" si="10"/>
        <v>2.5661124957521184E-2</v>
      </c>
    </row>
    <row r="83" spans="1:17" x14ac:dyDescent="0.25">
      <c r="A83" s="142" t="s">
        <v>330</v>
      </c>
      <c r="B83" s="199">
        <f t="shared" ref="B83:Q83" si="11">IF(B$35=0,0,B$35/B$5)</f>
        <v>1.1252754973059905E-2</v>
      </c>
      <c r="C83" s="199">
        <f t="shared" si="11"/>
        <v>1.1686490641822577E-2</v>
      </c>
      <c r="D83" s="199">
        <f t="shared" si="11"/>
        <v>1.1543905206003601E-2</v>
      </c>
      <c r="E83" s="199">
        <f t="shared" si="11"/>
        <v>1.1709339945193832E-2</v>
      </c>
      <c r="F83" s="199">
        <f t="shared" si="11"/>
        <v>1.2067932521757663E-2</v>
      </c>
      <c r="G83" s="199">
        <f t="shared" si="11"/>
        <v>1.2389959210715227E-2</v>
      </c>
      <c r="H83" s="199">
        <f t="shared" si="11"/>
        <v>1.1993132151554172E-2</v>
      </c>
      <c r="I83" s="199">
        <f t="shared" si="11"/>
        <v>1.3243699270573454E-2</v>
      </c>
      <c r="J83" s="199">
        <f t="shared" si="11"/>
        <v>1.1271614244630157E-2</v>
      </c>
      <c r="K83" s="199">
        <f t="shared" si="11"/>
        <v>1.1132364670508965E-2</v>
      </c>
      <c r="L83" s="199">
        <f t="shared" si="11"/>
        <v>1.2554071875244217E-2</v>
      </c>
      <c r="M83" s="199">
        <f t="shared" si="11"/>
        <v>1.3539605911087585E-2</v>
      </c>
      <c r="N83" s="199">
        <f t="shared" si="11"/>
        <v>1.2963780144528364E-2</v>
      </c>
      <c r="O83" s="199">
        <f t="shared" si="11"/>
        <v>1.2902667072539554E-2</v>
      </c>
      <c r="P83" s="199">
        <f t="shared" si="11"/>
        <v>1.2645458300895149E-2</v>
      </c>
      <c r="Q83" s="199">
        <f t="shared" si="11"/>
        <v>1.263753247059164E-2</v>
      </c>
    </row>
    <row r="84" spans="1:17" x14ac:dyDescent="0.25">
      <c r="A84" s="142" t="s">
        <v>329</v>
      </c>
      <c r="B84" s="199">
        <f t="shared" ref="B84:Q84" si="12">IF(B$41=0,0,B$41/B$5)</f>
        <v>9.4495616573692931E-3</v>
      </c>
      <c r="C84" s="199">
        <f t="shared" si="12"/>
        <v>1.0048233480487343E-2</v>
      </c>
      <c r="D84" s="199">
        <f t="shared" si="12"/>
        <v>9.73565116381548E-3</v>
      </c>
      <c r="E84" s="199">
        <f t="shared" si="12"/>
        <v>9.7303111490113676E-3</v>
      </c>
      <c r="F84" s="199">
        <f t="shared" si="12"/>
        <v>1.009212130446561E-2</v>
      </c>
      <c r="G84" s="199">
        <f t="shared" si="12"/>
        <v>1.0242759355105199E-2</v>
      </c>
      <c r="H84" s="199">
        <f t="shared" si="12"/>
        <v>1.0272878607554265E-2</v>
      </c>
      <c r="I84" s="199">
        <f t="shared" si="12"/>
        <v>1.094699331583911E-2</v>
      </c>
      <c r="J84" s="199">
        <f t="shared" si="12"/>
        <v>9.4993350012500168E-3</v>
      </c>
      <c r="K84" s="199">
        <f t="shared" si="12"/>
        <v>8.8329419521445979E-3</v>
      </c>
      <c r="L84" s="199">
        <f t="shared" si="12"/>
        <v>1.0408738468587288E-2</v>
      </c>
      <c r="M84" s="199">
        <f t="shared" si="12"/>
        <v>1.1038459125512906E-2</v>
      </c>
      <c r="N84" s="199">
        <f t="shared" si="12"/>
        <v>1.1160972460533977E-2</v>
      </c>
      <c r="O84" s="199">
        <f t="shared" si="12"/>
        <v>1.1417242632569154E-2</v>
      </c>
      <c r="P84" s="199">
        <f t="shared" si="12"/>
        <v>1.1159130977039057E-2</v>
      </c>
      <c r="Q84" s="199">
        <f t="shared" si="12"/>
        <v>1.114873772397116E-2</v>
      </c>
    </row>
    <row r="85" spans="1:17" x14ac:dyDescent="0.25">
      <c r="A85" s="142" t="s">
        <v>328</v>
      </c>
      <c r="B85" s="199">
        <f t="shared" ref="B85:Q85" si="13">IF(B$52=0,0,B$52/B$5)</f>
        <v>1.6709805352563018E-3</v>
      </c>
      <c r="C85" s="199">
        <f t="shared" si="13"/>
        <v>1.7414530148854488E-3</v>
      </c>
      <c r="D85" s="199">
        <f t="shared" si="13"/>
        <v>1.7169202747358101E-3</v>
      </c>
      <c r="E85" s="199">
        <f t="shared" si="13"/>
        <v>1.7398072523534254E-3</v>
      </c>
      <c r="F85" s="199">
        <f t="shared" si="13"/>
        <v>1.798658637925342E-3</v>
      </c>
      <c r="G85" s="199">
        <f t="shared" si="13"/>
        <v>1.84442484370008E-3</v>
      </c>
      <c r="H85" s="199">
        <f t="shared" si="13"/>
        <v>1.795369552772968E-3</v>
      </c>
      <c r="I85" s="199">
        <f t="shared" si="13"/>
        <v>1.9829760503200806E-3</v>
      </c>
      <c r="J85" s="199">
        <f t="shared" si="13"/>
        <v>1.6803155241918609E-3</v>
      </c>
      <c r="K85" s="199">
        <f t="shared" si="13"/>
        <v>1.6611722347079953E-3</v>
      </c>
      <c r="L85" s="199">
        <f t="shared" si="13"/>
        <v>1.8734903174111011E-3</v>
      </c>
      <c r="M85" s="199">
        <f t="shared" si="13"/>
        <v>2.0633929979507106E-3</v>
      </c>
      <c r="N85" s="199">
        <f t="shared" si="13"/>
        <v>1.9296807525719807E-3</v>
      </c>
      <c r="O85" s="199">
        <f t="shared" si="13"/>
        <v>1.9208727945681453E-3</v>
      </c>
      <c r="P85" s="199">
        <f t="shared" si="13"/>
        <v>1.8794205985538323E-3</v>
      </c>
      <c r="Q85" s="199">
        <f t="shared" si="13"/>
        <v>1.8748547629583838E-3</v>
      </c>
    </row>
    <row r="86" spans="1:17" x14ac:dyDescent="0.25">
      <c r="A86" s="127" t="s">
        <v>321</v>
      </c>
      <c r="B86" s="200">
        <f t="shared" ref="B86:Q86" si="14">IF(B$53=0,0,B$53/B$5)</f>
        <v>3.319181109974452E-2</v>
      </c>
      <c r="C86" s="200">
        <f t="shared" si="14"/>
        <v>3.4623892688138092E-2</v>
      </c>
      <c r="D86" s="200">
        <f t="shared" si="14"/>
        <v>3.4108578812903106E-2</v>
      </c>
      <c r="E86" s="200">
        <f t="shared" si="14"/>
        <v>3.4541489618258342E-2</v>
      </c>
      <c r="F86" s="200">
        <f t="shared" si="14"/>
        <v>3.5715165612797306E-2</v>
      </c>
      <c r="G86" s="200">
        <f t="shared" si="14"/>
        <v>3.6606825683546909E-2</v>
      </c>
      <c r="H86" s="200">
        <f t="shared" si="14"/>
        <v>3.5681945060214625E-2</v>
      </c>
      <c r="I86" s="200">
        <f t="shared" si="14"/>
        <v>3.9346189912087333E-2</v>
      </c>
      <c r="J86" s="200">
        <f t="shared" si="14"/>
        <v>3.3376752293934747E-2</v>
      </c>
      <c r="K86" s="200">
        <f t="shared" si="14"/>
        <v>3.2906590977582889E-2</v>
      </c>
      <c r="L86" s="200">
        <f t="shared" si="14"/>
        <v>3.718443224720587E-2</v>
      </c>
      <c r="M86" s="200">
        <f t="shared" si="14"/>
        <v>4.0885045009373559E-2</v>
      </c>
      <c r="N86" s="200">
        <f t="shared" si="14"/>
        <v>3.837056593235609E-2</v>
      </c>
      <c r="O86" s="200">
        <f t="shared" si="14"/>
        <v>3.8244911321044878E-2</v>
      </c>
      <c r="P86" s="200">
        <f t="shared" si="14"/>
        <v>3.7417701571326727E-2</v>
      </c>
      <c r="Q86" s="200">
        <f t="shared" si="14"/>
        <v>3.7329492308037601E-2</v>
      </c>
    </row>
    <row r="87" spans="1:17" x14ac:dyDescent="0.25">
      <c r="A87" s="142" t="s">
        <v>327</v>
      </c>
      <c r="B87" s="199">
        <f t="shared" ref="B87:Q87" si="15">IF(B$54=0,0,B$54/B$5)</f>
        <v>1.115203774041465E-3</v>
      </c>
      <c r="C87" s="199">
        <f t="shared" si="15"/>
        <v>1.1622367427626898E-3</v>
      </c>
      <c r="D87" s="199">
        <f t="shared" si="15"/>
        <v>1.1458637187655796E-3</v>
      </c>
      <c r="E87" s="199">
        <f t="shared" si="15"/>
        <v>1.161138369353686E-3</v>
      </c>
      <c r="F87" s="199">
        <f t="shared" si="15"/>
        <v>1.2004154799558774E-3</v>
      </c>
      <c r="G87" s="199">
        <f t="shared" si="15"/>
        <v>1.2309596091822047E-3</v>
      </c>
      <c r="H87" s="199">
        <f t="shared" si="15"/>
        <v>1.1982203615223111E-3</v>
      </c>
      <c r="I87" s="199">
        <f t="shared" si="15"/>
        <v>1.3234279684841421E-3</v>
      </c>
      <c r="J87" s="199">
        <f t="shared" si="15"/>
        <v>1.1214338974162856E-3</v>
      </c>
      <c r="K87" s="199">
        <f t="shared" si="15"/>
        <v>1.1086577649422468E-3</v>
      </c>
      <c r="L87" s="199">
        <f t="shared" si="15"/>
        <v>1.2503577561342051E-3</v>
      </c>
      <c r="M87" s="199">
        <f t="shared" si="15"/>
        <v>1.3770978237591571E-3</v>
      </c>
      <c r="N87" s="199">
        <f t="shared" si="15"/>
        <v>1.2878589621831635E-3</v>
      </c>
      <c r="O87" s="199">
        <f t="shared" si="15"/>
        <v>1.2819805765286177E-3</v>
      </c>
      <c r="P87" s="199">
        <f t="shared" si="15"/>
        <v>1.254315595122728E-3</v>
      </c>
      <c r="Q87" s="199">
        <f t="shared" si="15"/>
        <v>1.251268380041365E-3</v>
      </c>
    </row>
    <row r="88" spans="1:17" x14ac:dyDescent="0.25">
      <c r="A88" s="142" t="s">
        <v>326</v>
      </c>
      <c r="B88" s="199">
        <f t="shared" ref="B88:Q88" si="16">IF(B$55=0,0,B$55/B$5)</f>
        <v>1.5221481146317571E-3</v>
      </c>
      <c r="C88" s="199">
        <f t="shared" si="16"/>
        <v>1.6185829779496383E-3</v>
      </c>
      <c r="D88" s="199">
        <f t="shared" si="16"/>
        <v>1.5682317975201998E-3</v>
      </c>
      <c r="E88" s="199">
        <f t="shared" si="16"/>
        <v>1.5673716207457724E-3</v>
      </c>
      <c r="F88" s="199">
        <f t="shared" si="16"/>
        <v>1.6256524877264976E-3</v>
      </c>
      <c r="G88" s="199">
        <f t="shared" si="16"/>
        <v>1.6499174677421619E-3</v>
      </c>
      <c r="H88" s="199">
        <f t="shared" si="16"/>
        <v>1.6547691174791325E-3</v>
      </c>
      <c r="I88" s="199">
        <f t="shared" si="16"/>
        <v>1.763356422315765E-3</v>
      </c>
      <c r="J88" s="199">
        <f t="shared" si="16"/>
        <v>1.5301656718787516E-3</v>
      </c>
      <c r="K88" s="199">
        <f t="shared" si="16"/>
        <v>1.422822182299161E-3</v>
      </c>
      <c r="L88" s="199">
        <f t="shared" si="16"/>
        <v>1.6766536068156595E-3</v>
      </c>
      <c r="M88" s="199">
        <f t="shared" si="16"/>
        <v>1.7780898580873241E-3</v>
      </c>
      <c r="N88" s="199">
        <f t="shared" si="16"/>
        <v>1.7978244710441205E-3</v>
      </c>
      <c r="O88" s="199">
        <f t="shared" si="16"/>
        <v>1.839104815396972E-3</v>
      </c>
      <c r="P88" s="199">
        <f t="shared" si="16"/>
        <v>1.7975278424033913E-3</v>
      </c>
      <c r="Q88" s="199">
        <f t="shared" si="16"/>
        <v>1.7958536832057683E-3</v>
      </c>
    </row>
    <row r="89" spans="1:17" x14ac:dyDescent="0.25">
      <c r="A89" s="142" t="s">
        <v>325</v>
      </c>
      <c r="B89" s="199">
        <f t="shared" ref="B89:Q89" si="17">IF(B$66=0,0,B$66/B$5)</f>
        <v>3.0554459211071298E-2</v>
      </c>
      <c r="C89" s="199">
        <f t="shared" si="17"/>
        <v>3.1843072967425765E-2</v>
      </c>
      <c r="D89" s="199">
        <f t="shared" si="17"/>
        <v>3.1394483296617322E-2</v>
      </c>
      <c r="E89" s="199">
        <f t="shared" si="17"/>
        <v>3.1812979628158884E-2</v>
      </c>
      <c r="F89" s="199">
        <f t="shared" si="17"/>
        <v>3.2889097645114933E-2</v>
      </c>
      <c r="G89" s="199">
        <f t="shared" si="17"/>
        <v>3.3725948606622543E-2</v>
      </c>
      <c r="H89" s="199">
        <f t="shared" si="17"/>
        <v>3.2828955581213182E-2</v>
      </c>
      <c r="I89" s="199">
        <f t="shared" si="17"/>
        <v>3.6259405521287431E-2</v>
      </c>
      <c r="J89" s="199">
        <f t="shared" si="17"/>
        <v>3.0725152724639715E-2</v>
      </c>
      <c r="K89" s="199">
        <f t="shared" si="17"/>
        <v>3.0375111030341479E-2</v>
      </c>
      <c r="L89" s="199">
        <f t="shared" si="17"/>
        <v>3.4257420884256005E-2</v>
      </c>
      <c r="M89" s="199">
        <f t="shared" si="17"/>
        <v>3.772985732752708E-2</v>
      </c>
      <c r="N89" s="199">
        <f t="shared" si="17"/>
        <v>3.5284882499128804E-2</v>
      </c>
      <c r="O89" s="199">
        <f t="shared" si="17"/>
        <v>3.5123825929119293E-2</v>
      </c>
      <c r="P89" s="199">
        <f t="shared" si="17"/>
        <v>3.4365858133800609E-2</v>
      </c>
      <c r="Q89" s="199">
        <f t="shared" si="17"/>
        <v>3.4282370244790465E-2</v>
      </c>
    </row>
    <row r="90" spans="1:17" x14ac:dyDescent="0.25">
      <c r="A90" s="127" t="s">
        <v>320</v>
      </c>
      <c r="B90" s="200">
        <f t="shared" ref="B90:Q90" si="18">IF(B$67=0,0,B$67/B$5)</f>
        <v>6.3386211744741391E-2</v>
      </c>
      <c r="C90" s="200">
        <f t="shared" si="18"/>
        <v>6.8785951742600035E-2</v>
      </c>
      <c r="D90" s="200">
        <f t="shared" si="18"/>
        <v>7.2145302978436243E-2</v>
      </c>
      <c r="E90" s="200">
        <f t="shared" si="18"/>
        <v>7.8105809886725885E-2</v>
      </c>
      <c r="F90" s="200">
        <f t="shared" si="18"/>
        <v>7.2708699910625937E-2</v>
      </c>
      <c r="G90" s="200">
        <f t="shared" si="18"/>
        <v>7.2260607205197933E-2</v>
      </c>
      <c r="H90" s="200">
        <f t="shared" si="18"/>
        <v>4.8032297692467966E-2</v>
      </c>
      <c r="I90" s="200">
        <f t="shared" si="18"/>
        <v>7.6199937348876437E-2</v>
      </c>
      <c r="J90" s="200">
        <f t="shared" si="18"/>
        <v>0.13562377995946948</v>
      </c>
      <c r="K90" s="200">
        <f t="shared" si="18"/>
        <v>8.2751239190282891E-2</v>
      </c>
      <c r="L90" s="200">
        <f t="shared" si="18"/>
        <v>7.2780140609485358E-2</v>
      </c>
      <c r="M90" s="200">
        <f t="shared" si="18"/>
        <v>6.4692022875633623E-2</v>
      </c>
      <c r="N90" s="200">
        <f t="shared" si="18"/>
        <v>6.8802832213952156E-2</v>
      </c>
      <c r="O90" s="200">
        <f t="shared" si="18"/>
        <v>5.6232191125248958E-2</v>
      </c>
      <c r="P90" s="200">
        <f t="shared" si="18"/>
        <v>5.242636031329679E-2</v>
      </c>
      <c r="Q90" s="200">
        <f t="shared" si="18"/>
        <v>4.8513721768540977E-2</v>
      </c>
    </row>
    <row r="91" spans="1:17" x14ac:dyDescent="0.25">
      <c r="A91" s="72" t="s">
        <v>319</v>
      </c>
      <c r="B91" s="71">
        <f t="shared" ref="B91:Q91" si="19">IF(B$68=0,0,B$68/B$5)</f>
        <v>0.32916760748021495</v>
      </c>
      <c r="C91" s="71">
        <f t="shared" si="19"/>
        <v>0.36958751810860796</v>
      </c>
      <c r="D91" s="71">
        <f t="shared" si="19"/>
        <v>0.37653122527613858</v>
      </c>
      <c r="E91" s="71">
        <f t="shared" si="19"/>
        <v>0.35904553044199433</v>
      </c>
      <c r="F91" s="71">
        <f t="shared" si="19"/>
        <v>0.33568138850076101</v>
      </c>
      <c r="G91" s="71">
        <f t="shared" si="19"/>
        <v>0.39422778658407609</v>
      </c>
      <c r="H91" s="71">
        <f t="shared" si="19"/>
        <v>0.51991194495313675</v>
      </c>
      <c r="I91" s="71">
        <f t="shared" si="19"/>
        <v>0.48691891957546479</v>
      </c>
      <c r="J91" s="71">
        <f t="shared" si="19"/>
        <v>0.40743740388495969</v>
      </c>
      <c r="K91" s="71">
        <f t="shared" si="19"/>
        <v>0.5714470779921762</v>
      </c>
      <c r="L91" s="71">
        <f t="shared" si="19"/>
        <v>0.54461338366538226</v>
      </c>
      <c r="M91" s="71">
        <f t="shared" si="19"/>
        <v>0.5085949198962707</v>
      </c>
      <c r="N91" s="71">
        <f t="shared" si="19"/>
        <v>0.54724819707628092</v>
      </c>
      <c r="O91" s="71">
        <f t="shared" si="19"/>
        <v>0.56106011563842695</v>
      </c>
      <c r="P91" s="71">
        <f t="shared" si="19"/>
        <v>0.57918709681906999</v>
      </c>
      <c r="Q91" s="71">
        <f t="shared" si="19"/>
        <v>0.58773140140304581</v>
      </c>
    </row>
    <row r="93" spans="1:17" ht="12.75" x14ac:dyDescent="0.25">
      <c r="A93" s="98" t="s">
        <v>128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53">
        <f>IF(B$5=0,0,B$5/OIS_fec!B$5)</f>
        <v>0.26630609804432592</v>
      </c>
      <c r="C95" s="253">
        <f>IF(C$5=0,0,C$5/OIS_fec!C$5)</f>
        <v>0.27458098461181357</v>
      </c>
      <c r="D95" s="253">
        <f>IF(D$5=0,0,D$5/OIS_fec!D$5)</f>
        <v>0.27636778419387814</v>
      </c>
      <c r="E95" s="253">
        <f>IF(E$5=0,0,E$5/OIS_fec!E$5)</f>
        <v>0.27452406315584821</v>
      </c>
      <c r="F95" s="253">
        <f>IF(F$5=0,0,F$5/OIS_fec!F$5)</f>
        <v>0.27437075272962153</v>
      </c>
      <c r="G95" s="253">
        <f>IF(G$5=0,0,G$5/OIS_fec!G$5)</f>
        <v>0.28637450098808764</v>
      </c>
      <c r="H95" s="253">
        <f>IF(H$5=0,0,H$5/OIS_fec!H$5)</f>
        <v>0.30683669630416438</v>
      </c>
      <c r="I95" s="253">
        <f>IF(I$5=0,0,I$5/OIS_fec!I$5)</f>
        <v>0.30977498225777639</v>
      </c>
      <c r="J95" s="253">
        <f>IF(J$5=0,0,J$5/OIS_fec!J$5)</f>
        <v>0.29985241891904157</v>
      </c>
      <c r="K95" s="253">
        <f>IF(K$5=0,0,K$5/OIS_fec!K$5)</f>
        <v>0.32652329526421903</v>
      </c>
      <c r="L95" s="253">
        <f>IF(L$5=0,0,L$5/OIS_fec!L$5)</f>
        <v>0.31814857558635978</v>
      </c>
      <c r="M95" s="253">
        <f>IF(M$5=0,0,M$5/OIS_fec!M$5)</f>
        <v>0.31055268003203329</v>
      </c>
      <c r="N95" s="253">
        <f>IF(N$5=0,0,N$5/OIS_fec!N$5)</f>
        <v>0.31804938776068159</v>
      </c>
      <c r="O95" s="253">
        <f>IF(O$5=0,0,O$5/OIS_fec!O$5)</f>
        <v>0.32110574138048725</v>
      </c>
      <c r="P95" s="253">
        <f>IF(P$5=0,0,P$5/OIS_fec!P$5)</f>
        <v>0.32554005732322772</v>
      </c>
      <c r="Q95" s="253">
        <f>IF(Q$5=0,0,Q$5/OIS_fec!Q$5)</f>
        <v>0.32699860737883485</v>
      </c>
    </row>
    <row r="96" spans="1:17" x14ac:dyDescent="0.25">
      <c r="A96" s="132" t="s">
        <v>83</v>
      </c>
      <c r="B96" s="282">
        <f>IF(B$6=0,0,B$6/OIS_fec!B$6)</f>
        <v>0.33967281739374261</v>
      </c>
      <c r="C96" s="282">
        <f>IF(C$6=0,0,C$6/OIS_fec!C$6)</f>
        <v>0.33967281739374255</v>
      </c>
      <c r="D96" s="282">
        <f>IF(D$6=0,0,D$6/OIS_fec!D$6)</f>
        <v>0.33967281739374255</v>
      </c>
      <c r="E96" s="282">
        <f>IF(E$6=0,0,E$6/OIS_fec!E$6)</f>
        <v>0.33967281739374261</v>
      </c>
      <c r="F96" s="282">
        <f>IF(F$6=0,0,F$6/OIS_fec!F$6)</f>
        <v>0.34186542346842635</v>
      </c>
      <c r="G96" s="282">
        <f>IF(G$6=0,0,G$6/OIS_fec!G$6)</f>
        <v>0.34768235130424324</v>
      </c>
      <c r="H96" s="282">
        <f>IF(H$6=0,0,H$6/OIS_fec!H$6)</f>
        <v>0.35710476590864776</v>
      </c>
      <c r="I96" s="282">
        <f>IF(I$6=0,0,I$6/OIS_fec!I$6)</f>
        <v>0.36197723667948001</v>
      </c>
      <c r="J96" s="282">
        <f>IF(J$6=0,0,J$6/OIS_fec!J$6)</f>
        <v>0.36197723667948001</v>
      </c>
      <c r="K96" s="282">
        <f>IF(K$6=0,0,K$6/OIS_fec!K$6)</f>
        <v>0.36197723667947995</v>
      </c>
      <c r="L96" s="282">
        <f>IF(L$6=0,0,L$6/OIS_fec!L$6)</f>
        <v>0.36197723667947995</v>
      </c>
      <c r="M96" s="282">
        <f>IF(M$6=0,0,M$6/OIS_fec!M$6)</f>
        <v>0.36197723667948001</v>
      </c>
      <c r="N96" s="282">
        <f>IF(N$6=0,0,N$6/OIS_fec!N$6)</f>
        <v>0.36197723667947995</v>
      </c>
      <c r="O96" s="282">
        <f>IF(O$6=0,0,O$6/OIS_fec!O$6)</f>
        <v>0.36197723667947995</v>
      </c>
      <c r="P96" s="282">
        <f>IF(P$6=0,0,P$6/OIS_fec!P$6)</f>
        <v>0.36197723667947995</v>
      </c>
      <c r="Q96" s="282">
        <f>IF(Q$6=0,0,Q$6/OIS_fec!Q$6)</f>
        <v>0.36197723667948001</v>
      </c>
    </row>
    <row r="97" spans="1:17" x14ac:dyDescent="0.25">
      <c r="A97" s="76" t="s">
        <v>82</v>
      </c>
      <c r="B97" s="281">
        <f>IF(B$7=0,0,B$7/OIS_fec!B$7)</f>
        <v>8.8933200522690423E-2</v>
      </c>
      <c r="C97" s="281">
        <f>IF(C$7=0,0,C$7/OIS_fec!C$7)</f>
        <v>8.8933200522690423E-2</v>
      </c>
      <c r="D97" s="281">
        <f>IF(D$7=0,0,D$7/OIS_fec!D$7)</f>
        <v>8.8933200522690423E-2</v>
      </c>
      <c r="E97" s="281">
        <f>IF(E$7=0,0,E$7/OIS_fec!E$7)</f>
        <v>8.8933200522690437E-2</v>
      </c>
      <c r="F97" s="281">
        <f>IF(F$7=0,0,F$7/OIS_fec!F$7)</f>
        <v>8.9507269054883543E-2</v>
      </c>
      <c r="G97" s="281">
        <f>IF(G$7=0,0,G$7/OIS_fec!G$7)</f>
        <v>9.1030258187832183E-2</v>
      </c>
      <c r="H97" s="281">
        <f>IF(H$7=0,0,H$7/OIS_fec!H$7)</f>
        <v>9.3497236540268522E-2</v>
      </c>
      <c r="I97" s="281">
        <f>IF(I$7=0,0,I$7/OIS_fec!I$7)</f>
        <v>9.4772947747977773E-2</v>
      </c>
      <c r="J97" s="281">
        <f>IF(J$7=0,0,J$7/OIS_fec!J$7)</f>
        <v>9.4772947747977787E-2</v>
      </c>
      <c r="K97" s="281">
        <f>IF(K$7=0,0,K$7/OIS_fec!K$7)</f>
        <v>9.4772947747977773E-2</v>
      </c>
      <c r="L97" s="281">
        <f>IF(L$7=0,0,L$7/OIS_fec!L$7)</f>
        <v>9.4772947747977773E-2</v>
      </c>
      <c r="M97" s="281">
        <f>IF(M$7=0,0,M$7/OIS_fec!M$7)</f>
        <v>9.4772947747977787E-2</v>
      </c>
      <c r="N97" s="281">
        <f>IF(N$7=0,0,N$7/OIS_fec!N$7)</f>
        <v>9.4772947747977787E-2</v>
      </c>
      <c r="O97" s="281">
        <f>IF(O$7=0,0,O$7/OIS_fec!O$7)</f>
        <v>9.4772947747977773E-2</v>
      </c>
      <c r="P97" s="281">
        <f>IF(P$7=0,0,P$7/OIS_fec!P$7)</f>
        <v>9.4772947747977787E-2</v>
      </c>
      <c r="Q97" s="281">
        <f>IF(Q$7=0,0,Q$7/OIS_fec!Q$7)</f>
        <v>9.4772947747977773E-2</v>
      </c>
    </row>
    <row r="98" spans="1:17" x14ac:dyDescent="0.25">
      <c r="A98" s="76" t="s">
        <v>81</v>
      </c>
      <c r="B98" s="281">
        <f>IF(B$8=0,0,B$8/OIS_fec!B$8)</f>
        <v>0.48768391068157518</v>
      </c>
      <c r="C98" s="281">
        <f>IF(C$8=0,0,C$8/OIS_fec!C$8)</f>
        <v>0.48768391068157518</v>
      </c>
      <c r="D98" s="281">
        <f>IF(D$8=0,0,D$8/OIS_fec!D$8)</f>
        <v>0.48768391068157518</v>
      </c>
      <c r="E98" s="281">
        <f>IF(E$8=0,0,E$8/OIS_fec!E$8)</f>
        <v>0.48768391068157518</v>
      </c>
      <c r="F98" s="281">
        <f>IF(F$8=0,0,F$8/OIS_fec!F$8)</f>
        <v>0.49083193622359694</v>
      </c>
      <c r="G98" s="281">
        <f>IF(G$8=0,0,G$8/OIS_fec!G$8)</f>
        <v>0.49918356746948267</v>
      </c>
      <c r="H98" s="281">
        <f>IF(H$8=0,0,H$8/OIS_fec!H$8)</f>
        <v>0.51271176215281689</v>
      </c>
      <c r="I98" s="281">
        <f>IF(I$8=0,0,I$8/OIS_fec!I$8)</f>
        <v>0.51970739288486534</v>
      </c>
      <c r="J98" s="281">
        <f>IF(J$8=0,0,J$8/OIS_fec!J$8)</f>
        <v>0.51970739288486545</v>
      </c>
      <c r="K98" s="281">
        <f>IF(K$8=0,0,K$8/OIS_fec!K$8)</f>
        <v>0.51970739288486545</v>
      </c>
      <c r="L98" s="281">
        <f>IF(L$8=0,0,L$8/OIS_fec!L$8)</f>
        <v>0.51970739288486534</v>
      </c>
      <c r="M98" s="281">
        <f>IF(M$8=0,0,M$8/OIS_fec!M$8)</f>
        <v>0.51970739288486534</v>
      </c>
      <c r="N98" s="281">
        <f>IF(N$8=0,0,N$8/OIS_fec!N$8)</f>
        <v>0.51970739288486534</v>
      </c>
      <c r="O98" s="281">
        <f>IF(O$8=0,0,O$8/OIS_fec!O$8)</f>
        <v>0.51970739288486545</v>
      </c>
      <c r="P98" s="281">
        <f>IF(P$8=0,0,P$8/OIS_fec!P$8)</f>
        <v>0.51970739288486534</v>
      </c>
      <c r="Q98" s="281">
        <f>IF(Q$8=0,0,Q$8/OIS_fec!Q$8)</f>
        <v>0.51970739288486534</v>
      </c>
    </row>
    <row r="99" spans="1:17" x14ac:dyDescent="0.25">
      <c r="A99" s="76" t="s">
        <v>80</v>
      </c>
      <c r="B99" s="281">
        <f>IF(B$9=0,0,B$9/OIS_fec!B$9)</f>
        <v>0.34138327595787182</v>
      </c>
      <c r="C99" s="281">
        <f>IF(C$9=0,0,C$9/OIS_fec!C$9)</f>
        <v>0.34138327595787182</v>
      </c>
      <c r="D99" s="281">
        <f>IF(D$9=0,0,D$9/OIS_fec!D$9)</f>
        <v>0.34138327595787188</v>
      </c>
      <c r="E99" s="281">
        <f>IF(E$9=0,0,E$9/OIS_fec!E$9)</f>
        <v>0.34138327595787171</v>
      </c>
      <c r="F99" s="281">
        <f>IF(F$9=0,0,F$9/OIS_fec!F$9)</f>
        <v>0.34358692313342137</v>
      </c>
      <c r="G99" s="281">
        <f>IF(G$9=0,0,G$9/OIS_fec!G$9)</f>
        <v>0.34943314272743664</v>
      </c>
      <c r="H99" s="281">
        <f>IF(H$9=0,0,H$9/OIS_fec!H$9)</f>
        <v>0.35890300490176613</v>
      </c>
      <c r="I99" s="281">
        <f>IF(I$9=0,0,I$9/OIS_fec!I$9)</f>
        <v>0.36380001151689229</v>
      </c>
      <c r="J99" s="281">
        <f>IF(J$9=0,0,J$9/OIS_fec!J$9)</f>
        <v>0.36380001151689223</v>
      </c>
      <c r="K99" s="281">
        <f>IF(K$9=0,0,K$9/OIS_fec!K$9)</f>
        <v>0.36380001151689229</v>
      </c>
      <c r="L99" s="281">
        <f>IF(L$9=0,0,L$9/OIS_fec!L$9)</f>
        <v>0.36380001151689229</v>
      </c>
      <c r="M99" s="281">
        <f>IF(M$9=0,0,M$9/OIS_fec!M$9)</f>
        <v>0.36380001151689234</v>
      </c>
      <c r="N99" s="281">
        <f>IF(N$9=0,0,N$9/OIS_fec!N$9)</f>
        <v>0.36380001151689223</v>
      </c>
      <c r="O99" s="281">
        <f>IF(O$9=0,0,O$9/OIS_fec!O$9)</f>
        <v>0.36380001151689229</v>
      </c>
      <c r="P99" s="281">
        <f>IF(P$9=0,0,P$9/OIS_fec!P$9)</f>
        <v>0.36380001151689229</v>
      </c>
      <c r="Q99" s="281">
        <f>IF(Q$9=0,0,Q$9/OIS_fec!Q$9)</f>
        <v>0.36380001151689229</v>
      </c>
    </row>
    <row r="100" spans="1:17" x14ac:dyDescent="0.25">
      <c r="A100" s="129" t="s">
        <v>79</v>
      </c>
      <c r="B100" s="280">
        <f>IF(B$10=0,0,B$10/OIS_fec!B$10)</f>
        <v>0.52984987296906205</v>
      </c>
      <c r="C100" s="280">
        <f>IF(C$10=0,0,C$10/OIS_fec!C$10)</f>
        <v>0.53222650744877853</v>
      </c>
      <c r="D100" s="280">
        <f>IF(D$10=0,0,D$10/OIS_fec!D$10)</f>
        <v>0.5362707855247123</v>
      </c>
      <c r="E100" s="280">
        <f>IF(E$10=0,0,E$10/OIS_fec!E$10)</f>
        <v>0.53501169101890467</v>
      </c>
      <c r="F100" s="280">
        <f>IF(F$10=0,0,F$10/OIS_fec!F$10)</f>
        <v>0.53884677484762278</v>
      </c>
      <c r="G100" s="280">
        <f>IF(G$10=0,0,G$10/OIS_fec!G$10)</f>
        <v>0.54887215146551072</v>
      </c>
      <c r="H100" s="280">
        <f>IF(H$10=0,0,H$10/OIS_fec!H$10)</f>
        <v>0.5588620507878661</v>
      </c>
      <c r="I100" s="280">
        <f>IF(I$10=0,0,I$10/OIS_fec!I$10)</f>
        <v>0.56936759272007442</v>
      </c>
      <c r="J100" s="280">
        <f>IF(J$10=0,0,J$10/OIS_fec!J$10)</f>
        <v>0.56536761646360412</v>
      </c>
      <c r="K100" s="280">
        <f>IF(K$10=0,0,K$10/OIS_fec!K$10)</f>
        <v>0.58790141792477757</v>
      </c>
      <c r="L100" s="280">
        <f>IF(L$10=0,0,L$10/OIS_fec!L$10)</f>
        <v>0.58975996103900352</v>
      </c>
      <c r="M100" s="280">
        <f>IF(M$10=0,0,M$10/OIS_fec!M$10)</f>
        <v>0.56502714870723181</v>
      </c>
      <c r="N100" s="280">
        <f>IF(N$10=0,0,N$10/OIS_fec!N$10)</f>
        <v>0.5649702640627009</v>
      </c>
      <c r="O100" s="280">
        <f>IF(O$10=0,0,O$10/OIS_fec!O$10)</f>
        <v>0.56503418178725962</v>
      </c>
      <c r="P100" s="280">
        <f>IF(P$10=0,0,P$10/OIS_fec!P$10)</f>
        <v>0.56971974718573404</v>
      </c>
      <c r="Q100" s="280">
        <f>IF(Q$10=0,0,Q$10/OIS_fec!Q$10)</f>
        <v>0.56942006216558816</v>
      </c>
    </row>
    <row r="101" spans="1:17" x14ac:dyDescent="0.25">
      <c r="A101" s="127" t="s">
        <v>324</v>
      </c>
      <c r="B101" s="305">
        <f>IF(B$15=0,0,B$15/OIS_fec!B$15)</f>
        <v>0.28073527549476301</v>
      </c>
      <c r="C101" s="305">
        <f>IF(C$15=0,0,C$15/OIS_fec!C$15)</f>
        <v>0.286440663475579</v>
      </c>
      <c r="D101" s="305">
        <f>IF(D$15=0,0,D$15/OIS_fec!D$15)</f>
        <v>0.2814955864582363</v>
      </c>
      <c r="E101" s="305">
        <f>IF(E$15=0,0,E$15/OIS_fec!E$15)</f>
        <v>0.27764017274119851</v>
      </c>
      <c r="F101" s="305">
        <f>IF(F$15=0,0,F$15/OIS_fec!F$15)</f>
        <v>0.28033983518452371</v>
      </c>
      <c r="G101" s="305">
        <f>IF(G$15=0,0,G$15/OIS_fec!G$15)</f>
        <v>0.28218542168159871</v>
      </c>
      <c r="H101" s="305">
        <f>IF(H$15=0,0,H$15/OIS_fec!H$15)</f>
        <v>0.29862754773079631</v>
      </c>
      <c r="I101" s="305">
        <f>IF(I$15=0,0,I$15/OIS_fec!I$15)</f>
        <v>0.29158683090285187</v>
      </c>
      <c r="J101" s="305">
        <f>IF(J$15=0,0,J$15/OIS_fec!J$15)</f>
        <v>0.29113083518073557</v>
      </c>
      <c r="K101" s="305">
        <f>IF(K$15=0,0,K$15/OIS_fec!K$15)</f>
        <v>0.28438823052819306</v>
      </c>
      <c r="L101" s="305">
        <f>IF(L$15=0,0,L$15/OIS_fec!L$15)</f>
        <v>0.28489230954987144</v>
      </c>
      <c r="M101" s="305">
        <f>IF(M$15=0,0,M$15/OIS_fec!M$15)</f>
        <v>0.28364460714353451</v>
      </c>
      <c r="N101" s="305">
        <f>IF(N$15=0,0,N$15/OIS_fec!N$15)</f>
        <v>0.28691625101562429</v>
      </c>
      <c r="O101" s="305">
        <f>IF(O$15=0,0,O$15/OIS_fec!O$15)</f>
        <v>0.28592373507297064</v>
      </c>
      <c r="P101" s="305">
        <f>IF(P$15=0,0,P$15/OIS_fec!P$15)</f>
        <v>0.2867741807402584</v>
      </c>
      <c r="Q101" s="305">
        <f>IF(Q$15=0,0,Q$15/OIS_fec!Q$15)</f>
        <v>0.28663912885052961</v>
      </c>
    </row>
    <row r="102" spans="1:17" x14ac:dyDescent="0.25">
      <c r="A102" s="127" t="s">
        <v>323</v>
      </c>
      <c r="B102" s="305">
        <f>IF(B$26=0,0,B$26/OIS_fec!B$26)</f>
        <v>0.18030360671711665</v>
      </c>
      <c r="C102" s="305">
        <f>IF(C$26=0,0,C$26/OIS_fec!C$26)</f>
        <v>0.18074793696559935</v>
      </c>
      <c r="D102" s="305">
        <f>IF(D$26=0,0,D$26/OIS_fec!D$26)</f>
        <v>0.18138784230538921</v>
      </c>
      <c r="E102" s="305">
        <f>IF(E$26=0,0,E$26/OIS_fec!E$26)</f>
        <v>0.18186736125183747</v>
      </c>
      <c r="F102" s="305">
        <f>IF(F$26=0,0,F$26/OIS_fec!F$26)</f>
        <v>0.18350230765477038</v>
      </c>
      <c r="G102" s="305">
        <f>IF(G$26=0,0,G$26/OIS_fec!G$26)</f>
        <v>0.18576105377414295</v>
      </c>
      <c r="H102" s="305">
        <f>IF(H$26=0,0,H$26/OIS_fec!H$26)</f>
        <v>0.18935850249043518</v>
      </c>
      <c r="I102" s="305">
        <f>IF(I$26=0,0,I$26/OIS_fec!I$26)</f>
        <v>0.19138833636358313</v>
      </c>
      <c r="J102" s="305">
        <f>IF(J$26=0,0,J$26/OIS_fec!J$26)</f>
        <v>0.19005737997634714</v>
      </c>
      <c r="K102" s="305">
        <f>IF(K$26=0,0,K$26/OIS_fec!K$26)</f>
        <v>0.19229108492307709</v>
      </c>
      <c r="L102" s="305">
        <f>IF(L$26=0,0,L$26/OIS_fec!L$26)</f>
        <v>0.19171019682454055</v>
      </c>
      <c r="M102" s="305">
        <f>IF(M$26=0,0,M$26/OIS_fec!M$26)</f>
        <v>0.18942512932024286</v>
      </c>
      <c r="N102" s="305">
        <f>IF(N$26=0,0,N$26/OIS_fec!N$26)</f>
        <v>0.19274335790238517</v>
      </c>
      <c r="O102" s="305">
        <f>IF(O$26=0,0,O$26/OIS_fec!O$26)</f>
        <v>0.19304558094660182</v>
      </c>
      <c r="P102" s="305">
        <f>IF(P$26=0,0,P$26/OIS_fec!P$26)</f>
        <v>0.19373545260015299</v>
      </c>
      <c r="Q102" s="305">
        <f>IF(Q$26=0,0,Q$26/OIS_fec!Q$26)</f>
        <v>0.19429331795023477</v>
      </c>
    </row>
    <row r="103" spans="1:17" x14ac:dyDescent="0.25">
      <c r="A103" s="127" t="s">
        <v>322</v>
      </c>
      <c r="B103" s="305">
        <f>IF(B$34=0,0,B$34/OIS_fec!B$34)</f>
        <v>0.18772914550113776</v>
      </c>
      <c r="C103" s="305">
        <f>IF(C$34=0,0,C$34/OIS_fec!C$34)</f>
        <v>0.18901171362241673</v>
      </c>
      <c r="D103" s="305">
        <f>IF(D$34=0,0,D$34/OIS_fec!D$34)</f>
        <v>0.18779510838655677</v>
      </c>
      <c r="E103" s="305">
        <f>IF(E$34=0,0,E$34/OIS_fec!E$34)</f>
        <v>0.18679930223179969</v>
      </c>
      <c r="F103" s="305">
        <f>IF(F$34=0,0,F$34/OIS_fec!F$34)</f>
        <v>0.18796726213174533</v>
      </c>
      <c r="G103" s="305">
        <f>IF(G$34=0,0,G$34/OIS_fec!G$34)</f>
        <v>0.19045602888546087</v>
      </c>
      <c r="H103" s="305">
        <f>IF(H$34=0,0,H$34/OIS_fec!H$34)</f>
        <v>0.19754891005085232</v>
      </c>
      <c r="I103" s="305">
        <f>IF(I$34=0,0,I$34/OIS_fec!I$34)</f>
        <v>0.19721534379459957</v>
      </c>
      <c r="J103" s="305">
        <f>IF(J$34=0,0,J$34/OIS_fec!J$34)</f>
        <v>0.19963815239168903</v>
      </c>
      <c r="K103" s="305">
        <f>IF(K$34=0,0,K$34/OIS_fec!K$34)</f>
        <v>0.19452020631461667</v>
      </c>
      <c r="L103" s="305">
        <f>IF(L$34=0,0,L$34/OIS_fec!L$34)</f>
        <v>0.19807470868058061</v>
      </c>
      <c r="M103" s="305">
        <f>IF(M$34=0,0,M$34/OIS_fec!M$34)</f>
        <v>0.19291660340979747</v>
      </c>
      <c r="N103" s="305">
        <f>IF(N$34=0,0,N$34/OIS_fec!N$34)</f>
        <v>0.201738941345213</v>
      </c>
      <c r="O103" s="305">
        <f>IF(O$34=0,0,O$34/OIS_fec!O$34)</f>
        <v>0.20411350764079142</v>
      </c>
      <c r="P103" s="305">
        <f>IF(P$34=0,0,P$34/OIS_fec!P$34)</f>
        <v>0.20418903465586191</v>
      </c>
      <c r="Q103" s="305">
        <f>IF(Q$34=0,0,Q$34/OIS_fec!Q$34)</f>
        <v>0.20450391720186739</v>
      </c>
    </row>
    <row r="104" spans="1:17" x14ac:dyDescent="0.25">
      <c r="A104" s="127" t="s">
        <v>321</v>
      </c>
      <c r="B104" s="305">
        <f>IF(B$53=0,0,B$53/OIS_fec!B$53)</f>
        <v>0.53844258593368222</v>
      </c>
      <c r="C104" s="305">
        <f>IF(C$53=0,0,C$53/OIS_fec!C$53)</f>
        <v>0.53894441239882052</v>
      </c>
      <c r="D104" s="305">
        <f>IF(D$53=0,0,D$53/OIS_fec!D$53)</f>
        <v>0.53850946029253188</v>
      </c>
      <c r="E104" s="305">
        <f>IF(E$53=0,0,E$53/OIS_fec!E$53)</f>
        <v>0.53817035125318624</v>
      </c>
      <c r="F104" s="305">
        <f>IF(F$53=0,0,F$53/OIS_fec!F$53)</f>
        <v>0.54172408832927366</v>
      </c>
      <c r="G104" s="305">
        <f>IF(G$53=0,0,G$53/OIS_fec!G$53)</f>
        <v>0.55068443639079967</v>
      </c>
      <c r="H104" s="305">
        <f>IF(H$53=0,0,H$53/OIS_fec!H$53)</f>
        <v>0.56638189122816829</v>
      </c>
      <c r="I104" s="305">
        <f>IF(I$53=0,0,I$53/OIS_fec!I$53)</f>
        <v>0.57317273546504988</v>
      </c>
      <c r="J104" s="305">
        <f>IF(J$53=0,0,J$53/OIS_fec!J$53)</f>
        <v>0.57379075267265345</v>
      </c>
      <c r="K104" s="305">
        <f>IF(K$53=0,0,K$53/OIS_fec!K$53)</f>
        <v>0.57222725388433215</v>
      </c>
      <c r="L104" s="305">
        <f>IF(L$53=0,0,L$53/OIS_fec!L$53)</f>
        <v>0.57333705442705851</v>
      </c>
      <c r="M104" s="305">
        <f>IF(M$53=0,0,M$53/OIS_fec!M$53)</f>
        <v>0.57237787334772483</v>
      </c>
      <c r="N104" s="305">
        <f>IF(N$53=0,0,N$53/OIS_fec!N$53)</f>
        <v>0.57439817136922211</v>
      </c>
      <c r="O104" s="305">
        <f>IF(O$53=0,0,O$53/OIS_fec!O$53)</f>
        <v>0.57514236850755218</v>
      </c>
      <c r="P104" s="305">
        <f>IF(P$53=0,0,P$53/OIS_fec!P$53)</f>
        <v>0.57511332949779581</v>
      </c>
      <c r="Q104" s="305">
        <f>IF(Q$53=0,0,Q$53/OIS_fec!Q$53)</f>
        <v>0.57515481774304589</v>
      </c>
    </row>
    <row r="105" spans="1:17" x14ac:dyDescent="0.25">
      <c r="A105" s="127" t="s">
        <v>320</v>
      </c>
      <c r="B105" s="305">
        <f>IF(B$67=0,0,B$67/OIS_fec!B$67)</f>
        <v>0.24846891218990341</v>
      </c>
      <c r="C105" s="305">
        <f>IF(C$67=0,0,C$67/OIS_fec!C$67)</f>
        <v>0.24846891218990338</v>
      </c>
      <c r="D105" s="305">
        <f>IF(D$67=0,0,D$67/OIS_fec!D$67)</f>
        <v>0.24846891218990341</v>
      </c>
      <c r="E105" s="305">
        <f>IF(E$67=0,0,E$67/OIS_fec!E$67)</f>
        <v>0.24846891218990338</v>
      </c>
      <c r="F105" s="305">
        <f>IF(F$67=0,0,F$67/OIS_fec!F$67)</f>
        <v>0.25007279221309098</v>
      </c>
      <c r="G105" s="305">
        <f>IF(G$67=0,0,G$67/OIS_fec!G$67)</f>
        <v>0.25432784489214355</v>
      </c>
      <c r="H105" s="305">
        <f>IF(H$67=0,0,H$67/OIS_fec!H$67)</f>
        <v>0.26122029252725942</v>
      </c>
      <c r="I105" s="305">
        <f>IF(I$67=0,0,I$67/OIS_fec!I$67)</f>
        <v>0.26478447973951552</v>
      </c>
      <c r="J105" s="305">
        <f>IF(J$67=0,0,J$67/OIS_fec!J$67)</f>
        <v>0.26478447973951552</v>
      </c>
      <c r="K105" s="305">
        <f>IF(K$67=0,0,K$67/OIS_fec!K$67)</f>
        <v>0.26478447973951552</v>
      </c>
      <c r="L105" s="305">
        <f>IF(L$67=0,0,L$67/OIS_fec!L$67)</f>
        <v>0.26478447973951558</v>
      </c>
      <c r="M105" s="305">
        <f>IF(M$67=0,0,M$67/OIS_fec!M$67)</f>
        <v>0.26478447973951558</v>
      </c>
      <c r="N105" s="305">
        <f>IF(N$67=0,0,N$67/OIS_fec!N$67)</f>
        <v>0.26478447973951558</v>
      </c>
      <c r="O105" s="305">
        <f>IF(O$67=0,0,O$67/OIS_fec!O$67)</f>
        <v>0.26478447973951558</v>
      </c>
      <c r="P105" s="305">
        <f>IF(P$67=0,0,P$67/OIS_fec!P$67)</f>
        <v>0.26478447973951552</v>
      </c>
      <c r="Q105" s="305">
        <f>IF(Q$67=0,0,Q$67/OIS_fec!Q$67)</f>
        <v>0.26478447973951552</v>
      </c>
    </row>
    <row r="106" spans="1:17" x14ac:dyDescent="0.25">
      <c r="A106" s="72" t="s">
        <v>319</v>
      </c>
      <c r="B106" s="304">
        <f>IF(B$68=0,0,B$68/OIS_fec!B$68)</f>
        <v>0.36003684523584001</v>
      </c>
      <c r="C106" s="304">
        <f>IF(C$68=0,0,C$68/OIS_fec!C$68)</f>
        <v>0.36003684523584001</v>
      </c>
      <c r="D106" s="304">
        <f>IF(D$68=0,0,D$68/OIS_fec!D$68)</f>
        <v>0.36003684523584006</v>
      </c>
      <c r="E106" s="304">
        <f>IF(E$68=0,0,E$68/OIS_fec!E$68)</f>
        <v>0.36003684523584001</v>
      </c>
      <c r="F106" s="304">
        <f>IF(F$68=0,0,F$68/OIS_fec!F$68)</f>
        <v>0.36236090219168121</v>
      </c>
      <c r="G106" s="304">
        <f>IF(G$68=0,0,G$68/OIS_fec!G$68)</f>
        <v>0.3685265658530873</v>
      </c>
      <c r="H106" s="304">
        <f>IF(H$68=0,0,H$68/OIS_fec!H$68)</f>
        <v>0.37851387203408632</v>
      </c>
      <c r="I106" s="304">
        <f>IF(I$68=0,0,I$68/OIS_fec!I$68)</f>
        <v>0.38367845664316552</v>
      </c>
      <c r="J106" s="304">
        <f>IF(J$68=0,0,J$68/OIS_fec!J$68)</f>
        <v>0.38367845664316552</v>
      </c>
      <c r="K106" s="304">
        <f>IF(K$68=0,0,K$68/OIS_fec!K$68)</f>
        <v>0.38367845664316558</v>
      </c>
      <c r="L106" s="304">
        <f>IF(L$68=0,0,L$68/OIS_fec!L$68)</f>
        <v>0.38367845664316558</v>
      </c>
      <c r="M106" s="304">
        <f>IF(M$68=0,0,M$68/OIS_fec!M$68)</f>
        <v>0.38367845664316558</v>
      </c>
      <c r="N106" s="304">
        <f>IF(N$68=0,0,N$68/OIS_fec!N$68)</f>
        <v>0.38367845664316558</v>
      </c>
      <c r="O106" s="304">
        <f>IF(O$68=0,0,O$68/OIS_fec!O$68)</f>
        <v>0.38367845664316558</v>
      </c>
      <c r="P106" s="304">
        <f>IF(P$68=0,0,P$68/OIS_fec!P$68)</f>
        <v>0.38367845664316558</v>
      </c>
      <c r="Q106" s="304">
        <f>IF(Q$68=0,0,Q$68/OIS_fec!Q$68)</f>
        <v>0.38367845664316552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useful energy demand"</f>
        <v>IE: Industry Summary / useful energy demand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91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974.39421721197652</v>
      </c>
      <c r="C5" s="96">
        <f t="shared" ref="C5:Q5" si="1">SUM(C6:C10,C15,C26)</f>
        <v>983.55846549629371</v>
      </c>
      <c r="D5" s="96">
        <f t="shared" si="1"/>
        <v>953.32666547994177</v>
      </c>
      <c r="E5" s="96">
        <f t="shared" si="1"/>
        <v>967.84431179254238</v>
      </c>
      <c r="F5" s="96">
        <f t="shared" si="1"/>
        <v>1010.1127585408713</v>
      </c>
      <c r="G5" s="96">
        <f t="shared" si="1"/>
        <v>1075.38487868266</v>
      </c>
      <c r="H5" s="96">
        <f t="shared" si="1"/>
        <v>1158.2603734731315</v>
      </c>
      <c r="I5" s="96">
        <f t="shared" si="1"/>
        <v>1054.5832371310717</v>
      </c>
      <c r="J5" s="96">
        <f t="shared" si="1"/>
        <v>1033.8780925084666</v>
      </c>
      <c r="K5" s="96">
        <f t="shared" si="1"/>
        <v>902.58120060845374</v>
      </c>
      <c r="L5" s="96">
        <f t="shared" si="1"/>
        <v>905.36854940401884</v>
      </c>
      <c r="M5" s="96">
        <f t="shared" si="1"/>
        <v>958.70035570050152</v>
      </c>
      <c r="N5" s="96">
        <f t="shared" si="1"/>
        <v>930.71434807489265</v>
      </c>
      <c r="O5" s="96">
        <f t="shared" si="1"/>
        <v>955.63705335133477</v>
      </c>
      <c r="P5" s="96">
        <f t="shared" si="1"/>
        <v>999.23760478806093</v>
      </c>
      <c r="Q5" s="96">
        <f t="shared" si="1"/>
        <v>1114.6506727279932</v>
      </c>
    </row>
    <row r="6" spans="1:17" x14ac:dyDescent="0.25">
      <c r="A6" s="76" t="s">
        <v>83</v>
      </c>
      <c r="B6" s="95">
        <v>11.421071835473089</v>
      </c>
      <c r="C6" s="95">
        <v>11.396250861157014</v>
      </c>
      <c r="D6" s="95">
        <v>11.072453836385494</v>
      </c>
      <c r="E6" s="95">
        <v>11.05734356315914</v>
      </c>
      <c r="F6" s="95">
        <v>11.058603248704602</v>
      </c>
      <c r="G6" s="95">
        <v>11.944871158776133</v>
      </c>
      <c r="H6" s="95">
        <v>12.149662780900801</v>
      </c>
      <c r="I6" s="95">
        <v>10.803256683250099</v>
      </c>
      <c r="J6" s="95">
        <v>10.874745760786299</v>
      </c>
      <c r="K6" s="95">
        <v>9.8744091881511391</v>
      </c>
      <c r="L6" s="95">
        <v>9.8638007959234937</v>
      </c>
      <c r="M6" s="95">
        <v>10.547717902347422</v>
      </c>
      <c r="N6" s="95">
        <v>9.8355646852447993</v>
      </c>
      <c r="O6" s="95">
        <v>10.166719502420836</v>
      </c>
      <c r="P6" s="95">
        <v>10.578235055454414</v>
      </c>
      <c r="Q6" s="95">
        <v>12.181647923314625</v>
      </c>
    </row>
    <row r="7" spans="1:17" x14ac:dyDescent="0.25">
      <c r="A7" s="76" t="s">
        <v>82</v>
      </c>
      <c r="B7" s="95">
        <v>3.5066510604640806</v>
      </c>
      <c r="C7" s="95">
        <v>3.5815278140122748</v>
      </c>
      <c r="D7" s="95">
        <v>3.5167840660017</v>
      </c>
      <c r="E7" s="95">
        <v>3.5056613736299007</v>
      </c>
      <c r="F7" s="95">
        <v>3.0104387654746296</v>
      </c>
      <c r="G7" s="95">
        <v>3.7886576784987169</v>
      </c>
      <c r="H7" s="95">
        <v>3.7973081366250274</v>
      </c>
      <c r="I7" s="95">
        <v>3.3692091099325188</v>
      </c>
      <c r="J7" s="95">
        <v>3.3030232876414223</v>
      </c>
      <c r="K7" s="95">
        <v>3.1899145361289771</v>
      </c>
      <c r="L7" s="95">
        <v>3.1493828984415928</v>
      </c>
      <c r="M7" s="95">
        <v>3.2426598768345474</v>
      </c>
      <c r="N7" s="95">
        <v>3.0488471626756528</v>
      </c>
      <c r="O7" s="95">
        <v>3.1233351012699875</v>
      </c>
      <c r="P7" s="95">
        <v>3.2615640598048223</v>
      </c>
      <c r="Q7" s="95">
        <v>3.8027416103226543</v>
      </c>
    </row>
    <row r="8" spans="1:17" x14ac:dyDescent="0.25">
      <c r="A8" s="76" t="s">
        <v>81</v>
      </c>
      <c r="B8" s="95">
        <v>37.667357514716109</v>
      </c>
      <c r="C8" s="95">
        <v>35.94391605555812</v>
      </c>
      <c r="D8" s="95">
        <v>34.205935844075668</v>
      </c>
      <c r="E8" s="95">
        <v>33.89512558912508</v>
      </c>
      <c r="F8" s="95">
        <v>34.104619826781224</v>
      </c>
      <c r="G8" s="95">
        <v>36.521536859562332</v>
      </c>
      <c r="H8" s="95">
        <v>37.80267308301417</v>
      </c>
      <c r="I8" s="95">
        <v>33.52990665353871</v>
      </c>
      <c r="J8" s="95">
        <v>35.055125238546168</v>
      </c>
      <c r="K8" s="95">
        <v>30.757229107990355</v>
      </c>
      <c r="L8" s="95">
        <v>31.066603156630602</v>
      </c>
      <c r="M8" s="95">
        <v>33.527054548354997</v>
      </c>
      <c r="N8" s="95">
        <v>31.521964036737906</v>
      </c>
      <c r="O8" s="95">
        <v>32.322074773579658</v>
      </c>
      <c r="P8" s="95">
        <v>33.309348470556671</v>
      </c>
      <c r="Q8" s="95">
        <v>37.964149507803114</v>
      </c>
    </row>
    <row r="9" spans="1:17" x14ac:dyDescent="0.25">
      <c r="A9" s="76" t="s">
        <v>80</v>
      </c>
      <c r="B9" s="95">
        <v>25.892749020399091</v>
      </c>
      <c r="C9" s="95">
        <v>26.08590664394012</v>
      </c>
      <c r="D9" s="95">
        <v>25.596435625045061</v>
      </c>
      <c r="E9" s="95">
        <v>24.423753085643813</v>
      </c>
      <c r="F9" s="95">
        <v>24.634734100467295</v>
      </c>
      <c r="G9" s="95">
        <v>27.067909237693812</v>
      </c>
      <c r="H9" s="95">
        <v>26.625558299074374</v>
      </c>
      <c r="I9" s="95">
        <v>21.426106812882814</v>
      </c>
      <c r="J9" s="95">
        <v>23.518419794800348</v>
      </c>
      <c r="K9" s="95">
        <v>22.464287164034886</v>
      </c>
      <c r="L9" s="95">
        <v>22.783025781981355</v>
      </c>
      <c r="M9" s="95">
        <v>22.589844995439574</v>
      </c>
      <c r="N9" s="95">
        <v>21.355969761751254</v>
      </c>
      <c r="O9" s="95">
        <v>21.923868192744767</v>
      </c>
      <c r="P9" s="95">
        <v>22.719671560681789</v>
      </c>
      <c r="Q9" s="95">
        <v>25.729987230759466</v>
      </c>
    </row>
    <row r="10" spans="1:17" x14ac:dyDescent="0.25">
      <c r="A10" s="94" t="s">
        <v>79</v>
      </c>
      <c r="B10" s="93">
        <f t="shared" ref="B10" si="2">SUM(B11:B14)</f>
        <v>37.472474969908461</v>
      </c>
      <c r="C10" s="93">
        <f t="shared" ref="C10:Q10" si="3">SUM(C11:C14)</f>
        <v>38.575359077388754</v>
      </c>
      <c r="D10" s="93">
        <f t="shared" si="3"/>
        <v>37.108383156818242</v>
      </c>
      <c r="E10" s="93">
        <f t="shared" si="3"/>
        <v>35.737918219946827</v>
      </c>
      <c r="F10" s="93">
        <f t="shared" si="3"/>
        <v>36.277650303808649</v>
      </c>
      <c r="G10" s="93">
        <f t="shared" si="3"/>
        <v>36.48767321089079</v>
      </c>
      <c r="H10" s="93">
        <f t="shared" si="3"/>
        <v>36.215119776888756</v>
      </c>
      <c r="I10" s="93">
        <f t="shared" si="3"/>
        <v>26.935567210558638</v>
      </c>
      <c r="J10" s="93">
        <f t="shared" si="3"/>
        <v>26.454432579817272</v>
      </c>
      <c r="K10" s="93">
        <f t="shared" si="3"/>
        <v>25.735352286965529</v>
      </c>
      <c r="L10" s="93">
        <f t="shared" si="3"/>
        <v>25.916401556067886</v>
      </c>
      <c r="M10" s="93">
        <f t="shared" si="3"/>
        <v>26.0975054300784</v>
      </c>
      <c r="N10" s="93">
        <f t="shared" si="3"/>
        <v>23.232541639363951</v>
      </c>
      <c r="O10" s="93">
        <f t="shared" si="3"/>
        <v>23.575182501365479</v>
      </c>
      <c r="P10" s="93">
        <f t="shared" si="3"/>
        <v>24.175471550367014</v>
      </c>
      <c r="Q10" s="93">
        <f t="shared" si="3"/>
        <v>27.176220705426335</v>
      </c>
    </row>
    <row r="11" spans="1:17" x14ac:dyDescent="0.25">
      <c r="A11" s="92" t="s">
        <v>68</v>
      </c>
      <c r="B11" s="91">
        <v>4.3288905031126426</v>
      </c>
      <c r="C11" s="91">
        <v>4.3906618280714413</v>
      </c>
      <c r="D11" s="91">
        <v>4.3316774704728473</v>
      </c>
      <c r="E11" s="91">
        <v>4.3217675772618662</v>
      </c>
      <c r="F11" s="91">
        <v>4.3492403837823526</v>
      </c>
      <c r="G11" s="91">
        <v>4.743297727896115</v>
      </c>
      <c r="H11" s="91">
        <v>4.3770034210979221</v>
      </c>
      <c r="I11" s="91">
        <v>3.9801166648849087</v>
      </c>
      <c r="J11" s="91">
        <v>4.157436035931446</v>
      </c>
      <c r="K11" s="91">
        <v>4.0176463646148886</v>
      </c>
      <c r="L11" s="91">
        <v>3.5512130617715112</v>
      </c>
      <c r="M11" s="91">
        <v>3.3886565616464348</v>
      </c>
      <c r="N11" s="91">
        <v>3.2520280510904347</v>
      </c>
      <c r="O11" s="91">
        <v>3.1231715430353764</v>
      </c>
      <c r="P11" s="91">
        <v>3.2965996256706718</v>
      </c>
      <c r="Q11" s="91">
        <v>3.7457554068488581</v>
      </c>
    </row>
    <row r="12" spans="1:17" x14ac:dyDescent="0.25">
      <c r="A12" s="92" t="s">
        <v>66</v>
      </c>
      <c r="B12" s="91">
        <v>12.490676139508292</v>
      </c>
      <c r="C12" s="91">
        <v>12.834703007834678</v>
      </c>
      <c r="D12" s="91">
        <v>12.005224666574668</v>
      </c>
      <c r="E12" s="91">
        <v>11.224698778156904</v>
      </c>
      <c r="F12" s="91">
        <v>11.518089945053026</v>
      </c>
      <c r="G12" s="91">
        <v>8.8766074903651155</v>
      </c>
      <c r="H12" s="91">
        <v>7.91670501427663</v>
      </c>
      <c r="I12" s="91">
        <v>6.0746961191800217</v>
      </c>
      <c r="J12" s="91">
        <v>6.2397112027381514</v>
      </c>
      <c r="K12" s="91">
        <v>5.9091065723834957</v>
      </c>
      <c r="L12" s="91">
        <v>5.7803819471995785</v>
      </c>
      <c r="M12" s="91">
        <v>5.6789393110698612</v>
      </c>
      <c r="N12" s="91">
        <v>5.5116896133012396</v>
      </c>
      <c r="O12" s="91">
        <v>5.585600984867261</v>
      </c>
      <c r="P12" s="91">
        <v>5.7657137866863373</v>
      </c>
      <c r="Q12" s="91">
        <v>6.4920412552680737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20.652908327287527</v>
      </c>
      <c r="C14" s="89">
        <v>21.349994241482637</v>
      </c>
      <c r="D14" s="89">
        <v>20.771481019770725</v>
      </c>
      <c r="E14" s="89">
        <v>20.191451864528055</v>
      </c>
      <c r="F14" s="89">
        <v>20.41031997497327</v>
      </c>
      <c r="G14" s="89">
        <v>22.867767992629556</v>
      </c>
      <c r="H14" s="89">
        <v>23.921411341514204</v>
      </c>
      <c r="I14" s="89">
        <v>16.880754426493706</v>
      </c>
      <c r="J14" s="89">
        <v>16.057285341147676</v>
      </c>
      <c r="K14" s="89">
        <v>15.808599349967144</v>
      </c>
      <c r="L14" s="89">
        <v>16.584806547096797</v>
      </c>
      <c r="M14" s="89">
        <v>17.029909557362103</v>
      </c>
      <c r="N14" s="89">
        <v>14.468823974972276</v>
      </c>
      <c r="O14" s="89">
        <v>14.866409973462842</v>
      </c>
      <c r="P14" s="89">
        <v>15.113158138010004</v>
      </c>
      <c r="Q14" s="89">
        <v>16.938424043309404</v>
      </c>
    </row>
    <row r="15" spans="1:17" x14ac:dyDescent="0.25">
      <c r="A15" s="86" t="s">
        <v>87</v>
      </c>
      <c r="B15" s="85">
        <f t="shared" ref="B15" si="4">SUM(B16:B25)</f>
        <v>298.55131202156417</v>
      </c>
      <c r="C15" s="85">
        <f t="shared" ref="C15:Q15" si="5">SUM(C16:C25)</f>
        <v>277.57810892584627</v>
      </c>
      <c r="D15" s="85">
        <f t="shared" si="5"/>
        <v>262.82330229222106</v>
      </c>
      <c r="E15" s="85">
        <f t="shared" si="5"/>
        <v>263.23688168249112</v>
      </c>
      <c r="F15" s="85">
        <f t="shared" si="5"/>
        <v>270.86616463421956</v>
      </c>
      <c r="G15" s="85">
        <f t="shared" si="5"/>
        <v>293.92467925307403</v>
      </c>
      <c r="H15" s="85">
        <f t="shared" si="5"/>
        <v>292.95711552309587</v>
      </c>
      <c r="I15" s="85">
        <f t="shared" si="5"/>
        <v>264.93175597814991</v>
      </c>
      <c r="J15" s="85">
        <f t="shared" si="5"/>
        <v>267.89243632550489</v>
      </c>
      <c r="K15" s="85">
        <f t="shared" si="5"/>
        <v>225.9566467753431</v>
      </c>
      <c r="L15" s="85">
        <f t="shared" si="5"/>
        <v>231.10420537625254</v>
      </c>
      <c r="M15" s="85">
        <f t="shared" si="5"/>
        <v>253.35366241802254</v>
      </c>
      <c r="N15" s="85">
        <f t="shared" si="5"/>
        <v>242.18947875087463</v>
      </c>
      <c r="O15" s="85">
        <f t="shared" si="5"/>
        <v>249.9555616629105</v>
      </c>
      <c r="P15" s="85">
        <f t="shared" si="5"/>
        <v>260.51010565209947</v>
      </c>
      <c r="Q15" s="85">
        <f t="shared" si="5"/>
        <v>305.97436474693228</v>
      </c>
    </row>
    <row r="16" spans="1:17" x14ac:dyDescent="0.25">
      <c r="A16" s="88" t="s">
        <v>33</v>
      </c>
      <c r="B16" s="87">
        <v>14.572432955847813</v>
      </c>
      <c r="C16" s="87">
        <v>14.112278874146423</v>
      </c>
      <c r="D16" s="87">
        <v>11.68631587548462</v>
      </c>
      <c r="E16" s="87">
        <v>16.383715213529651</v>
      </c>
      <c r="F16" s="87">
        <v>15.689009019678339</v>
      </c>
      <c r="G16" s="87">
        <v>25.286185385301373</v>
      </c>
      <c r="H16" s="87">
        <v>15.888991636886622</v>
      </c>
      <c r="I16" s="87">
        <v>15.711243587025486</v>
      </c>
      <c r="J16" s="87">
        <v>13.919012315051067</v>
      </c>
      <c r="K16" s="87">
        <v>10.824447506695595</v>
      </c>
      <c r="L16" s="87">
        <v>9.0451586955969265</v>
      </c>
      <c r="M16" s="87">
        <v>8.9235418071503823</v>
      </c>
      <c r="N16" s="87">
        <v>8.4404016893501872</v>
      </c>
      <c r="O16" s="87">
        <v>10.415739738479383</v>
      </c>
      <c r="P16" s="87">
        <v>11.446727362456702</v>
      </c>
      <c r="Q16" s="87">
        <v>12.320208822166409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0.54624329202816613</v>
      </c>
      <c r="C18" s="87">
        <v>0.42356053814555805</v>
      </c>
      <c r="D18" s="87">
        <v>0.31762224606525974</v>
      </c>
      <c r="E18" s="87">
        <v>0.42574143933914216</v>
      </c>
      <c r="F18" s="87">
        <v>0.48846342690565797</v>
      </c>
      <c r="G18" s="87">
        <v>1.0259257410445817</v>
      </c>
      <c r="H18" s="87">
        <v>2.0722439323276944</v>
      </c>
      <c r="I18" s="87">
        <v>0.59666793661862716</v>
      </c>
      <c r="J18" s="87">
        <v>3.3127733248718725</v>
      </c>
      <c r="K18" s="87">
        <v>0.5936254249560422</v>
      </c>
      <c r="L18" s="87">
        <v>0.60791288485545603</v>
      </c>
      <c r="M18" s="87">
        <v>1.2457737746900115</v>
      </c>
      <c r="N18" s="87">
        <v>0</v>
      </c>
      <c r="O18" s="87">
        <v>0.77260560927160726</v>
      </c>
      <c r="P18" s="87">
        <v>0.82742172526429059</v>
      </c>
      <c r="Q18" s="87">
        <v>1.4985777879350828</v>
      </c>
    </row>
    <row r="19" spans="1:17" x14ac:dyDescent="0.25">
      <c r="A19" s="88" t="s">
        <v>68</v>
      </c>
      <c r="B19" s="87">
        <v>26.9415075241862</v>
      </c>
      <c r="C19" s="87">
        <v>25.100651055765798</v>
      </c>
      <c r="D19" s="87">
        <v>24.265048565551727</v>
      </c>
      <c r="E19" s="87">
        <v>25.137933098716697</v>
      </c>
      <c r="F19" s="87">
        <v>25.06189722094177</v>
      </c>
      <c r="G19" s="87">
        <v>25.515751798270458</v>
      </c>
      <c r="H19" s="87">
        <v>23.016244532237128</v>
      </c>
      <c r="I19" s="87">
        <v>20.199810645114059</v>
      </c>
      <c r="J19" s="87">
        <v>28.352488310966766</v>
      </c>
      <c r="K19" s="87">
        <v>23.666992921902406</v>
      </c>
      <c r="L19" s="87">
        <v>15.789158137142364</v>
      </c>
      <c r="M19" s="87">
        <v>19.919610227740815</v>
      </c>
      <c r="N19" s="87">
        <v>19.504665020652531</v>
      </c>
      <c r="O19" s="87">
        <v>18.326721066918179</v>
      </c>
      <c r="P19" s="87">
        <v>18.923040673816914</v>
      </c>
      <c r="Q19" s="87">
        <v>20.857953605456316</v>
      </c>
    </row>
    <row r="20" spans="1:17" x14ac:dyDescent="0.25">
      <c r="A20" s="88" t="s">
        <v>29</v>
      </c>
      <c r="B20" s="87">
        <v>123.39946155352052</v>
      </c>
      <c r="C20" s="87">
        <v>102.62153713804982</v>
      </c>
      <c r="D20" s="87">
        <v>93.835594762099518</v>
      </c>
      <c r="E20" s="87">
        <v>84.355979307594467</v>
      </c>
      <c r="F20" s="87">
        <v>79.758755431390185</v>
      </c>
      <c r="G20" s="87">
        <v>81.590433407209218</v>
      </c>
      <c r="H20" s="87">
        <v>99.155760181232623</v>
      </c>
      <c r="I20" s="87">
        <v>72.08300095530636</v>
      </c>
      <c r="J20" s="87">
        <v>71.915067659012891</v>
      </c>
      <c r="K20" s="87">
        <v>63.344851749563531</v>
      </c>
      <c r="L20" s="87">
        <v>67.055854820142045</v>
      </c>
      <c r="M20" s="87">
        <v>65.449560494628855</v>
      </c>
      <c r="N20" s="87">
        <v>51.493833937708423</v>
      </c>
      <c r="O20" s="87">
        <v>45.588925085401755</v>
      </c>
      <c r="P20" s="87">
        <v>16.35535693239283</v>
      </c>
      <c r="Q20" s="87">
        <v>16.956647357664359</v>
      </c>
    </row>
    <row r="21" spans="1:17" x14ac:dyDescent="0.25">
      <c r="A21" s="88" t="s">
        <v>28</v>
      </c>
      <c r="B21" s="87">
        <v>36.761130965012597</v>
      </c>
      <c r="C21" s="87">
        <v>40.612142708811277</v>
      </c>
      <c r="D21" s="87">
        <v>41.515435757983724</v>
      </c>
      <c r="E21" s="87">
        <v>47.87906534069171</v>
      </c>
      <c r="F21" s="87">
        <v>47.888852922216024</v>
      </c>
      <c r="G21" s="87">
        <v>50.199820668914455</v>
      </c>
      <c r="H21" s="87">
        <v>50.10669379873039</v>
      </c>
      <c r="I21" s="87">
        <v>51.639130530624378</v>
      </c>
      <c r="J21" s="87">
        <v>44.69417628903696</v>
      </c>
      <c r="K21" s="87">
        <v>41.623057822215408</v>
      </c>
      <c r="L21" s="87">
        <v>43.385902334833517</v>
      </c>
      <c r="M21" s="87">
        <v>28.838822188572767</v>
      </c>
      <c r="N21" s="87">
        <v>24.842009205456929</v>
      </c>
      <c r="O21" s="87">
        <v>29.989512843313541</v>
      </c>
      <c r="P21" s="87">
        <v>25.059444871402675</v>
      </c>
      <c r="Q21" s="87">
        <v>35.597664942922876</v>
      </c>
    </row>
    <row r="22" spans="1:17" x14ac:dyDescent="0.25">
      <c r="A22" s="88" t="s">
        <v>66</v>
      </c>
      <c r="B22" s="87">
        <v>63.71073802569142</v>
      </c>
      <c r="C22" s="87">
        <v>57.349243004398723</v>
      </c>
      <c r="D22" s="87">
        <v>53.849917483341535</v>
      </c>
      <c r="E22" s="87">
        <v>54.341986096081257</v>
      </c>
      <c r="F22" s="87">
        <v>60.350997680458775</v>
      </c>
      <c r="G22" s="87">
        <v>55.986607431225096</v>
      </c>
      <c r="H22" s="87">
        <v>46.501157331297541</v>
      </c>
      <c r="I22" s="87">
        <v>52.49736294869669</v>
      </c>
      <c r="J22" s="87">
        <v>61.283097389728511</v>
      </c>
      <c r="K22" s="87">
        <v>43.94695731125136</v>
      </c>
      <c r="L22" s="87">
        <v>47.909698837314423</v>
      </c>
      <c r="M22" s="87">
        <v>86.139853995857138</v>
      </c>
      <c r="N22" s="87">
        <v>99.593675561337619</v>
      </c>
      <c r="O22" s="87">
        <v>104.73110782835398</v>
      </c>
      <c r="P22" s="87">
        <v>137.61177558940005</v>
      </c>
      <c r="Q22" s="87">
        <v>166.18921471268843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32.619797705277449</v>
      </c>
      <c r="C24" s="87">
        <v>37.358695606528691</v>
      </c>
      <c r="D24" s="87">
        <v>37.353367601694693</v>
      </c>
      <c r="E24" s="87">
        <v>34.712461186538199</v>
      </c>
      <c r="F24" s="87">
        <v>41.628188932628781</v>
      </c>
      <c r="G24" s="87">
        <v>54.319954821108865</v>
      </c>
      <c r="H24" s="87">
        <v>56.216024110383856</v>
      </c>
      <c r="I24" s="87">
        <v>52.204539374764302</v>
      </c>
      <c r="J24" s="87">
        <v>44.415821036836853</v>
      </c>
      <c r="K24" s="87">
        <v>41.95671403875874</v>
      </c>
      <c r="L24" s="87">
        <v>47.310519666367831</v>
      </c>
      <c r="M24" s="87">
        <v>42.836499929382562</v>
      </c>
      <c r="N24" s="87">
        <v>38.314893336368932</v>
      </c>
      <c r="O24" s="87">
        <v>40.130949491172025</v>
      </c>
      <c r="P24" s="87">
        <v>50.286338497365961</v>
      </c>
      <c r="Q24" s="87">
        <v>52.554097518098807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85</v>
      </c>
      <c r="B26" s="85">
        <f t="shared" ref="B26" si="6">SUM(B27:B36)</f>
        <v>559.88260078945154</v>
      </c>
      <c r="C26" s="85">
        <f t="shared" ref="C26:Q26" si="7">SUM(C27:C36)</f>
        <v>590.39739611839116</v>
      </c>
      <c r="D26" s="85">
        <f t="shared" si="7"/>
        <v>579.00337065939459</v>
      </c>
      <c r="E26" s="85">
        <f t="shared" si="7"/>
        <v>595.98762827854648</v>
      </c>
      <c r="F26" s="85">
        <f t="shared" si="7"/>
        <v>630.16054766141531</v>
      </c>
      <c r="G26" s="85">
        <f t="shared" si="7"/>
        <v>665.64955128416409</v>
      </c>
      <c r="H26" s="85">
        <f t="shared" si="7"/>
        <v>748.71293587353262</v>
      </c>
      <c r="I26" s="85">
        <f t="shared" si="7"/>
        <v>693.58743468275884</v>
      </c>
      <c r="J26" s="85">
        <f t="shared" si="7"/>
        <v>666.7799095213702</v>
      </c>
      <c r="K26" s="85">
        <f t="shared" si="7"/>
        <v>584.60336154983975</v>
      </c>
      <c r="L26" s="85">
        <f t="shared" si="7"/>
        <v>581.48512983872138</v>
      </c>
      <c r="M26" s="85">
        <f t="shared" si="7"/>
        <v>609.34191052942401</v>
      </c>
      <c r="N26" s="85">
        <f t="shared" si="7"/>
        <v>599.5299820382445</v>
      </c>
      <c r="O26" s="85">
        <f t="shared" si="7"/>
        <v>614.57031161704356</v>
      </c>
      <c r="P26" s="85">
        <f t="shared" si="7"/>
        <v>644.68320843909669</v>
      </c>
      <c r="Q26" s="85">
        <f t="shared" si="7"/>
        <v>701.82156100343468</v>
      </c>
    </row>
    <row r="27" spans="1:17" x14ac:dyDescent="0.25">
      <c r="A27" s="84" t="s">
        <v>33</v>
      </c>
      <c r="B27" s="83">
        <v>28.451000084591154</v>
      </c>
      <c r="C27" s="83">
        <v>34.595347811731777</v>
      </c>
      <c r="D27" s="83">
        <v>39.180066621998996</v>
      </c>
      <c r="E27" s="83">
        <v>63.845750654840167</v>
      </c>
      <c r="F27" s="83">
        <v>96.1275732593475</v>
      </c>
      <c r="G27" s="83">
        <v>82.829244483635691</v>
      </c>
      <c r="H27" s="83">
        <v>85.625988464747934</v>
      </c>
      <c r="I27" s="83">
        <v>76.842300349037032</v>
      </c>
      <c r="J27" s="83">
        <v>65.282643318928265</v>
      </c>
      <c r="K27" s="83">
        <v>45.054917832981133</v>
      </c>
      <c r="L27" s="83">
        <v>55.751059134923466</v>
      </c>
      <c r="M27" s="83">
        <v>42.764665866108352</v>
      </c>
      <c r="N27" s="83">
        <v>29.16964078823522</v>
      </c>
      <c r="O27" s="83">
        <v>25.674187870650389</v>
      </c>
      <c r="P27" s="83">
        <v>35.500226584049344</v>
      </c>
      <c r="Q27" s="83">
        <v>34.621366011756486</v>
      </c>
    </row>
    <row r="28" spans="1:17" x14ac:dyDescent="0.25">
      <c r="A28" s="84" t="s">
        <v>47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16.699856389826344</v>
      </c>
      <c r="C29" s="83">
        <v>16.995878409961811</v>
      </c>
      <c r="D29" s="83">
        <v>15.741185825706626</v>
      </c>
      <c r="E29" s="83">
        <v>15.802640807528766</v>
      </c>
      <c r="F29" s="83">
        <v>15.166596030772936</v>
      </c>
      <c r="G29" s="83">
        <v>16.403818853081649</v>
      </c>
      <c r="H29" s="83">
        <v>14.267627724463317</v>
      </c>
      <c r="I29" s="83">
        <v>14.319467317607245</v>
      </c>
      <c r="J29" s="83">
        <v>17.433868348241095</v>
      </c>
      <c r="K29" s="83">
        <v>12.635060852526294</v>
      </c>
      <c r="L29" s="83">
        <v>17.091771800463665</v>
      </c>
      <c r="M29" s="83">
        <v>20.22462263786117</v>
      </c>
      <c r="N29" s="83">
        <v>17.237617480999379</v>
      </c>
      <c r="O29" s="83">
        <v>22.40693443692469</v>
      </c>
      <c r="P29" s="83">
        <v>17.996288706215452</v>
      </c>
      <c r="Q29" s="83">
        <v>24.646996327350472</v>
      </c>
    </row>
    <row r="30" spans="1:17" x14ac:dyDescent="0.25">
      <c r="A30" s="84" t="s">
        <v>68</v>
      </c>
      <c r="B30" s="83">
        <v>34.371283292148235</v>
      </c>
      <c r="C30" s="83">
        <v>35.838203852940502</v>
      </c>
      <c r="D30" s="83">
        <v>36.734749659542757</v>
      </c>
      <c r="E30" s="83">
        <v>37.23954626244624</v>
      </c>
      <c r="F30" s="83">
        <v>34.06389328387894</v>
      </c>
      <c r="G30" s="83">
        <v>36.090725065537526</v>
      </c>
      <c r="H30" s="83">
        <v>39.991843955775792</v>
      </c>
      <c r="I30" s="83">
        <v>37.628889975290498</v>
      </c>
      <c r="J30" s="83">
        <v>51.626270230862033</v>
      </c>
      <c r="K30" s="83">
        <v>39.428088647156798</v>
      </c>
      <c r="L30" s="83">
        <v>27.256961168877723</v>
      </c>
      <c r="M30" s="83">
        <v>31.676761835157741</v>
      </c>
      <c r="N30" s="83">
        <v>30.872258488293241</v>
      </c>
      <c r="O30" s="83">
        <v>24.419025711736221</v>
      </c>
      <c r="P30" s="83">
        <v>26.364765905863955</v>
      </c>
      <c r="Q30" s="83">
        <v>25.459645536844693</v>
      </c>
    </row>
    <row r="31" spans="1:17" x14ac:dyDescent="0.25">
      <c r="A31" s="84" t="s">
        <v>29</v>
      </c>
      <c r="B31" s="83">
        <v>81.574629322700019</v>
      </c>
      <c r="C31" s="83">
        <v>72.137044389202146</v>
      </c>
      <c r="D31" s="83">
        <v>66.329489833376343</v>
      </c>
      <c r="E31" s="83">
        <v>64.481641800925104</v>
      </c>
      <c r="F31" s="83">
        <v>68.84584513605104</v>
      </c>
      <c r="G31" s="83">
        <v>71.381975031330725</v>
      </c>
      <c r="H31" s="83">
        <v>64.06941111148862</v>
      </c>
      <c r="I31" s="83">
        <v>21.727247560072403</v>
      </c>
      <c r="J31" s="83">
        <v>23.128376573830785</v>
      </c>
      <c r="K31" s="83">
        <v>12.576043125611804</v>
      </c>
      <c r="L31" s="83">
        <v>21.22480152507157</v>
      </c>
      <c r="M31" s="83">
        <v>7.4709167776080374</v>
      </c>
      <c r="N31" s="83">
        <v>1.553957443797739</v>
      </c>
      <c r="O31" s="83">
        <v>2.1243463923206338</v>
      </c>
      <c r="P31" s="83">
        <v>1.77159694648816</v>
      </c>
      <c r="Q31" s="83">
        <v>1.6525912447987803</v>
      </c>
    </row>
    <row r="32" spans="1:17" x14ac:dyDescent="0.25">
      <c r="A32" s="84" t="s">
        <v>28</v>
      </c>
      <c r="B32" s="83">
        <v>94.070564170441003</v>
      </c>
      <c r="C32" s="83">
        <v>128.16401517666321</v>
      </c>
      <c r="D32" s="83">
        <v>116.01840928363416</v>
      </c>
      <c r="E32" s="83">
        <v>124.47899342444848</v>
      </c>
      <c r="F32" s="83">
        <v>126.65954151826703</v>
      </c>
      <c r="G32" s="83">
        <v>142.35888275180579</v>
      </c>
      <c r="H32" s="83">
        <v>141.32609971724352</v>
      </c>
      <c r="I32" s="83">
        <v>146.25438969999036</v>
      </c>
      <c r="J32" s="83">
        <v>136.1292560933345</v>
      </c>
      <c r="K32" s="83">
        <v>70.315306812357207</v>
      </c>
      <c r="L32" s="83">
        <v>42.269291797022795</v>
      </c>
      <c r="M32" s="83">
        <v>39.836256639550101</v>
      </c>
      <c r="N32" s="83">
        <v>54.50511663352669</v>
      </c>
      <c r="O32" s="83">
        <v>54.036837476785664</v>
      </c>
      <c r="P32" s="83">
        <v>71.007478508585436</v>
      </c>
      <c r="Q32" s="83">
        <v>78.119758243200081</v>
      </c>
    </row>
    <row r="33" spans="1:17" x14ac:dyDescent="0.25">
      <c r="A33" s="84" t="s">
        <v>66</v>
      </c>
      <c r="B33" s="83">
        <v>99.99004774987317</v>
      </c>
      <c r="C33" s="83">
        <v>95.158886652937369</v>
      </c>
      <c r="D33" s="83">
        <v>94.066771183887525</v>
      </c>
      <c r="E33" s="83">
        <v>95.92202204271949</v>
      </c>
      <c r="F33" s="83">
        <v>105.13379678399639</v>
      </c>
      <c r="G33" s="83">
        <v>107.94204321787798</v>
      </c>
      <c r="H33" s="83">
        <v>139.52641203301766</v>
      </c>
      <c r="I33" s="83">
        <v>143.135186436872</v>
      </c>
      <c r="J33" s="83">
        <v>134.56242617275015</v>
      </c>
      <c r="K33" s="83">
        <v>121.57430700261742</v>
      </c>
      <c r="L33" s="83">
        <v>124.08713888016335</v>
      </c>
      <c r="M33" s="83">
        <v>146.55550125217562</v>
      </c>
      <c r="N33" s="83">
        <v>154.77742907132702</v>
      </c>
      <c r="O33" s="83">
        <v>150.33060527533476</v>
      </c>
      <c r="P33" s="83">
        <v>151.44440994219579</v>
      </c>
      <c r="Q33" s="83">
        <v>173.65019129563575</v>
      </c>
    </row>
    <row r="34" spans="1:17" x14ac:dyDescent="0.25">
      <c r="A34" s="84" t="s">
        <v>25</v>
      </c>
      <c r="B34" s="83">
        <v>0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0</v>
      </c>
      <c r="F35" s="83">
        <v>0</v>
      </c>
      <c r="G35" s="83">
        <v>0</v>
      </c>
      <c r="H35" s="83">
        <v>0</v>
      </c>
      <c r="I35" s="83">
        <v>0</v>
      </c>
      <c r="J35" s="83">
        <v>7.2799568727465873</v>
      </c>
      <c r="K35" s="83">
        <v>21.307817735233439</v>
      </c>
      <c r="L35" s="83">
        <v>15.416370971301868</v>
      </c>
      <c r="M35" s="83">
        <v>22.570330455453192</v>
      </c>
      <c r="N35" s="83">
        <v>21.094759174146315</v>
      </c>
      <c r="O35" s="83">
        <v>37.51944976258396</v>
      </c>
      <c r="P35" s="83">
        <v>33.676604494411784</v>
      </c>
      <c r="Q35" s="83">
        <v>30.375752192189392</v>
      </c>
    </row>
    <row r="36" spans="1:17" x14ac:dyDescent="0.25">
      <c r="A36" s="82" t="s">
        <v>21</v>
      </c>
      <c r="B36" s="81">
        <v>204.72521977987162</v>
      </c>
      <c r="C36" s="81">
        <v>207.50801982495435</v>
      </c>
      <c r="D36" s="81">
        <v>210.93269825124818</v>
      </c>
      <c r="E36" s="81">
        <v>194.21703328563825</v>
      </c>
      <c r="F36" s="81">
        <v>184.1633016491015</v>
      </c>
      <c r="G36" s="81">
        <v>208.64286188089463</v>
      </c>
      <c r="H36" s="81">
        <v>263.90555286679569</v>
      </c>
      <c r="I36" s="81">
        <v>253.67995334388922</v>
      </c>
      <c r="J36" s="81">
        <v>231.33711191067675</v>
      </c>
      <c r="K36" s="81">
        <v>261.71181954135562</v>
      </c>
      <c r="L36" s="81">
        <v>278.38773456089689</v>
      </c>
      <c r="M36" s="81">
        <v>298.24285506550979</v>
      </c>
      <c r="N36" s="81">
        <v>290.31920295791883</v>
      </c>
      <c r="O36" s="81">
        <v>298.05892469070722</v>
      </c>
      <c r="P36" s="81">
        <v>306.92183735128668</v>
      </c>
      <c r="Q36" s="81">
        <v>333.29526015165897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90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0.99999999999999989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1.1721202398093121E-2</v>
      </c>
      <c r="C41" s="75">
        <f t="shared" si="9"/>
        <v>1.1586754891491458E-2</v>
      </c>
      <c r="D41" s="75">
        <f t="shared" si="9"/>
        <v>1.1614543301179128E-2</v>
      </c>
      <c r="E41" s="75">
        <f t="shared" si="9"/>
        <v>1.1424713074647158E-2</v>
      </c>
      <c r="F41" s="75">
        <f t="shared" si="9"/>
        <v>1.0947889881797932E-2</v>
      </c>
      <c r="G41" s="75">
        <f t="shared" si="9"/>
        <v>1.1107531262117549E-2</v>
      </c>
      <c r="H41" s="75">
        <f t="shared" si="9"/>
        <v>1.0489578215016643E-2</v>
      </c>
      <c r="I41" s="75">
        <f t="shared" si="9"/>
        <v>1.024410051561192E-2</v>
      </c>
      <c r="J41" s="75">
        <f t="shared" si="9"/>
        <v>1.051840235283566E-2</v>
      </c>
      <c r="K41" s="75">
        <f t="shared" si="9"/>
        <v>1.0940189294320045E-2</v>
      </c>
      <c r="L41" s="75">
        <f t="shared" si="9"/>
        <v>1.0894790637930359E-2</v>
      </c>
      <c r="M41" s="75">
        <f t="shared" si="9"/>
        <v>1.1002100749864054E-2</v>
      </c>
      <c r="N41" s="75">
        <f t="shared" si="9"/>
        <v>1.0567758738853515E-2</v>
      </c>
      <c r="O41" s="75">
        <f t="shared" si="9"/>
        <v>1.0638682820812618E-2</v>
      </c>
      <c r="P41" s="75">
        <f t="shared" si="9"/>
        <v>1.0586306004464339E-2</v>
      </c>
      <c r="Q41" s="75">
        <f t="shared" si="9"/>
        <v>1.0928668704340607E-2</v>
      </c>
    </row>
    <row r="42" spans="1:17" x14ac:dyDescent="0.25">
      <c r="A42" s="76" t="s">
        <v>82</v>
      </c>
      <c r="B42" s="75">
        <f t="shared" ref="B42:Q42" si="10">IF(B7=0,0,B7/B$5)</f>
        <v>3.5988011818231256E-3</v>
      </c>
      <c r="C42" s="75">
        <f t="shared" si="10"/>
        <v>3.6413979846180999E-3</v>
      </c>
      <c r="D42" s="75">
        <f t="shared" si="10"/>
        <v>3.6889601364829272E-3</v>
      </c>
      <c r="E42" s="75">
        <f t="shared" si="10"/>
        <v>3.6221335713975244E-3</v>
      </c>
      <c r="F42" s="75">
        <f t="shared" si="10"/>
        <v>2.9802997140866436E-3</v>
      </c>
      <c r="G42" s="75">
        <f t="shared" si="10"/>
        <v>3.5230713706331817E-3</v>
      </c>
      <c r="H42" s="75">
        <f t="shared" si="10"/>
        <v>3.2784581287526146E-3</v>
      </c>
      <c r="I42" s="75">
        <f t="shared" si="10"/>
        <v>3.1948252080113118E-3</v>
      </c>
      <c r="J42" s="75">
        <f t="shared" si="10"/>
        <v>3.1947898998685607E-3</v>
      </c>
      <c r="K42" s="75">
        <f t="shared" si="10"/>
        <v>3.5342133582868464E-3</v>
      </c>
      <c r="L42" s="75">
        <f t="shared" si="10"/>
        <v>3.4785645033889811E-3</v>
      </c>
      <c r="M42" s="75">
        <f t="shared" si="10"/>
        <v>3.382349717045016E-3</v>
      </c>
      <c r="N42" s="75">
        <f t="shared" si="10"/>
        <v>3.275814076555225E-3</v>
      </c>
      <c r="O42" s="75">
        <f t="shared" si="10"/>
        <v>3.2683277509141435E-3</v>
      </c>
      <c r="P42" s="75">
        <f t="shared" si="10"/>
        <v>3.2640525578464417E-3</v>
      </c>
      <c r="Q42" s="75">
        <f t="shared" si="10"/>
        <v>3.4115994395049654E-3</v>
      </c>
    </row>
    <row r="43" spans="1:17" x14ac:dyDescent="0.25">
      <c r="A43" s="76" t="s">
        <v>81</v>
      </c>
      <c r="B43" s="75">
        <f t="shared" ref="B43:Q43" si="11">IF(B8=0,0,B8/B$5)</f>
        <v>3.8657205522517675E-2</v>
      </c>
      <c r="C43" s="75">
        <f t="shared" si="11"/>
        <v>3.6544768121558671E-2</v>
      </c>
      <c r="D43" s="75">
        <f t="shared" si="11"/>
        <v>3.5880603241969601E-2</v>
      </c>
      <c r="E43" s="75">
        <f t="shared" si="11"/>
        <v>3.5021258250046428E-2</v>
      </c>
      <c r="F43" s="75">
        <f t="shared" si="11"/>
        <v>3.3763180930459734E-2</v>
      </c>
      <c r="G43" s="75">
        <f t="shared" si="11"/>
        <v>3.3961363585752663E-2</v>
      </c>
      <c r="H43" s="75">
        <f t="shared" si="11"/>
        <v>3.2637456955951959E-2</v>
      </c>
      <c r="I43" s="75">
        <f t="shared" si="11"/>
        <v>3.1794461995010223E-2</v>
      </c>
      <c r="J43" s="75">
        <f t="shared" si="11"/>
        <v>3.3906439736519613E-2</v>
      </c>
      <c r="K43" s="75">
        <f t="shared" si="11"/>
        <v>3.4076966246644733E-2</v>
      </c>
      <c r="L43" s="75">
        <f t="shared" si="11"/>
        <v>3.4313764463191218E-2</v>
      </c>
      <c r="M43" s="75">
        <f t="shared" si="11"/>
        <v>3.497135924587981E-2</v>
      </c>
      <c r="N43" s="75">
        <f t="shared" si="11"/>
        <v>3.3868569988137108E-2</v>
      </c>
      <c r="O43" s="75">
        <f t="shared" si="11"/>
        <v>3.382254241840979E-2</v>
      </c>
      <c r="P43" s="75">
        <f t="shared" si="11"/>
        <v>3.3334762734056243E-2</v>
      </c>
      <c r="Q43" s="75">
        <f t="shared" si="11"/>
        <v>3.4059235271342685E-2</v>
      </c>
    </row>
    <row r="44" spans="1:17" x14ac:dyDescent="0.25">
      <c r="A44" s="76" t="s">
        <v>80</v>
      </c>
      <c r="B44" s="75">
        <f t="shared" ref="B44:Q44" si="12">IF(B9=0,0,B9/B$5)</f>
        <v>2.6573175992860187E-2</v>
      </c>
      <c r="C44" s="75">
        <f t="shared" si="12"/>
        <v>2.6521968504208272E-2</v>
      </c>
      <c r="D44" s="75">
        <f t="shared" si="12"/>
        <v>2.6849595791132958E-2</v>
      </c>
      <c r="E44" s="75">
        <f t="shared" si="12"/>
        <v>2.5235208584745032E-2</v>
      </c>
      <c r="F44" s="75">
        <f t="shared" si="12"/>
        <v>2.4388103102521621E-2</v>
      </c>
      <c r="G44" s="75">
        <f t="shared" si="12"/>
        <v>2.5170438765004615E-2</v>
      </c>
      <c r="H44" s="75">
        <f t="shared" si="12"/>
        <v>2.2987541410257887E-2</v>
      </c>
      <c r="I44" s="75">
        <f t="shared" si="12"/>
        <v>2.0317131980185092E-2</v>
      </c>
      <c r="J44" s="75">
        <f t="shared" si="12"/>
        <v>2.2747768779719794E-2</v>
      </c>
      <c r="K44" s="75">
        <f t="shared" si="12"/>
        <v>2.4888937581340181E-2</v>
      </c>
      <c r="L44" s="75">
        <f t="shared" si="12"/>
        <v>2.5164366264963416E-2</v>
      </c>
      <c r="M44" s="75">
        <f t="shared" si="12"/>
        <v>2.3562988019268715E-2</v>
      </c>
      <c r="N44" s="75">
        <f t="shared" si="12"/>
        <v>2.2945783317861543E-2</v>
      </c>
      <c r="O44" s="75">
        <f t="shared" si="12"/>
        <v>2.2941626338011587E-2</v>
      </c>
      <c r="P44" s="75">
        <f t="shared" si="12"/>
        <v>2.2737006145300796E-2</v>
      </c>
      <c r="Q44" s="75">
        <f t="shared" si="12"/>
        <v>2.3083453731551573E-2</v>
      </c>
    </row>
    <row r="45" spans="1:17" x14ac:dyDescent="0.25">
      <c r="A45" s="76" t="s">
        <v>79</v>
      </c>
      <c r="B45" s="75">
        <f t="shared" ref="B45:Q45" si="13">IF(B10=0,0,B10/B$5)</f>
        <v>3.8457201723885476E-2</v>
      </c>
      <c r="C45" s="75">
        <f t="shared" si="13"/>
        <v>3.9220199338047504E-2</v>
      </c>
      <c r="D45" s="75">
        <f t="shared" si="13"/>
        <v>3.8925149689520579E-2</v>
      </c>
      <c r="E45" s="75">
        <f t="shared" si="13"/>
        <v>3.6925275878055948E-2</v>
      </c>
      <c r="F45" s="75">
        <f t="shared" si="13"/>
        <v>3.5914456081331418E-2</v>
      </c>
      <c r="G45" s="75">
        <f t="shared" si="13"/>
        <v>3.3929873791407564E-2</v>
      </c>
      <c r="H45" s="75">
        <f t="shared" si="13"/>
        <v>3.1266821007002919E-2</v>
      </c>
      <c r="I45" s="75">
        <f t="shared" si="13"/>
        <v>2.5541433110424911E-2</v>
      </c>
      <c r="J45" s="75">
        <f t="shared" si="13"/>
        <v>2.5587574368300711E-2</v>
      </c>
      <c r="K45" s="75">
        <f t="shared" si="13"/>
        <v>2.8513060397908411E-2</v>
      </c>
      <c r="L45" s="75">
        <f t="shared" si="13"/>
        <v>2.8625250538168126E-2</v>
      </c>
      <c r="M45" s="75">
        <f t="shared" si="13"/>
        <v>2.7221754195563556E-2</v>
      </c>
      <c r="N45" s="75">
        <f t="shared" si="13"/>
        <v>2.496205381105232E-2</v>
      </c>
      <c r="O45" s="75">
        <f t="shared" si="13"/>
        <v>2.4669598587339612E-2</v>
      </c>
      <c r="P45" s="75">
        <f t="shared" si="13"/>
        <v>2.4193916876751903E-2</v>
      </c>
      <c r="Q45" s="75">
        <f t="shared" si="13"/>
        <v>2.438093060933191E-2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0.30639684303115605</v>
      </c>
      <c r="C46" s="73">
        <f t="shared" si="14"/>
        <v>0.28221820935248942</v>
      </c>
      <c r="D46" s="73">
        <f t="shared" si="14"/>
        <v>0.27569070687842928</v>
      </c>
      <c r="E46" s="73">
        <f t="shared" si="14"/>
        <v>0.271982671670561</v>
      </c>
      <c r="F46" s="73">
        <f t="shared" si="14"/>
        <v>0.26815438409617887</v>
      </c>
      <c r="G46" s="73">
        <f t="shared" si="14"/>
        <v>0.27332045026812168</v>
      </c>
      <c r="H46" s="73">
        <f t="shared" si="14"/>
        <v>0.25292854891050254</v>
      </c>
      <c r="I46" s="73">
        <f t="shared" si="14"/>
        <v>0.25121938852250331</v>
      </c>
      <c r="J46" s="73">
        <f t="shared" si="14"/>
        <v>0.25911414340497896</v>
      </c>
      <c r="K46" s="73">
        <f t="shared" si="14"/>
        <v>0.25034495137171014</v>
      </c>
      <c r="L46" s="73">
        <f t="shared" si="14"/>
        <v>0.25525981162962041</v>
      </c>
      <c r="M46" s="73">
        <f t="shared" si="14"/>
        <v>0.26426782978807023</v>
      </c>
      <c r="N46" s="73">
        <f t="shared" si="14"/>
        <v>0.26021891598837382</v>
      </c>
      <c r="O46" s="73">
        <f t="shared" si="14"/>
        <v>0.26155909378601261</v>
      </c>
      <c r="P46" s="73">
        <f t="shared" si="14"/>
        <v>0.26070886884541727</v>
      </c>
      <c r="Q46" s="73">
        <f t="shared" si="14"/>
        <v>0.2745024717009244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0.57459557014966434</v>
      </c>
      <c r="C47" s="71">
        <f t="shared" si="15"/>
        <v>0.60026670180758657</v>
      </c>
      <c r="D47" s="71">
        <f t="shared" si="15"/>
        <v>0.60735044096128554</v>
      </c>
      <c r="E47" s="71">
        <f t="shared" si="15"/>
        <v>0.61578873897054687</v>
      </c>
      <c r="F47" s="71">
        <f t="shared" si="15"/>
        <v>0.62385168619362386</v>
      </c>
      <c r="G47" s="71">
        <f t="shared" si="15"/>
        <v>0.61898727095696271</v>
      </c>
      <c r="H47" s="71">
        <f t="shared" si="15"/>
        <v>0.64641159537251558</v>
      </c>
      <c r="I47" s="71">
        <f t="shared" si="15"/>
        <v>0.6576886586682531</v>
      </c>
      <c r="J47" s="71">
        <f t="shared" si="15"/>
        <v>0.64493088145777677</v>
      </c>
      <c r="K47" s="71">
        <f t="shared" si="15"/>
        <v>0.64770168174978959</v>
      </c>
      <c r="L47" s="71">
        <f t="shared" si="15"/>
        <v>0.64226345196273749</v>
      </c>
      <c r="M47" s="71">
        <f t="shared" si="15"/>
        <v>0.63559161828430855</v>
      </c>
      <c r="N47" s="71">
        <f t="shared" si="15"/>
        <v>0.64416110407916649</v>
      </c>
      <c r="O47" s="71">
        <f t="shared" si="15"/>
        <v>0.64310012829849961</v>
      </c>
      <c r="P47" s="71">
        <f t="shared" si="15"/>
        <v>0.64517508683616298</v>
      </c>
      <c r="Q47" s="71">
        <f t="shared" si="15"/>
        <v>0.62963364054300386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435.99273865405627</v>
      </c>
      <c r="C5" s="96">
        <v>365.14882014498005</v>
      </c>
      <c r="D5" s="96">
        <v>357.18903520898402</v>
      </c>
      <c r="E5" s="96">
        <v>355.54625124015604</v>
      </c>
      <c r="F5" s="96">
        <v>364.37032052398803</v>
      </c>
      <c r="G5" s="96">
        <v>333.56445763275332</v>
      </c>
      <c r="H5" s="96">
        <v>284.87865377113201</v>
      </c>
      <c r="I5" s="96">
        <v>407.05420471019994</v>
      </c>
      <c r="J5" s="96">
        <v>515.31165185540408</v>
      </c>
      <c r="K5" s="96">
        <v>284.82095795054397</v>
      </c>
      <c r="L5" s="96">
        <v>344.40818943616273</v>
      </c>
      <c r="M5" s="96">
        <v>450.3015981925389</v>
      </c>
      <c r="N5" s="96">
        <v>354.23344200363789</v>
      </c>
      <c r="O5" s="96">
        <v>331.99528101455138</v>
      </c>
      <c r="P5" s="96">
        <v>308.77386709272099</v>
      </c>
      <c r="Q5" s="96">
        <v>309.33632756455751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3.6059608179628446</v>
      </c>
      <c r="C10" s="158">
        <v>3.2071311345946389</v>
      </c>
      <c r="D10" s="158">
        <v>3.1383876488733984</v>
      </c>
      <c r="E10" s="158">
        <v>3.0460089778761494</v>
      </c>
      <c r="F10" s="158">
        <v>3.0300780815626296</v>
      </c>
      <c r="G10" s="158">
        <v>2.9695062054049219</v>
      </c>
      <c r="H10" s="158">
        <v>3.3690621431122629</v>
      </c>
      <c r="I10" s="158">
        <v>4.0880740502471493</v>
      </c>
      <c r="J10" s="158">
        <v>4.5344958000912925</v>
      </c>
      <c r="K10" s="158">
        <v>2.7009613052044141</v>
      </c>
      <c r="L10" s="158">
        <v>2.961375948223631</v>
      </c>
      <c r="M10" s="158">
        <v>4.8113408841116154</v>
      </c>
      <c r="N10" s="158">
        <v>4.3148526374141145</v>
      </c>
      <c r="O10" s="158">
        <v>4.2651427282389474</v>
      </c>
      <c r="P10" s="158">
        <v>3.9151823313979883</v>
      </c>
      <c r="Q10" s="158">
        <v>4.0427490460179429</v>
      </c>
    </row>
    <row r="11" spans="1:17" x14ac:dyDescent="0.25">
      <c r="A11" s="92" t="s">
        <v>125</v>
      </c>
      <c r="B11" s="91">
        <v>1.3674537918201082</v>
      </c>
      <c r="C11" s="91">
        <v>1.2352548283830451</v>
      </c>
      <c r="D11" s="91">
        <v>1.2092335248528123</v>
      </c>
      <c r="E11" s="91">
        <v>1.1744913720167096</v>
      </c>
      <c r="F11" s="91">
        <v>1.1750775161553515</v>
      </c>
      <c r="G11" s="91">
        <v>1.1650111600655264</v>
      </c>
      <c r="H11" s="91">
        <v>1.8869460728066396</v>
      </c>
      <c r="I11" s="91">
        <v>1.6438513362989722</v>
      </c>
      <c r="J11" s="91">
        <v>1.7410945513681977</v>
      </c>
      <c r="K11" s="91">
        <v>0.52181428155165954</v>
      </c>
      <c r="L11" s="91">
        <v>0.52663751968800565</v>
      </c>
      <c r="M11" s="91">
        <v>2.103686372204995</v>
      </c>
      <c r="N11" s="91">
        <v>1.8866754196372066</v>
      </c>
      <c r="O11" s="91">
        <v>1.867159430707793</v>
      </c>
      <c r="P11" s="91">
        <v>1.5731059724685399</v>
      </c>
      <c r="Q11" s="91">
        <v>1.6249012168585022</v>
      </c>
    </row>
    <row r="12" spans="1:17" x14ac:dyDescent="0.25">
      <c r="A12" s="92" t="s">
        <v>26</v>
      </c>
      <c r="B12" s="91">
        <v>2.2385070261427367</v>
      </c>
      <c r="C12" s="91">
        <v>1.9718763062115936</v>
      </c>
      <c r="D12" s="91">
        <v>1.9291541240205863</v>
      </c>
      <c r="E12" s="91">
        <v>1.87151760585944</v>
      </c>
      <c r="F12" s="91">
        <v>1.8550005654072781</v>
      </c>
      <c r="G12" s="91">
        <v>1.8044950453393955</v>
      </c>
      <c r="H12" s="91">
        <v>1.4821160703056233</v>
      </c>
      <c r="I12" s="91">
        <v>2.4442227139481774</v>
      </c>
      <c r="J12" s="91">
        <v>2.7934012487230953</v>
      </c>
      <c r="K12" s="91">
        <v>2.1791470236527544</v>
      </c>
      <c r="L12" s="91">
        <v>2.4347384285356255</v>
      </c>
      <c r="M12" s="91">
        <v>2.70765451190662</v>
      </c>
      <c r="N12" s="91">
        <v>2.4281772177769083</v>
      </c>
      <c r="O12" s="91">
        <v>2.3979832975311548</v>
      </c>
      <c r="P12" s="91">
        <v>2.3420763589294484</v>
      </c>
      <c r="Q12" s="91">
        <v>2.4178478291594407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324</v>
      </c>
      <c r="B15" s="204">
        <v>56.192556684152748</v>
      </c>
      <c r="C15" s="204">
        <v>51.797433199190792</v>
      </c>
      <c r="D15" s="204">
        <v>54.256163850560114</v>
      </c>
      <c r="E15" s="204">
        <v>58.327316299359808</v>
      </c>
      <c r="F15" s="204">
        <v>70.627757573839119</v>
      </c>
      <c r="G15" s="204">
        <v>62.486097431098514</v>
      </c>
      <c r="H15" s="204">
        <v>20.04389073035459</v>
      </c>
      <c r="I15" s="204">
        <v>59.620333811480194</v>
      </c>
      <c r="J15" s="204">
        <v>48.166033920032412</v>
      </c>
      <c r="K15" s="204">
        <v>23.089345565750598</v>
      </c>
      <c r="L15" s="204">
        <v>26.700773143514695</v>
      </c>
      <c r="M15" s="204">
        <v>61.940672055220112</v>
      </c>
      <c r="N15" s="204">
        <v>25.163690812754052</v>
      </c>
      <c r="O15" s="204">
        <v>33.327264872893458</v>
      </c>
      <c r="P15" s="204">
        <v>34.3764553848793</v>
      </c>
      <c r="Q15" s="204">
        <v>34.148032133655349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2.2034790592575888</v>
      </c>
      <c r="H16" s="87">
        <v>0</v>
      </c>
      <c r="I16" s="87">
        <v>24.624805223178587</v>
      </c>
      <c r="J16" s="87">
        <v>11.477808559183881</v>
      </c>
      <c r="K16" s="87">
        <v>0.37934265385263816</v>
      </c>
      <c r="L16" s="87">
        <v>0.90649806777525488</v>
      </c>
      <c r="M16" s="87">
        <v>2.5368888706778376</v>
      </c>
      <c r="N16" s="87">
        <v>0.67495161684725258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6.5889897257002863</v>
      </c>
      <c r="C19" s="87">
        <v>8.4372151826876944</v>
      </c>
      <c r="D19" s="87">
        <v>7.1759175522099108</v>
      </c>
      <c r="E19" s="87">
        <v>5.1018882821994334</v>
      </c>
      <c r="F19" s="87">
        <v>8.1769021667439841</v>
      </c>
      <c r="G19" s="87">
        <v>6.2710766654129682</v>
      </c>
      <c r="H19" s="87">
        <v>6.1255087551642031</v>
      </c>
      <c r="I19" s="87">
        <v>15.228676387753376</v>
      </c>
      <c r="J19" s="87">
        <v>6.7851956117986996</v>
      </c>
      <c r="K19" s="87">
        <v>0</v>
      </c>
      <c r="L19" s="87">
        <v>0</v>
      </c>
      <c r="M19" s="87">
        <v>2.398641161191974</v>
      </c>
      <c r="N19" s="87">
        <v>1.8822031563077779</v>
      </c>
      <c r="O19" s="87">
        <v>1.2307302343729718</v>
      </c>
      <c r="P19" s="87">
        <v>2.1010934237192882</v>
      </c>
      <c r="Q19" s="87">
        <v>1.8697458163078342</v>
      </c>
    </row>
    <row r="20" spans="1:17" x14ac:dyDescent="0.25">
      <c r="A20" s="88" t="s">
        <v>29</v>
      </c>
      <c r="B20" s="87">
        <v>17.703134307718003</v>
      </c>
      <c r="C20" s="87">
        <v>7.6584754195952831</v>
      </c>
      <c r="D20" s="87">
        <v>12.776190975649646</v>
      </c>
      <c r="E20" s="87">
        <v>18.102761345454777</v>
      </c>
      <c r="F20" s="87">
        <v>23.825476225811332</v>
      </c>
      <c r="G20" s="87">
        <v>20.595578830750334</v>
      </c>
      <c r="H20" s="87">
        <v>9.2521697432015433</v>
      </c>
      <c r="I20" s="87">
        <v>6.7934433837908967</v>
      </c>
      <c r="J20" s="87">
        <v>0</v>
      </c>
      <c r="K20" s="87">
        <v>0.38260291624111636</v>
      </c>
      <c r="L20" s="87">
        <v>0</v>
      </c>
      <c r="M20" s="87">
        <v>30.737923482846384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18.149555243432403</v>
      </c>
      <c r="C21" s="87">
        <v>18.160015963201143</v>
      </c>
      <c r="D21" s="87">
        <v>20.794640743613435</v>
      </c>
      <c r="E21" s="87">
        <v>23.835055486202609</v>
      </c>
      <c r="F21" s="87">
        <v>24.455592137199595</v>
      </c>
      <c r="G21" s="87">
        <v>23.795816381097893</v>
      </c>
      <c r="H21" s="87">
        <v>0</v>
      </c>
      <c r="I21" s="87">
        <v>7.8700060700089489</v>
      </c>
      <c r="J21" s="87">
        <v>25.322841402768013</v>
      </c>
      <c r="K21" s="87">
        <v>22.271591997647999</v>
      </c>
      <c r="L21" s="87">
        <v>25.441264182091402</v>
      </c>
      <c r="M21" s="87">
        <v>25.451257539172445</v>
      </c>
      <c r="N21" s="87">
        <v>22.228548225850247</v>
      </c>
      <c r="O21" s="87">
        <v>31.782912489695754</v>
      </c>
      <c r="P21" s="87">
        <v>31.791142373760913</v>
      </c>
      <c r="Q21" s="87">
        <v>31.784264799562411</v>
      </c>
    </row>
    <row r="22" spans="1:17" x14ac:dyDescent="0.25">
      <c r="A22" s="88" t="s">
        <v>26</v>
      </c>
      <c r="B22" s="87">
        <v>13.750877407302054</v>
      </c>
      <c r="C22" s="87">
        <v>17.54172663370667</v>
      </c>
      <c r="D22" s="87">
        <v>13.509414579087123</v>
      </c>
      <c r="E22" s="87">
        <v>11.287611185502987</v>
      </c>
      <c r="F22" s="87">
        <v>14.169787044084215</v>
      </c>
      <c r="G22" s="87">
        <v>9.6201464945797248</v>
      </c>
      <c r="H22" s="87">
        <v>4.6662122319888439</v>
      </c>
      <c r="I22" s="87">
        <v>5.1034027467483849</v>
      </c>
      <c r="J22" s="87">
        <v>4.5801883462818251</v>
      </c>
      <c r="K22" s="87">
        <v>5.5807998008846824E-2</v>
      </c>
      <c r="L22" s="87">
        <v>0.35301089364803628</v>
      </c>
      <c r="M22" s="87">
        <v>0.81596100133147642</v>
      </c>
      <c r="N22" s="87">
        <v>0.37798781374877377</v>
      </c>
      <c r="O22" s="87">
        <v>0.31362214882473494</v>
      </c>
      <c r="P22" s="87">
        <v>0.48421958739909898</v>
      </c>
      <c r="Q22" s="87">
        <v>0.4940215177851035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300.12808428929179</v>
      </c>
      <c r="C26" s="204">
        <v>235.30039665751818</v>
      </c>
      <c r="D26" s="204">
        <v>222.73924907512037</v>
      </c>
      <c r="E26" s="204">
        <v>215.20548767513236</v>
      </c>
      <c r="F26" s="204">
        <v>215.84415372645213</v>
      </c>
      <c r="G26" s="204">
        <v>192.1427596079331</v>
      </c>
      <c r="H26" s="204">
        <v>196.82753938545395</v>
      </c>
      <c r="I26" s="204">
        <v>226.00197701062964</v>
      </c>
      <c r="J26" s="204">
        <v>277.7064745661678</v>
      </c>
      <c r="K26" s="204">
        <v>149.59266342233599</v>
      </c>
      <c r="L26" s="204">
        <v>201.60413221305615</v>
      </c>
      <c r="M26" s="204">
        <v>263.69307132866942</v>
      </c>
      <c r="N26" s="204">
        <v>214.83923589913508</v>
      </c>
      <c r="O26" s="204">
        <v>199.95136004892166</v>
      </c>
      <c r="P26" s="204">
        <v>181.29615368590459</v>
      </c>
      <c r="Q26" s="204">
        <v>183.25734227071069</v>
      </c>
    </row>
    <row r="27" spans="1:17" x14ac:dyDescent="0.25">
      <c r="A27" s="152" t="s">
        <v>332</v>
      </c>
      <c r="B27" s="151">
        <v>300.12808428929179</v>
      </c>
      <c r="C27" s="151">
        <v>235.30039665751818</v>
      </c>
      <c r="D27" s="151">
        <v>222.73924907512037</v>
      </c>
      <c r="E27" s="151">
        <v>215.20548767513236</v>
      </c>
      <c r="F27" s="151">
        <v>215.84415372645213</v>
      </c>
      <c r="G27" s="151">
        <v>192.1427596079331</v>
      </c>
      <c r="H27" s="151">
        <v>196.82753938545395</v>
      </c>
      <c r="I27" s="151">
        <v>226.00197701062964</v>
      </c>
      <c r="J27" s="151">
        <v>277.7064745661678</v>
      </c>
      <c r="K27" s="151">
        <v>149.59266342233599</v>
      </c>
      <c r="L27" s="151">
        <v>201.60413221305615</v>
      </c>
      <c r="M27" s="151">
        <v>263.69307132866942</v>
      </c>
      <c r="N27" s="151">
        <v>214.83923589913508</v>
      </c>
      <c r="O27" s="151">
        <v>199.95136004892166</v>
      </c>
      <c r="P27" s="151">
        <v>181.29615368590459</v>
      </c>
      <c r="Q27" s="151">
        <v>183.25734227071069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6.5545884711536129</v>
      </c>
      <c r="L28" s="83">
        <v>0</v>
      </c>
      <c r="M28" s="83">
        <v>5.7286214548518899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81.621657267065828</v>
      </c>
      <c r="C29" s="83">
        <v>84.154761793740633</v>
      </c>
      <c r="D29" s="83">
        <v>78.903689286691161</v>
      </c>
      <c r="E29" s="83">
        <v>76.173912630852669</v>
      </c>
      <c r="F29" s="83">
        <v>81.673581641577016</v>
      </c>
      <c r="G29" s="83">
        <v>81.62414780250927</v>
      </c>
      <c r="H29" s="83">
        <v>106.69389670234398</v>
      </c>
      <c r="I29" s="83">
        <v>124.93708226172626</v>
      </c>
      <c r="J29" s="83">
        <v>106.25665118039177</v>
      </c>
      <c r="K29" s="83">
        <v>52.153233781123369</v>
      </c>
      <c r="L29" s="83">
        <v>121.47531506465805</v>
      </c>
      <c r="M29" s="83">
        <v>51.736362698051551</v>
      </c>
      <c r="N29" s="83">
        <v>54.204645286824274</v>
      </c>
      <c r="O29" s="83">
        <v>67.506280950395592</v>
      </c>
      <c r="P29" s="83">
        <v>42.748732292276124</v>
      </c>
      <c r="Q29" s="83">
        <v>39.898698200364784</v>
      </c>
    </row>
    <row r="30" spans="1:17" x14ac:dyDescent="0.25">
      <c r="A30" s="154" t="s">
        <v>125</v>
      </c>
      <c r="B30" s="83">
        <v>29.554170441913023</v>
      </c>
      <c r="C30" s="83">
        <v>27.561429870722012</v>
      </c>
      <c r="D30" s="83">
        <v>30.031618522142686</v>
      </c>
      <c r="E30" s="83">
        <v>30.303730351886546</v>
      </c>
      <c r="F30" s="83">
        <v>28.277533199142553</v>
      </c>
      <c r="G30" s="83">
        <v>30.099907072568492</v>
      </c>
      <c r="H30" s="83">
        <v>24.124501170441675</v>
      </c>
      <c r="I30" s="83">
        <v>58.222524306709417</v>
      </c>
      <c r="J30" s="83">
        <v>85.375304258748258</v>
      </c>
      <c r="K30" s="83">
        <v>34.497647446987301</v>
      </c>
      <c r="L30" s="83">
        <v>33.523616899330463</v>
      </c>
      <c r="M30" s="83">
        <v>89.00555686743941</v>
      </c>
      <c r="N30" s="83">
        <v>116.09178289165796</v>
      </c>
      <c r="O30" s="83">
        <v>88.606247675590254</v>
      </c>
      <c r="P30" s="83">
        <v>94.283486794768734</v>
      </c>
      <c r="Q30" s="83">
        <v>93.241536335526021</v>
      </c>
    </row>
    <row r="31" spans="1:17" x14ac:dyDescent="0.25">
      <c r="A31" s="154" t="s">
        <v>29</v>
      </c>
      <c r="B31" s="83">
        <v>68.12464284451103</v>
      </c>
      <c r="C31" s="83">
        <v>37.259966386944008</v>
      </c>
      <c r="D31" s="83">
        <v>27.837128181311996</v>
      </c>
      <c r="E31" s="83">
        <v>21.711680599176002</v>
      </c>
      <c r="F31" s="83">
        <v>15.535939165776002</v>
      </c>
      <c r="G31" s="83">
        <v>15.480268912304924</v>
      </c>
      <c r="H31" s="83">
        <v>18.555320156544006</v>
      </c>
      <c r="I31" s="83">
        <v>12.325072113720003</v>
      </c>
      <c r="J31" s="83">
        <v>40.165084414080006</v>
      </c>
      <c r="K31" s="83">
        <v>21.780617982721612</v>
      </c>
      <c r="L31" s="83">
        <v>15.471621632430184</v>
      </c>
      <c r="M31" s="83">
        <v>75.593915827714341</v>
      </c>
      <c r="N31" s="83">
        <v>6.1934111919574537</v>
      </c>
      <c r="O31" s="83">
        <v>6.1920150731057753</v>
      </c>
      <c r="P31" s="83">
        <v>6.1915149456407965</v>
      </c>
      <c r="Q31" s="83">
        <v>6.1925864205740275</v>
      </c>
    </row>
    <row r="32" spans="1:17" x14ac:dyDescent="0.25">
      <c r="A32" s="154" t="s">
        <v>26</v>
      </c>
      <c r="B32" s="83">
        <v>120.82761373580186</v>
      </c>
      <c r="C32" s="83">
        <v>86.324238606111521</v>
      </c>
      <c r="D32" s="83">
        <v>85.966813084974532</v>
      </c>
      <c r="E32" s="83">
        <v>87.016164093217171</v>
      </c>
      <c r="F32" s="83">
        <v>90.35709971995658</v>
      </c>
      <c r="G32" s="83">
        <v>64.93843582055041</v>
      </c>
      <c r="H32" s="83">
        <v>47.45382135612428</v>
      </c>
      <c r="I32" s="83">
        <v>30.517298328473974</v>
      </c>
      <c r="J32" s="83">
        <v>45.909434712947736</v>
      </c>
      <c r="K32" s="83">
        <v>34.60657574035011</v>
      </c>
      <c r="L32" s="83">
        <v>31.133578616637433</v>
      </c>
      <c r="M32" s="83">
        <v>41.628614480612235</v>
      </c>
      <c r="N32" s="83">
        <v>38.349396528695358</v>
      </c>
      <c r="O32" s="83">
        <v>37.64681634983004</v>
      </c>
      <c r="P32" s="83">
        <v>38.072419653218944</v>
      </c>
      <c r="Q32" s="83">
        <v>43.924521314245865</v>
      </c>
    </row>
    <row r="33" spans="1:17" x14ac:dyDescent="0.25">
      <c r="A33" s="152" t="s">
        <v>331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322</v>
      </c>
      <c r="B34" s="204">
        <v>21.129199349001002</v>
      </c>
      <c r="C34" s="204">
        <v>19.946586662478136</v>
      </c>
      <c r="D34" s="204">
        <v>19.861313222860534</v>
      </c>
      <c r="E34" s="204">
        <v>19.527107627620232</v>
      </c>
      <c r="F34" s="204">
        <v>20.008376591798701</v>
      </c>
      <c r="G34" s="204">
        <v>20.928228558045618</v>
      </c>
      <c r="H34" s="204">
        <v>22.859744209862455</v>
      </c>
      <c r="I34" s="204">
        <v>34.419438616744458</v>
      </c>
      <c r="J34" s="204">
        <v>30.453890017219891</v>
      </c>
      <c r="K34" s="204">
        <v>27.068303185947496</v>
      </c>
      <c r="L34" s="204">
        <v>32.640511347730104</v>
      </c>
      <c r="M34" s="204">
        <v>41.054947256018821</v>
      </c>
      <c r="N34" s="204">
        <v>33.717702568468454</v>
      </c>
      <c r="O34" s="204">
        <v>31.963467453324647</v>
      </c>
      <c r="P34" s="204">
        <v>31.291256601453277</v>
      </c>
      <c r="Q34" s="204">
        <v>32.210641496243056</v>
      </c>
    </row>
    <row r="35" spans="1:17" x14ac:dyDescent="0.25">
      <c r="A35" s="152" t="s">
        <v>330</v>
      </c>
      <c r="B35" s="151">
        <v>9.5069743936937954</v>
      </c>
      <c r="C35" s="151">
        <v>9.1575328790777064</v>
      </c>
      <c r="D35" s="151">
        <v>8.9761089281407092</v>
      </c>
      <c r="E35" s="151">
        <v>8.7232799335605016</v>
      </c>
      <c r="F35" s="151">
        <v>8.9541989350634879</v>
      </c>
      <c r="G35" s="151">
        <v>9.2651729541542078</v>
      </c>
      <c r="H35" s="151">
        <v>10.235996054250437</v>
      </c>
      <c r="I35" s="151">
        <v>14.483851227274943</v>
      </c>
      <c r="J35" s="151">
        <v>12.949346836139915</v>
      </c>
      <c r="K35" s="151">
        <v>11.18480931690441</v>
      </c>
      <c r="L35" s="151">
        <v>13.537336307185939</v>
      </c>
      <c r="M35" s="151">
        <v>18.444281005809493</v>
      </c>
      <c r="N35" s="151">
        <v>15.155947952793365</v>
      </c>
      <c r="O35" s="151">
        <v>14.797799692265196</v>
      </c>
      <c r="P35" s="151">
        <v>14.566481358672098</v>
      </c>
      <c r="Q35" s="151">
        <v>15.029801460650738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0.92103011200696172</v>
      </c>
      <c r="L36" s="83">
        <v>0</v>
      </c>
      <c r="M36" s="83">
        <v>0.53398935704155115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7.6083044809657787</v>
      </c>
      <c r="C37" s="83">
        <v>7.8444260100593945</v>
      </c>
      <c r="D37" s="83">
        <v>7.3549510370808537</v>
      </c>
      <c r="E37" s="83">
        <v>7.1004968559473394</v>
      </c>
      <c r="F37" s="83">
        <v>7.6131445744469985</v>
      </c>
      <c r="G37" s="83">
        <v>7.6085366344481855</v>
      </c>
      <c r="H37" s="83">
        <v>9.1709744164600266</v>
      </c>
      <c r="I37" s="83">
        <v>11.645920882253769</v>
      </c>
      <c r="J37" s="83">
        <v>9.9046378421722334</v>
      </c>
      <c r="K37" s="83">
        <v>7.3284080247526466</v>
      </c>
      <c r="L37" s="83">
        <v>12.443774708365787</v>
      </c>
      <c r="M37" s="83">
        <v>4.8225680943540894</v>
      </c>
      <c r="N37" s="83">
        <v>5.3310758179511017</v>
      </c>
      <c r="O37" s="83">
        <v>6.8968267548176163</v>
      </c>
      <c r="P37" s="83">
        <v>4.8668161917611279</v>
      </c>
      <c r="Q37" s="83">
        <v>4.7096904303996219</v>
      </c>
    </row>
    <row r="38" spans="1:17" x14ac:dyDescent="0.25">
      <c r="A38" s="154" t="s">
        <v>125</v>
      </c>
      <c r="B38" s="83">
        <v>0.61816545102639209</v>
      </c>
      <c r="C38" s="83">
        <v>0.43048581587560586</v>
      </c>
      <c r="D38" s="83">
        <v>0.56894270550678572</v>
      </c>
      <c r="E38" s="83">
        <v>0.50381727259272102</v>
      </c>
      <c r="F38" s="83">
        <v>0.49915799114339088</v>
      </c>
      <c r="G38" s="83">
        <v>0.66455781998308294</v>
      </c>
      <c r="H38" s="83">
        <v>0.59229830338990674</v>
      </c>
      <c r="I38" s="83">
        <v>2.2093914395357253</v>
      </c>
      <c r="J38" s="83">
        <v>1.8720838746462758</v>
      </c>
      <c r="K38" s="83">
        <v>0</v>
      </c>
      <c r="L38" s="83">
        <v>0</v>
      </c>
      <c r="M38" s="83">
        <v>5.2571367935729576</v>
      </c>
      <c r="N38" s="83">
        <v>8.3011723737530403</v>
      </c>
      <c r="O38" s="83">
        <v>6.4101040026981062</v>
      </c>
      <c r="P38" s="83">
        <v>8.010524026682992</v>
      </c>
      <c r="Q38" s="83">
        <v>8.2979154019202372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0.87648079984660487</v>
      </c>
      <c r="L39" s="83">
        <v>0</v>
      </c>
      <c r="M39" s="83">
        <v>6.1807041569942083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1.2805044617016244</v>
      </c>
      <c r="C40" s="83">
        <v>0.88262105314270656</v>
      </c>
      <c r="D40" s="83">
        <v>1.0522151855530706</v>
      </c>
      <c r="E40" s="83">
        <v>1.1189658050204403</v>
      </c>
      <c r="F40" s="83">
        <v>0.84189636947309776</v>
      </c>
      <c r="G40" s="83">
        <v>0.99207849972293993</v>
      </c>
      <c r="H40" s="83">
        <v>0.47272333440050374</v>
      </c>
      <c r="I40" s="83">
        <v>0.62853890548544966</v>
      </c>
      <c r="J40" s="83">
        <v>1.1726251193214061</v>
      </c>
      <c r="K40" s="83">
        <v>2.058890380298199</v>
      </c>
      <c r="L40" s="83">
        <v>1.0935615988201519</v>
      </c>
      <c r="M40" s="83">
        <v>1.6498826038466829</v>
      </c>
      <c r="N40" s="83">
        <v>1.523699761089222</v>
      </c>
      <c r="O40" s="83">
        <v>1.4908689347494732</v>
      </c>
      <c r="P40" s="83">
        <v>1.6891411402279783</v>
      </c>
      <c r="Q40" s="83">
        <v>2.0221956283308784</v>
      </c>
    </row>
    <row r="41" spans="1:17" x14ac:dyDescent="0.25">
      <c r="A41" s="152" t="s">
        <v>329</v>
      </c>
      <c r="B41" s="151">
        <v>11.622224955307207</v>
      </c>
      <c r="C41" s="151">
        <v>10.78905378340043</v>
      </c>
      <c r="D41" s="151">
        <v>10.885204294719825</v>
      </c>
      <c r="E41" s="151">
        <v>10.803827694059732</v>
      </c>
      <c r="F41" s="151">
        <v>11.054177656735215</v>
      </c>
      <c r="G41" s="151">
        <v>11.66305560389141</v>
      </c>
      <c r="H41" s="151">
        <v>12.623748155612017</v>
      </c>
      <c r="I41" s="151">
        <v>19.935587389469511</v>
      </c>
      <c r="J41" s="151">
        <v>17.504543181079978</v>
      </c>
      <c r="K41" s="151">
        <v>15.883493869043086</v>
      </c>
      <c r="L41" s="151">
        <v>19.103175040544166</v>
      </c>
      <c r="M41" s="151">
        <v>22.610666250209327</v>
      </c>
      <c r="N41" s="151">
        <v>18.561754615675092</v>
      </c>
      <c r="O41" s="151">
        <v>17.165667761059449</v>
      </c>
      <c r="P41" s="151">
        <v>16.724775242781178</v>
      </c>
      <c r="Q41" s="151">
        <v>17.180840035592315</v>
      </c>
    </row>
    <row r="42" spans="1:17" x14ac:dyDescent="0.25">
      <c r="A42" s="150" t="s">
        <v>33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0.41128026627794151</v>
      </c>
      <c r="H42" s="87">
        <v>0</v>
      </c>
      <c r="I42" s="87">
        <v>8.7176833361965897</v>
      </c>
      <c r="J42" s="87">
        <v>8.7953465959960351</v>
      </c>
      <c r="K42" s="87">
        <v>7.3680959053656325</v>
      </c>
      <c r="L42" s="87">
        <v>13.7490020261999</v>
      </c>
      <c r="M42" s="87">
        <v>1.5719832266297493</v>
      </c>
      <c r="N42" s="87">
        <v>4.2683739949368453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1.3627911833720345</v>
      </c>
      <c r="C45" s="87">
        <v>1.757414658716377</v>
      </c>
      <c r="D45" s="87">
        <v>1.4396765826094118</v>
      </c>
      <c r="E45" s="87">
        <v>0.9450104241437568</v>
      </c>
      <c r="F45" s="87">
        <v>1.2797932758721993</v>
      </c>
      <c r="G45" s="87">
        <v>1.170499020612169</v>
      </c>
      <c r="H45" s="87">
        <v>3.8578777389304499</v>
      </c>
      <c r="I45" s="87">
        <v>5.3912620698776639</v>
      </c>
      <c r="J45" s="87">
        <v>5.1994374030267227</v>
      </c>
      <c r="K45" s="87">
        <v>0</v>
      </c>
      <c r="L45" s="87">
        <v>0</v>
      </c>
      <c r="M45" s="87">
        <v>1.4863180313806987</v>
      </c>
      <c r="N45" s="87">
        <v>11.902996903836325</v>
      </c>
      <c r="O45" s="87">
        <v>13.679718784772122</v>
      </c>
      <c r="P45" s="87">
        <v>13.592286552795111</v>
      </c>
      <c r="Q45" s="87">
        <v>13.590087025011675</v>
      </c>
    </row>
    <row r="46" spans="1:17" x14ac:dyDescent="0.25">
      <c r="A46" s="150" t="s">
        <v>29</v>
      </c>
      <c r="B46" s="87">
        <v>3.6615135790100162</v>
      </c>
      <c r="C46" s="87">
        <v>1.5952084514132747</v>
      </c>
      <c r="D46" s="87">
        <v>2.5632377781324927</v>
      </c>
      <c r="E46" s="87">
        <v>3.3531306902444431</v>
      </c>
      <c r="F46" s="87">
        <v>3.72900196754928</v>
      </c>
      <c r="G46" s="87">
        <v>3.8441731996823654</v>
      </c>
      <c r="H46" s="87">
        <v>5.8270653289020187</v>
      </c>
      <c r="I46" s="87">
        <v>2.4050175278756707</v>
      </c>
      <c r="J46" s="87">
        <v>0</v>
      </c>
      <c r="K46" s="87">
        <v>7.4314210434986485</v>
      </c>
      <c r="L46" s="87">
        <v>0</v>
      </c>
      <c r="M46" s="87">
        <v>19.046754745529157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3.7538461733212962</v>
      </c>
      <c r="C47" s="87">
        <v>3.7826080721206163</v>
      </c>
      <c r="D47" s="87">
        <v>4.1719483403395845</v>
      </c>
      <c r="E47" s="87">
        <v>4.4149096665041059</v>
      </c>
      <c r="F47" s="87">
        <v>3.8276234368991933</v>
      </c>
      <c r="G47" s="87">
        <v>4.4414988453833377</v>
      </c>
      <c r="H47" s="87">
        <v>0</v>
      </c>
      <c r="I47" s="87">
        <v>1.6149157859480081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2.8440740196038594</v>
      </c>
      <c r="C48" s="87">
        <v>3.6538226011501616</v>
      </c>
      <c r="D48" s="87">
        <v>2.7103415936383359</v>
      </c>
      <c r="E48" s="87">
        <v>2.0907769131674256</v>
      </c>
      <c r="F48" s="87">
        <v>2.2177589764145416</v>
      </c>
      <c r="G48" s="87">
        <v>1.795604271935596</v>
      </c>
      <c r="H48" s="87">
        <v>2.9388050877795484</v>
      </c>
      <c r="I48" s="87">
        <v>1.8067086695715808</v>
      </c>
      <c r="J48" s="87">
        <v>3.5097591820572189</v>
      </c>
      <c r="K48" s="87">
        <v>1.0839769201788061</v>
      </c>
      <c r="L48" s="87">
        <v>5.3541730143442647</v>
      </c>
      <c r="M48" s="87">
        <v>0.50561024666972265</v>
      </c>
      <c r="N48" s="87">
        <v>2.3903837169019222</v>
      </c>
      <c r="O48" s="87">
        <v>3.4859489762873284</v>
      </c>
      <c r="P48" s="87">
        <v>3.1324886899860656</v>
      </c>
      <c r="Q48" s="87">
        <v>3.5907530105806389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6" t="s">
        <v>321</v>
      </c>
      <c r="B53" s="204">
        <v>1.4510798415433679</v>
      </c>
      <c r="C53" s="204">
        <v>1.3631596142542062</v>
      </c>
      <c r="D53" s="204">
        <v>1.361877973483173</v>
      </c>
      <c r="E53" s="204">
        <v>1.3431444403981223</v>
      </c>
      <c r="F53" s="204">
        <v>1.3739308869599798</v>
      </c>
      <c r="G53" s="204">
        <v>1.4399131483884009</v>
      </c>
      <c r="H53" s="204">
        <v>1.5662605174168474</v>
      </c>
      <c r="I53" s="204">
        <v>2.3771530046772131</v>
      </c>
      <c r="J53" s="204">
        <v>2.1035839405695089</v>
      </c>
      <c r="K53" s="204">
        <v>1.8751737616684654</v>
      </c>
      <c r="L53" s="204">
        <v>2.2796240185336867</v>
      </c>
      <c r="M53" s="204">
        <v>2.7182062051960409</v>
      </c>
      <c r="N53" s="204">
        <v>2.2589161637189843</v>
      </c>
      <c r="O53" s="204">
        <v>2.1386683597708123</v>
      </c>
      <c r="P53" s="204">
        <v>2.0784127044003267</v>
      </c>
      <c r="Q53" s="204">
        <v>2.1397731919635659</v>
      </c>
    </row>
    <row r="54" spans="1:17" x14ac:dyDescent="0.25">
      <c r="A54" s="152" t="s">
        <v>327</v>
      </c>
      <c r="B54" s="151">
        <v>0.48924053489725455</v>
      </c>
      <c r="C54" s="151">
        <v>0.47027240459348141</v>
      </c>
      <c r="D54" s="151">
        <v>0.46103348012704992</v>
      </c>
      <c r="E54" s="151">
        <v>0.44903456226904165</v>
      </c>
      <c r="F54" s="151">
        <v>0.45910239123016927</v>
      </c>
      <c r="G54" s="151">
        <v>0.47469475358359503</v>
      </c>
      <c r="H54" s="151">
        <v>0.52153653212481876</v>
      </c>
      <c r="I54" s="151">
        <v>0.72731128968663361</v>
      </c>
      <c r="J54" s="151">
        <v>0.65493209110082151</v>
      </c>
      <c r="K54" s="151">
        <v>0.5606777173338654</v>
      </c>
      <c r="L54" s="151">
        <v>0.69867160138520523</v>
      </c>
      <c r="M54" s="151">
        <v>0.84697865345458045</v>
      </c>
      <c r="N54" s="151">
        <v>0.72277095414587411</v>
      </c>
      <c r="O54" s="151">
        <v>0.71806137264865122</v>
      </c>
      <c r="P54" s="151">
        <v>0.69429337396326452</v>
      </c>
      <c r="Q54" s="151">
        <v>0.71791056832834022</v>
      </c>
    </row>
    <row r="55" spans="1:17" x14ac:dyDescent="0.25">
      <c r="A55" s="152" t="s">
        <v>326</v>
      </c>
      <c r="B55" s="151">
        <v>0.96183930664611339</v>
      </c>
      <c r="C55" s="151">
        <v>0.89288720966072477</v>
      </c>
      <c r="D55" s="151">
        <v>0.90084449335612304</v>
      </c>
      <c r="E55" s="151">
        <v>0.89410987812908072</v>
      </c>
      <c r="F55" s="151">
        <v>0.91482849572981051</v>
      </c>
      <c r="G55" s="151">
        <v>0.96521839480480587</v>
      </c>
      <c r="H55" s="151">
        <v>1.0447239852920287</v>
      </c>
      <c r="I55" s="151">
        <v>1.6498417149905795</v>
      </c>
      <c r="J55" s="151">
        <v>1.4486518494686873</v>
      </c>
      <c r="K55" s="151">
        <v>1.3144960443346001</v>
      </c>
      <c r="L55" s="151">
        <v>1.5809524171484814</v>
      </c>
      <c r="M55" s="151">
        <v>1.8712275517414605</v>
      </c>
      <c r="N55" s="151">
        <v>1.5361452095731103</v>
      </c>
      <c r="O55" s="151">
        <v>1.4206069871221609</v>
      </c>
      <c r="P55" s="151">
        <v>1.3841193304370623</v>
      </c>
      <c r="Q55" s="151">
        <v>1.4218626236352256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3.4036987554036523E-2</v>
      </c>
      <c r="H56" s="87">
        <v>0</v>
      </c>
      <c r="I56" s="87">
        <v>0.72146344851282085</v>
      </c>
      <c r="J56" s="87">
        <v>0.72789075277208548</v>
      </c>
      <c r="K56" s="87">
        <v>0.60977345423715557</v>
      </c>
      <c r="L56" s="87">
        <v>1.1378484435475771</v>
      </c>
      <c r="M56" s="87">
        <v>0.1300951635831516</v>
      </c>
      <c r="N56" s="87">
        <v>0.35324474440856629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0.11278271862389247</v>
      </c>
      <c r="C59" s="87">
        <v>0.14544121313514838</v>
      </c>
      <c r="D59" s="87">
        <v>0.11914564821595128</v>
      </c>
      <c r="E59" s="87">
        <v>7.8207759239483282E-2</v>
      </c>
      <c r="F59" s="87">
        <v>0.10591392627907852</v>
      </c>
      <c r="G59" s="87">
        <v>9.686888446445531E-2</v>
      </c>
      <c r="H59" s="87">
        <v>0.31927264046320952</v>
      </c>
      <c r="I59" s="87">
        <v>0.44617341267953059</v>
      </c>
      <c r="J59" s="87">
        <v>0.43029826783669411</v>
      </c>
      <c r="K59" s="87">
        <v>0</v>
      </c>
      <c r="L59" s="87">
        <v>0</v>
      </c>
      <c r="M59" s="87">
        <v>0.12300563018323017</v>
      </c>
      <c r="N59" s="87">
        <v>0.98507560583472986</v>
      </c>
      <c r="O59" s="87">
        <v>1.1321146580501062</v>
      </c>
      <c r="P59" s="87">
        <v>1.1248788871278708</v>
      </c>
      <c r="Q59" s="87">
        <v>1.1246968572423452</v>
      </c>
    </row>
    <row r="60" spans="1:17" x14ac:dyDescent="0.25">
      <c r="A60" s="150" t="s">
        <v>29</v>
      </c>
      <c r="B60" s="87">
        <v>0.30302181343531159</v>
      </c>
      <c r="C60" s="87">
        <v>0.13201725115144336</v>
      </c>
      <c r="D60" s="87">
        <v>0.21213002301786141</v>
      </c>
      <c r="E60" s="87">
        <v>0.27750047091678137</v>
      </c>
      <c r="F60" s="87">
        <v>0.30860705938338862</v>
      </c>
      <c r="G60" s="87">
        <v>0.31813847169785076</v>
      </c>
      <c r="H60" s="87">
        <v>0.4822398892884428</v>
      </c>
      <c r="I60" s="87">
        <v>0.19903593334143474</v>
      </c>
      <c r="J60" s="87">
        <v>0</v>
      </c>
      <c r="K60" s="87">
        <v>0.61501415532402592</v>
      </c>
      <c r="L60" s="87">
        <v>0</v>
      </c>
      <c r="M60" s="87">
        <v>1.5762831513541362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0.31066313158521064</v>
      </c>
      <c r="C61" s="87">
        <v>0.31304342665825774</v>
      </c>
      <c r="D61" s="87">
        <v>0.34526469023499995</v>
      </c>
      <c r="E61" s="87">
        <v>0.3653718344693051</v>
      </c>
      <c r="F61" s="87">
        <v>0.31676883615717449</v>
      </c>
      <c r="G61" s="87">
        <v>0.36757231823862085</v>
      </c>
      <c r="H61" s="87">
        <v>0</v>
      </c>
      <c r="I61" s="87">
        <v>0.13364820297500751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0.23537164300169863</v>
      </c>
      <c r="C62" s="87">
        <v>0.30238531871587532</v>
      </c>
      <c r="D62" s="87">
        <v>0.22430413188731047</v>
      </c>
      <c r="E62" s="87">
        <v>0.17302981350351099</v>
      </c>
      <c r="F62" s="87">
        <v>0.1835386739101689</v>
      </c>
      <c r="G62" s="87">
        <v>0.14860173284984235</v>
      </c>
      <c r="H62" s="87">
        <v>0.24321145554037635</v>
      </c>
      <c r="I62" s="87">
        <v>0.14952071748178594</v>
      </c>
      <c r="J62" s="87">
        <v>0.29046282885990771</v>
      </c>
      <c r="K62" s="87">
        <v>8.9708434773418416E-2</v>
      </c>
      <c r="L62" s="87">
        <v>0.44310397360090437</v>
      </c>
      <c r="M62" s="87">
        <v>4.1843606620942539E-2</v>
      </c>
      <c r="N62" s="87">
        <v>0.19782485932981417</v>
      </c>
      <c r="O62" s="87">
        <v>0.28849232907205463</v>
      </c>
      <c r="P62" s="87">
        <v>0.25924044330919149</v>
      </c>
      <c r="Q62" s="87">
        <v>0.29716576639288039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333</v>
      </c>
      <c r="B67" s="204">
        <v>53.485857672104473</v>
      </c>
      <c r="C67" s="204">
        <v>53.534112876944114</v>
      </c>
      <c r="D67" s="204">
        <v>55.832043438086451</v>
      </c>
      <c r="E67" s="204">
        <v>58.097186219769348</v>
      </c>
      <c r="F67" s="204">
        <v>53.486023663375462</v>
      </c>
      <c r="G67" s="204">
        <v>53.597952681882774</v>
      </c>
      <c r="H67" s="204">
        <v>40.212156784931913</v>
      </c>
      <c r="I67" s="204">
        <v>80.547228216421331</v>
      </c>
      <c r="J67" s="204">
        <v>152.3471736113232</v>
      </c>
      <c r="K67" s="204">
        <v>80.494510709637026</v>
      </c>
      <c r="L67" s="204">
        <v>78.221772765104419</v>
      </c>
      <c r="M67" s="204">
        <v>76.083360463322904</v>
      </c>
      <c r="N67" s="204">
        <v>73.939043922147206</v>
      </c>
      <c r="O67" s="204">
        <v>60.349377551401879</v>
      </c>
      <c r="P67" s="204">
        <v>55.816406384685493</v>
      </c>
      <c r="Q67" s="204">
        <v>53.537789425966857</v>
      </c>
    </row>
    <row r="68" spans="1:17" x14ac:dyDescent="0.25">
      <c r="A68" s="72" t="s">
        <v>319</v>
      </c>
      <c r="B68" s="306">
        <v>0</v>
      </c>
      <c r="C68" s="306">
        <v>0</v>
      </c>
      <c r="D68" s="306">
        <v>0</v>
      </c>
      <c r="E68" s="306">
        <v>0</v>
      </c>
      <c r="F68" s="306">
        <v>0</v>
      </c>
      <c r="G68" s="306">
        <v>0</v>
      </c>
      <c r="H68" s="306">
        <v>0</v>
      </c>
      <c r="I68" s="306">
        <v>0</v>
      </c>
      <c r="J68" s="306">
        <v>0</v>
      </c>
      <c r="K68" s="306">
        <v>0</v>
      </c>
      <c r="L68" s="306">
        <v>0</v>
      </c>
      <c r="M68" s="306">
        <v>0</v>
      </c>
      <c r="N68" s="306">
        <v>0</v>
      </c>
      <c r="O68" s="306">
        <v>0</v>
      </c>
      <c r="P68" s="306">
        <v>0</v>
      </c>
      <c r="Q68" s="306">
        <v>0</v>
      </c>
    </row>
    <row r="70" spans="1:17" ht="12.75" x14ac:dyDescent="0.25">
      <c r="A70" s="80" t="s">
        <v>134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0.99999999999999978</v>
      </c>
      <c r="C72" s="77">
        <f t="shared" si="0"/>
        <v>1</v>
      </c>
      <c r="D72" s="77">
        <f t="shared" si="0"/>
        <v>1</v>
      </c>
      <c r="E72" s="77">
        <f t="shared" si="0"/>
        <v>0.99999999999999989</v>
      </c>
      <c r="F72" s="77">
        <f t="shared" si="0"/>
        <v>0.99999999999999978</v>
      </c>
      <c r="G72" s="77">
        <f t="shared" si="0"/>
        <v>1</v>
      </c>
      <c r="H72" s="77">
        <f t="shared" si="0"/>
        <v>0.99999999999999989</v>
      </c>
      <c r="I72" s="77">
        <f t="shared" si="0"/>
        <v>1</v>
      </c>
      <c r="J72" s="77">
        <f t="shared" si="0"/>
        <v>1</v>
      </c>
      <c r="K72" s="77">
        <f t="shared" si="0"/>
        <v>1.0000000000000002</v>
      </c>
      <c r="L72" s="77">
        <f t="shared" si="0"/>
        <v>1</v>
      </c>
      <c r="M72" s="77">
        <f t="shared" si="0"/>
        <v>1</v>
      </c>
      <c r="N72" s="77">
        <f t="shared" si="0"/>
        <v>1</v>
      </c>
      <c r="O72" s="77">
        <f t="shared" si="0"/>
        <v>1</v>
      </c>
      <c r="P72" s="77">
        <f t="shared" si="0"/>
        <v>1</v>
      </c>
      <c r="Q72" s="77">
        <f t="shared" si="0"/>
        <v>0.99999999999999978</v>
      </c>
    </row>
    <row r="73" spans="1:17" x14ac:dyDescent="0.25">
      <c r="A73" s="132" t="s">
        <v>83</v>
      </c>
      <c r="B73" s="203">
        <f t="shared" ref="B73:Q73" si="1">IF(B$6=0,0,B$6/B$5)</f>
        <v>0</v>
      </c>
      <c r="C73" s="203">
        <f t="shared" si="1"/>
        <v>0</v>
      </c>
      <c r="D73" s="203">
        <f t="shared" si="1"/>
        <v>0</v>
      </c>
      <c r="E73" s="203">
        <f t="shared" si="1"/>
        <v>0</v>
      </c>
      <c r="F73" s="203">
        <f t="shared" si="1"/>
        <v>0</v>
      </c>
      <c r="G73" s="203">
        <f t="shared" si="1"/>
        <v>0</v>
      </c>
      <c r="H73" s="203">
        <f t="shared" si="1"/>
        <v>0</v>
      </c>
      <c r="I73" s="203">
        <f t="shared" si="1"/>
        <v>0</v>
      </c>
      <c r="J73" s="203">
        <f t="shared" si="1"/>
        <v>0</v>
      </c>
      <c r="K73" s="203">
        <f t="shared" si="1"/>
        <v>0</v>
      </c>
      <c r="L73" s="203">
        <f t="shared" si="1"/>
        <v>0</v>
      </c>
      <c r="M73" s="203">
        <f t="shared" si="1"/>
        <v>0</v>
      </c>
      <c r="N73" s="203">
        <f t="shared" si="1"/>
        <v>0</v>
      </c>
      <c r="O73" s="203">
        <f t="shared" si="1"/>
        <v>0</v>
      </c>
      <c r="P73" s="203">
        <f t="shared" si="1"/>
        <v>0</v>
      </c>
      <c r="Q73" s="203">
        <f t="shared" si="1"/>
        <v>0</v>
      </c>
    </row>
    <row r="74" spans="1:17" x14ac:dyDescent="0.25">
      <c r="A74" s="76" t="s">
        <v>82</v>
      </c>
      <c r="B74" s="202">
        <f t="shared" ref="B74:Q74" si="2">IF(B$7=0,0,B$7/B$5)</f>
        <v>0</v>
      </c>
      <c r="C74" s="202">
        <f t="shared" si="2"/>
        <v>0</v>
      </c>
      <c r="D74" s="202">
        <f t="shared" si="2"/>
        <v>0</v>
      </c>
      <c r="E74" s="202">
        <f t="shared" si="2"/>
        <v>0</v>
      </c>
      <c r="F74" s="202">
        <f t="shared" si="2"/>
        <v>0</v>
      </c>
      <c r="G74" s="202">
        <f t="shared" si="2"/>
        <v>0</v>
      </c>
      <c r="H74" s="202">
        <f t="shared" si="2"/>
        <v>0</v>
      </c>
      <c r="I74" s="202">
        <f t="shared" si="2"/>
        <v>0</v>
      </c>
      <c r="J74" s="202">
        <f t="shared" si="2"/>
        <v>0</v>
      </c>
      <c r="K74" s="202">
        <f t="shared" si="2"/>
        <v>0</v>
      </c>
      <c r="L74" s="202">
        <f t="shared" si="2"/>
        <v>0</v>
      </c>
      <c r="M74" s="202">
        <f t="shared" si="2"/>
        <v>0</v>
      </c>
      <c r="N74" s="202">
        <f t="shared" si="2"/>
        <v>0</v>
      </c>
      <c r="O74" s="202">
        <f t="shared" si="2"/>
        <v>0</v>
      </c>
      <c r="P74" s="202">
        <f t="shared" si="2"/>
        <v>0</v>
      </c>
      <c r="Q74" s="202">
        <f t="shared" si="2"/>
        <v>0</v>
      </c>
    </row>
    <row r="75" spans="1:17" x14ac:dyDescent="0.25">
      <c r="A75" s="76" t="s">
        <v>81</v>
      </c>
      <c r="B75" s="202">
        <f t="shared" ref="B75:Q75" si="3">IF(B$8=0,0,B$8/B$5)</f>
        <v>0</v>
      </c>
      <c r="C75" s="202">
        <f t="shared" si="3"/>
        <v>0</v>
      </c>
      <c r="D75" s="202">
        <f t="shared" si="3"/>
        <v>0</v>
      </c>
      <c r="E75" s="202">
        <f t="shared" si="3"/>
        <v>0</v>
      </c>
      <c r="F75" s="202">
        <f t="shared" si="3"/>
        <v>0</v>
      </c>
      <c r="G75" s="202">
        <f t="shared" si="3"/>
        <v>0</v>
      </c>
      <c r="H75" s="202">
        <f t="shared" si="3"/>
        <v>0</v>
      </c>
      <c r="I75" s="202">
        <f t="shared" si="3"/>
        <v>0</v>
      </c>
      <c r="J75" s="202">
        <f t="shared" si="3"/>
        <v>0</v>
      </c>
      <c r="K75" s="202">
        <f t="shared" si="3"/>
        <v>0</v>
      </c>
      <c r="L75" s="202">
        <f t="shared" si="3"/>
        <v>0</v>
      </c>
      <c r="M75" s="202">
        <f t="shared" si="3"/>
        <v>0</v>
      </c>
      <c r="N75" s="202">
        <f t="shared" si="3"/>
        <v>0</v>
      </c>
      <c r="O75" s="202">
        <f t="shared" si="3"/>
        <v>0</v>
      </c>
      <c r="P75" s="202">
        <f t="shared" si="3"/>
        <v>0</v>
      </c>
      <c r="Q75" s="202">
        <f t="shared" si="3"/>
        <v>0</v>
      </c>
    </row>
    <row r="76" spans="1:17" x14ac:dyDescent="0.25">
      <c r="A76" s="76" t="s">
        <v>80</v>
      </c>
      <c r="B76" s="202">
        <f t="shared" ref="B76:Q76" si="4">IF(B$9=0,0,B$9/B$5)</f>
        <v>0</v>
      </c>
      <c r="C76" s="202">
        <f t="shared" si="4"/>
        <v>0</v>
      </c>
      <c r="D76" s="202">
        <f t="shared" si="4"/>
        <v>0</v>
      </c>
      <c r="E76" s="202">
        <f t="shared" si="4"/>
        <v>0</v>
      </c>
      <c r="F76" s="202">
        <f t="shared" si="4"/>
        <v>0</v>
      </c>
      <c r="G76" s="202">
        <f t="shared" si="4"/>
        <v>0</v>
      </c>
      <c r="H76" s="202">
        <f t="shared" si="4"/>
        <v>0</v>
      </c>
      <c r="I76" s="202">
        <f t="shared" si="4"/>
        <v>0</v>
      </c>
      <c r="J76" s="202">
        <f t="shared" si="4"/>
        <v>0</v>
      </c>
      <c r="K76" s="202">
        <f t="shared" si="4"/>
        <v>0</v>
      </c>
      <c r="L76" s="202">
        <f t="shared" si="4"/>
        <v>0</v>
      </c>
      <c r="M76" s="202">
        <f t="shared" si="4"/>
        <v>0</v>
      </c>
      <c r="N76" s="202">
        <f t="shared" si="4"/>
        <v>0</v>
      </c>
      <c r="O76" s="202">
        <f t="shared" si="4"/>
        <v>0</v>
      </c>
      <c r="P76" s="202">
        <f t="shared" si="4"/>
        <v>0</v>
      </c>
      <c r="Q76" s="202">
        <f t="shared" si="4"/>
        <v>0</v>
      </c>
    </row>
    <row r="77" spans="1:17" x14ac:dyDescent="0.25">
      <c r="A77" s="129" t="s">
        <v>79</v>
      </c>
      <c r="B77" s="201">
        <f t="shared" ref="B77:Q77" si="5">IF(B$10=0,0,B$10/B$5)</f>
        <v>8.2706900786805038E-3</v>
      </c>
      <c r="C77" s="201">
        <f t="shared" si="5"/>
        <v>8.7830795491034789E-3</v>
      </c>
      <c r="D77" s="201">
        <f t="shared" si="5"/>
        <v>8.7863493543053235E-3</v>
      </c>
      <c r="E77" s="201">
        <f t="shared" si="5"/>
        <v>8.5671244381049678E-3</v>
      </c>
      <c r="F77" s="201">
        <f t="shared" si="5"/>
        <v>8.315930005509729E-3</v>
      </c>
      <c r="G77" s="201">
        <f t="shared" si="5"/>
        <v>8.9023459707876871E-3</v>
      </c>
      <c r="H77" s="201">
        <f t="shared" si="5"/>
        <v>1.1826306037724138E-2</v>
      </c>
      <c r="I77" s="201">
        <f t="shared" si="5"/>
        <v>1.0043070438635148E-2</v>
      </c>
      <c r="J77" s="201">
        <f t="shared" si="5"/>
        <v>8.7995211902634554E-3</v>
      </c>
      <c r="K77" s="201">
        <f t="shared" si="5"/>
        <v>9.4830146090352178E-3</v>
      </c>
      <c r="L77" s="201">
        <f t="shared" si="5"/>
        <v>8.5984481178329603E-3</v>
      </c>
      <c r="M77" s="201">
        <f t="shared" si="5"/>
        <v>1.0684707545839963E-2</v>
      </c>
      <c r="N77" s="201">
        <f t="shared" si="5"/>
        <v>1.2180816732062814E-2</v>
      </c>
      <c r="O77" s="201">
        <f t="shared" si="5"/>
        <v>1.284699805131268E-2</v>
      </c>
      <c r="P77" s="201">
        <f t="shared" si="5"/>
        <v>1.2679772314482519E-2</v>
      </c>
      <c r="Q77" s="201">
        <f t="shared" si="5"/>
        <v>1.3069105325737192E-2</v>
      </c>
    </row>
    <row r="78" spans="1:17" x14ac:dyDescent="0.25">
      <c r="A78" s="127" t="s">
        <v>324</v>
      </c>
      <c r="B78" s="200">
        <f t="shared" ref="B78:Q78" si="6">IF(B$15=0,0,B$15/B$5)</f>
        <v>0.12888415723992003</v>
      </c>
      <c r="C78" s="200">
        <f t="shared" si="6"/>
        <v>0.14185293869667975</v>
      </c>
      <c r="D78" s="200">
        <f t="shared" si="6"/>
        <v>0.15189761863439044</v>
      </c>
      <c r="E78" s="200">
        <f t="shared" si="6"/>
        <v>0.16404987001244528</v>
      </c>
      <c r="F78" s="200">
        <f t="shared" si="6"/>
        <v>0.19383510015928807</v>
      </c>
      <c r="G78" s="200">
        <f t="shared" si="6"/>
        <v>0.1873284038549882</v>
      </c>
      <c r="H78" s="200">
        <f t="shared" si="6"/>
        <v>7.0359398519404703E-2</v>
      </c>
      <c r="I78" s="200">
        <f t="shared" si="6"/>
        <v>0.14646779991850611</v>
      </c>
      <c r="J78" s="200">
        <f t="shared" si="6"/>
        <v>9.3469716329154059E-2</v>
      </c>
      <c r="K78" s="200">
        <f t="shared" si="6"/>
        <v>8.1066174806419297E-2</v>
      </c>
      <c r="L78" s="200">
        <f t="shared" si="6"/>
        <v>7.7526533812180956E-2</v>
      </c>
      <c r="M78" s="200">
        <f t="shared" si="6"/>
        <v>0.13755374687507918</v>
      </c>
      <c r="N78" s="200">
        <f t="shared" si="6"/>
        <v>7.1037027646010983E-2</v>
      </c>
      <c r="O78" s="200">
        <f t="shared" si="6"/>
        <v>0.10038475478039316</v>
      </c>
      <c r="P78" s="200">
        <f t="shared" si="6"/>
        <v>0.11133213995262259</v>
      </c>
      <c r="Q78" s="200">
        <f t="shared" si="6"/>
        <v>0.11039127671330087</v>
      </c>
    </row>
    <row r="79" spans="1:17" x14ac:dyDescent="0.25">
      <c r="A79" s="127" t="s">
        <v>323</v>
      </c>
      <c r="B79" s="200">
        <f t="shared" ref="B79:Q79" si="7">IF(B$26=0,0,B$26/B$5)</f>
        <v>0.6883786303776771</v>
      </c>
      <c r="C79" s="200">
        <f t="shared" si="7"/>
        <v>0.64439588374979173</v>
      </c>
      <c r="D79" s="200">
        <f t="shared" si="7"/>
        <v>0.62358926820024074</v>
      </c>
      <c r="E79" s="200">
        <f t="shared" si="7"/>
        <v>0.60528127332095094</v>
      </c>
      <c r="F79" s="200">
        <f t="shared" si="7"/>
        <v>0.59237578246234301</v>
      </c>
      <c r="G79" s="200">
        <f t="shared" si="7"/>
        <v>0.57602887601255703</v>
      </c>
      <c r="H79" s="200">
        <f t="shared" si="7"/>
        <v>0.69091712130731553</v>
      </c>
      <c r="I79" s="200">
        <f t="shared" si="7"/>
        <v>0.55521346885860212</v>
      </c>
      <c r="J79" s="200">
        <f t="shared" si="7"/>
        <v>0.53890975212043513</v>
      </c>
      <c r="K79" s="200">
        <f t="shared" si="7"/>
        <v>0.52521648862760695</v>
      </c>
      <c r="L79" s="200">
        <f t="shared" si="7"/>
        <v>0.5853639326727571</v>
      </c>
      <c r="M79" s="200">
        <f t="shared" si="7"/>
        <v>0.5855921284470329</v>
      </c>
      <c r="N79" s="200">
        <f t="shared" si="7"/>
        <v>0.60649055234296234</v>
      </c>
      <c r="O79" s="200">
        <f t="shared" si="7"/>
        <v>0.6022716932538501</v>
      </c>
      <c r="P79" s="200">
        <f t="shared" si="7"/>
        <v>0.58714863208117152</v>
      </c>
      <c r="Q79" s="200">
        <f t="shared" si="7"/>
        <v>0.59242101861594476</v>
      </c>
    </row>
    <row r="80" spans="1:17" x14ac:dyDescent="0.25">
      <c r="A80" s="142" t="s">
        <v>332</v>
      </c>
      <c r="B80" s="199">
        <f t="shared" ref="B80:Q80" si="8">IF(B$27=0,0,B$27/B$5)</f>
        <v>0.6883786303776771</v>
      </c>
      <c r="C80" s="199">
        <f t="shared" si="8"/>
        <v>0.64439588374979173</v>
      </c>
      <c r="D80" s="199">
        <f t="shared" si="8"/>
        <v>0.62358926820024074</v>
      </c>
      <c r="E80" s="199">
        <f t="shared" si="8"/>
        <v>0.60528127332095094</v>
      </c>
      <c r="F80" s="199">
        <f t="shared" si="8"/>
        <v>0.59237578246234301</v>
      </c>
      <c r="G80" s="199">
        <f t="shared" si="8"/>
        <v>0.57602887601255703</v>
      </c>
      <c r="H80" s="199">
        <f t="shared" si="8"/>
        <v>0.69091712130731553</v>
      </c>
      <c r="I80" s="199">
        <f t="shared" si="8"/>
        <v>0.55521346885860212</v>
      </c>
      <c r="J80" s="199">
        <f t="shared" si="8"/>
        <v>0.53890975212043513</v>
      </c>
      <c r="K80" s="199">
        <f t="shared" si="8"/>
        <v>0.52521648862760695</v>
      </c>
      <c r="L80" s="199">
        <f t="shared" si="8"/>
        <v>0.5853639326727571</v>
      </c>
      <c r="M80" s="199">
        <f t="shared" si="8"/>
        <v>0.5855921284470329</v>
      </c>
      <c r="N80" s="199">
        <f t="shared" si="8"/>
        <v>0.60649055234296234</v>
      </c>
      <c r="O80" s="199">
        <f t="shared" si="8"/>
        <v>0.6022716932538501</v>
      </c>
      <c r="P80" s="199">
        <f t="shared" si="8"/>
        <v>0.58714863208117152</v>
      </c>
      <c r="Q80" s="199">
        <f t="shared" si="8"/>
        <v>0.59242101861594476</v>
      </c>
    </row>
    <row r="81" spans="1:17" x14ac:dyDescent="0.25">
      <c r="A81" s="142" t="s">
        <v>331</v>
      </c>
      <c r="B81" s="199">
        <f t="shared" ref="B81:Q81" si="9">IF(B$33=0,0,B$33/B$5)</f>
        <v>0</v>
      </c>
      <c r="C81" s="199">
        <f t="shared" si="9"/>
        <v>0</v>
      </c>
      <c r="D81" s="199">
        <f t="shared" si="9"/>
        <v>0</v>
      </c>
      <c r="E81" s="199">
        <f t="shared" si="9"/>
        <v>0</v>
      </c>
      <c r="F81" s="199">
        <f t="shared" si="9"/>
        <v>0</v>
      </c>
      <c r="G81" s="199">
        <f t="shared" si="9"/>
        <v>0</v>
      </c>
      <c r="H81" s="199">
        <f t="shared" si="9"/>
        <v>0</v>
      </c>
      <c r="I81" s="199">
        <f t="shared" si="9"/>
        <v>0</v>
      </c>
      <c r="J81" s="199">
        <f t="shared" si="9"/>
        <v>0</v>
      </c>
      <c r="K81" s="199">
        <f t="shared" si="9"/>
        <v>0</v>
      </c>
      <c r="L81" s="199">
        <f t="shared" si="9"/>
        <v>0</v>
      </c>
      <c r="M81" s="199">
        <f t="shared" si="9"/>
        <v>0</v>
      </c>
      <c r="N81" s="199">
        <f t="shared" si="9"/>
        <v>0</v>
      </c>
      <c r="O81" s="199">
        <f t="shared" si="9"/>
        <v>0</v>
      </c>
      <c r="P81" s="199">
        <f t="shared" si="9"/>
        <v>0</v>
      </c>
      <c r="Q81" s="199">
        <f t="shared" si="9"/>
        <v>0</v>
      </c>
    </row>
    <row r="82" spans="1:17" x14ac:dyDescent="0.25">
      <c r="A82" s="127" t="s">
        <v>322</v>
      </c>
      <c r="B82" s="200">
        <f t="shared" ref="B82:Q82" si="10">IF(B$34=0,0,B$34/B$5)</f>
        <v>4.8462273509940777E-2</v>
      </c>
      <c r="C82" s="200">
        <f t="shared" si="10"/>
        <v>5.4625910209865854E-2</v>
      </c>
      <c r="D82" s="200">
        <f t="shared" si="10"/>
        <v>5.56044874424549E-2</v>
      </c>
      <c r="E82" s="200">
        <f t="shared" si="10"/>
        <v>5.4921427407852261E-2</v>
      </c>
      <c r="F82" s="200">
        <f t="shared" si="10"/>
        <v>5.4912201858332933E-2</v>
      </c>
      <c r="G82" s="200">
        <f t="shared" si="10"/>
        <v>6.2741182638490545E-2</v>
      </c>
      <c r="H82" s="200">
        <f t="shared" si="10"/>
        <v>8.0243794707860749E-2</v>
      </c>
      <c r="I82" s="200">
        <f t="shared" si="10"/>
        <v>8.4557383804078845E-2</v>
      </c>
      <c r="J82" s="200">
        <f t="shared" si="10"/>
        <v>5.9098003911941858E-2</v>
      </c>
      <c r="K82" s="200">
        <f t="shared" si="10"/>
        <v>9.5036205835132434E-2</v>
      </c>
      <c r="L82" s="200">
        <f t="shared" si="10"/>
        <v>9.4772750326194366E-2</v>
      </c>
      <c r="M82" s="200">
        <f t="shared" si="10"/>
        <v>9.1172110915903617E-2</v>
      </c>
      <c r="N82" s="200">
        <f t="shared" si="10"/>
        <v>9.518497852080883E-2</v>
      </c>
      <c r="O82" s="200">
        <f t="shared" si="10"/>
        <v>9.62768728388151E-2</v>
      </c>
      <c r="P82" s="200">
        <f t="shared" si="10"/>
        <v>0.10134036567303442</v>
      </c>
      <c r="Q82" s="200">
        <f t="shared" si="10"/>
        <v>0.1041282210526043</v>
      </c>
    </row>
    <row r="83" spans="1:17" x14ac:dyDescent="0.25">
      <c r="A83" s="142" t="s">
        <v>330</v>
      </c>
      <c r="B83" s="199">
        <f t="shared" ref="B83:Q83" si="11">IF(B$35=0,0,B$35/B$5)</f>
        <v>2.1805350297903058E-2</v>
      </c>
      <c r="C83" s="199">
        <f t="shared" si="11"/>
        <v>2.5078905842943065E-2</v>
      </c>
      <c r="D83" s="199">
        <f t="shared" si="11"/>
        <v>2.5129855744001131E-2</v>
      </c>
      <c r="E83" s="199">
        <f t="shared" si="11"/>
        <v>2.4534866851031161E-2</v>
      </c>
      <c r="F83" s="199">
        <f t="shared" si="11"/>
        <v>2.4574446464758086E-2</v>
      </c>
      <c r="G83" s="199">
        <f t="shared" si="11"/>
        <v>2.7776259556870856E-2</v>
      </c>
      <c r="H83" s="199">
        <f t="shared" si="11"/>
        <v>3.5931074226691305E-2</v>
      </c>
      <c r="I83" s="199">
        <f t="shared" si="11"/>
        <v>3.5582119186280473E-2</v>
      </c>
      <c r="J83" s="199">
        <f t="shared" si="11"/>
        <v>2.5129155899182905E-2</v>
      </c>
      <c r="K83" s="199">
        <f t="shared" si="11"/>
        <v>3.9269614839391592E-2</v>
      </c>
      <c r="L83" s="199">
        <f t="shared" si="11"/>
        <v>3.9306081337230021E-2</v>
      </c>
      <c r="M83" s="199">
        <f t="shared" si="11"/>
        <v>4.0959839094160025E-2</v>
      </c>
      <c r="N83" s="199">
        <f t="shared" si="11"/>
        <v>4.278519799561363E-2</v>
      </c>
      <c r="O83" s="199">
        <f t="shared" si="11"/>
        <v>4.457231936262554E-2</v>
      </c>
      <c r="P83" s="199">
        <f t="shared" si="11"/>
        <v>4.7175240235916606E-2</v>
      </c>
      <c r="Q83" s="199">
        <f t="shared" si="11"/>
        <v>4.8587249932725944E-2</v>
      </c>
    </row>
    <row r="84" spans="1:17" x14ac:dyDescent="0.25">
      <c r="A84" s="142" t="s">
        <v>329</v>
      </c>
      <c r="B84" s="199">
        <f t="shared" ref="B84:Q84" si="12">IF(B$41=0,0,B$41/B$5)</f>
        <v>2.6656923212037716E-2</v>
      </c>
      <c r="C84" s="199">
        <f t="shared" si="12"/>
        <v>2.9547004366922789E-2</v>
      </c>
      <c r="D84" s="199">
        <f t="shared" si="12"/>
        <v>3.0474631698453773E-2</v>
      </c>
      <c r="E84" s="199">
        <f t="shared" si="12"/>
        <v>3.0386560556821107E-2</v>
      </c>
      <c r="F84" s="199">
        <f t="shared" si="12"/>
        <v>3.0337755393574851E-2</v>
      </c>
      <c r="G84" s="199">
        <f t="shared" si="12"/>
        <v>3.4964923081619692E-2</v>
      </c>
      <c r="H84" s="199">
        <f t="shared" si="12"/>
        <v>4.4312720481169431E-2</v>
      </c>
      <c r="I84" s="199">
        <f t="shared" si="12"/>
        <v>4.8975264617798372E-2</v>
      </c>
      <c r="J84" s="199">
        <f t="shared" si="12"/>
        <v>3.3968848012758956E-2</v>
      </c>
      <c r="K84" s="199">
        <f t="shared" si="12"/>
        <v>5.5766590995740842E-2</v>
      </c>
      <c r="L84" s="199">
        <f t="shared" si="12"/>
        <v>5.5466668988964345E-2</v>
      </c>
      <c r="M84" s="199">
        <f t="shared" si="12"/>
        <v>5.0212271821743593E-2</v>
      </c>
      <c r="N84" s="199">
        <f t="shared" si="12"/>
        <v>5.2399780525195214E-2</v>
      </c>
      <c r="O84" s="199">
        <f t="shared" si="12"/>
        <v>5.1704553476189553E-2</v>
      </c>
      <c r="P84" s="199">
        <f t="shared" si="12"/>
        <v>5.4165125437117816E-2</v>
      </c>
      <c r="Q84" s="199">
        <f t="shared" si="12"/>
        <v>5.5540971119878338E-2</v>
      </c>
    </row>
    <row r="85" spans="1:17" x14ac:dyDescent="0.25">
      <c r="A85" s="142" t="s">
        <v>328</v>
      </c>
      <c r="B85" s="199">
        <f t="shared" ref="B85:Q85" si="13">IF(B$52=0,0,B$52/B$5)</f>
        <v>0</v>
      </c>
      <c r="C85" s="199">
        <f t="shared" si="13"/>
        <v>0</v>
      </c>
      <c r="D85" s="199">
        <f t="shared" si="13"/>
        <v>0</v>
      </c>
      <c r="E85" s="199">
        <f t="shared" si="13"/>
        <v>0</v>
      </c>
      <c r="F85" s="199">
        <f t="shared" si="13"/>
        <v>0</v>
      </c>
      <c r="G85" s="199">
        <f t="shared" si="13"/>
        <v>0</v>
      </c>
      <c r="H85" s="199">
        <f t="shared" si="13"/>
        <v>0</v>
      </c>
      <c r="I85" s="199">
        <f t="shared" si="13"/>
        <v>0</v>
      </c>
      <c r="J85" s="199">
        <f t="shared" si="13"/>
        <v>0</v>
      </c>
      <c r="K85" s="199">
        <f t="shared" si="13"/>
        <v>0</v>
      </c>
      <c r="L85" s="199">
        <f t="shared" si="13"/>
        <v>0</v>
      </c>
      <c r="M85" s="199">
        <f t="shared" si="13"/>
        <v>0</v>
      </c>
      <c r="N85" s="199">
        <f t="shared" si="13"/>
        <v>0</v>
      </c>
      <c r="O85" s="199">
        <f t="shared" si="13"/>
        <v>0</v>
      </c>
      <c r="P85" s="199">
        <f t="shared" si="13"/>
        <v>0</v>
      </c>
      <c r="Q85" s="199">
        <f t="shared" si="13"/>
        <v>0</v>
      </c>
    </row>
    <row r="86" spans="1:17" x14ac:dyDescent="0.25">
      <c r="A86" s="127" t="s">
        <v>321</v>
      </c>
      <c r="B86" s="200">
        <f t="shared" ref="B86:Q86" si="14">IF(B$53=0,0,B$53/B$5)</f>
        <v>3.3282202039028562E-3</v>
      </c>
      <c r="C86" s="200">
        <f t="shared" si="14"/>
        <v>3.7331617659697551E-3</v>
      </c>
      <c r="D86" s="200">
        <f t="shared" si="14"/>
        <v>3.8127653405888172E-3</v>
      </c>
      <c r="E86" s="200">
        <f t="shared" si="14"/>
        <v>3.7776925947417364E-3</v>
      </c>
      <c r="F86" s="200">
        <f t="shared" si="14"/>
        <v>3.7706992297950573E-3</v>
      </c>
      <c r="G86" s="200">
        <f t="shared" si="14"/>
        <v>4.3167463302511431E-3</v>
      </c>
      <c r="H86" s="200">
        <f t="shared" si="14"/>
        <v>5.4979918526123113E-3</v>
      </c>
      <c r="I86" s="200">
        <f t="shared" si="14"/>
        <v>5.8398930097518943E-3</v>
      </c>
      <c r="J86" s="200">
        <f t="shared" si="14"/>
        <v>4.0821586956077066E-3</v>
      </c>
      <c r="K86" s="200">
        <f t="shared" si="14"/>
        <v>6.5836930511064028E-3</v>
      </c>
      <c r="L86" s="200">
        <f t="shared" si="14"/>
        <v>6.6189599680126741E-3</v>
      </c>
      <c r="M86" s="200">
        <f t="shared" si="14"/>
        <v>6.0364125202011761E-3</v>
      </c>
      <c r="N86" s="200">
        <f t="shared" si="14"/>
        <v>6.3769139100530933E-3</v>
      </c>
      <c r="O86" s="200">
        <f t="shared" si="14"/>
        <v>6.4418637314217556E-3</v>
      </c>
      <c r="P86" s="200">
        <f t="shared" si="14"/>
        <v>6.7311807309658267E-3</v>
      </c>
      <c r="Q86" s="200">
        <f t="shared" si="14"/>
        <v>6.9173032757266504E-3</v>
      </c>
    </row>
    <row r="87" spans="1:17" x14ac:dyDescent="0.25">
      <c r="A87" s="142" t="s">
        <v>327</v>
      </c>
      <c r="B87" s="199">
        <f t="shared" ref="B87:Q87" si="15">IF(B$54=0,0,B$54/B$5)</f>
        <v>1.1221300070445631E-3</v>
      </c>
      <c r="C87" s="199">
        <f t="shared" si="15"/>
        <v>1.2878924390520082E-3</v>
      </c>
      <c r="D87" s="199">
        <f t="shared" si="15"/>
        <v>1.2907268551995406E-3</v>
      </c>
      <c r="E87" s="199">
        <f t="shared" si="15"/>
        <v>1.2629427555565431E-3</v>
      </c>
      <c r="F87" s="199">
        <f t="shared" si="15"/>
        <v>1.2599884386026569E-3</v>
      </c>
      <c r="G87" s="199">
        <f t="shared" si="15"/>
        <v>1.4230975234964119E-3</v>
      </c>
      <c r="H87" s="199">
        <f t="shared" si="15"/>
        <v>1.830732226584498E-3</v>
      </c>
      <c r="I87" s="199">
        <f t="shared" si="15"/>
        <v>1.7867676620720303E-3</v>
      </c>
      <c r="J87" s="199">
        <f t="shared" si="15"/>
        <v>1.2709436876552421E-3</v>
      </c>
      <c r="K87" s="199">
        <f t="shared" si="15"/>
        <v>1.968526899734748E-3</v>
      </c>
      <c r="L87" s="199">
        <f t="shared" si="15"/>
        <v>2.0286149482363178E-3</v>
      </c>
      <c r="M87" s="199">
        <f t="shared" si="15"/>
        <v>1.8809141625396393E-3</v>
      </c>
      <c r="N87" s="199">
        <f t="shared" si="15"/>
        <v>2.0403803493472855E-3</v>
      </c>
      <c r="O87" s="199">
        <f t="shared" si="15"/>
        <v>2.1628662023577935E-3</v>
      </c>
      <c r="P87" s="199">
        <f t="shared" si="15"/>
        <v>2.2485496603078031E-3</v>
      </c>
      <c r="Q87" s="199">
        <f t="shared" si="15"/>
        <v>2.3208091140815481E-3</v>
      </c>
    </row>
    <row r="88" spans="1:17" x14ac:dyDescent="0.25">
      <c r="A88" s="142" t="s">
        <v>326</v>
      </c>
      <c r="B88" s="199">
        <f t="shared" ref="B88:Q88" si="16">IF(B$55=0,0,B$55/B$5)</f>
        <v>2.2060901968582931E-3</v>
      </c>
      <c r="C88" s="199">
        <f t="shared" si="16"/>
        <v>2.4452693269177467E-3</v>
      </c>
      <c r="D88" s="199">
        <f t="shared" si="16"/>
        <v>2.5220384853892764E-3</v>
      </c>
      <c r="E88" s="199">
        <f t="shared" si="16"/>
        <v>2.5147498391851933E-3</v>
      </c>
      <c r="F88" s="199">
        <f t="shared" si="16"/>
        <v>2.5107107911924004E-3</v>
      </c>
      <c r="G88" s="199">
        <f t="shared" si="16"/>
        <v>2.8936488067547316E-3</v>
      </c>
      <c r="H88" s="199">
        <f t="shared" si="16"/>
        <v>3.6672596260278142E-3</v>
      </c>
      <c r="I88" s="199">
        <f t="shared" si="16"/>
        <v>4.0531253476798635E-3</v>
      </c>
      <c r="J88" s="199">
        <f t="shared" si="16"/>
        <v>2.8112150079524644E-3</v>
      </c>
      <c r="K88" s="199">
        <f t="shared" si="16"/>
        <v>4.6151661513716552E-3</v>
      </c>
      <c r="L88" s="199">
        <f t="shared" si="16"/>
        <v>4.5903450197763559E-3</v>
      </c>
      <c r="M88" s="199">
        <f t="shared" si="16"/>
        <v>4.1554983576615363E-3</v>
      </c>
      <c r="N88" s="199">
        <f t="shared" si="16"/>
        <v>4.3365335607058082E-3</v>
      </c>
      <c r="O88" s="199">
        <f t="shared" si="16"/>
        <v>4.2789975290639616E-3</v>
      </c>
      <c r="P88" s="199">
        <f t="shared" si="16"/>
        <v>4.4826310706580236E-3</v>
      </c>
      <c r="Q88" s="199">
        <f t="shared" si="16"/>
        <v>4.5964941616451031E-3</v>
      </c>
    </row>
    <row r="89" spans="1:17" x14ac:dyDescent="0.25">
      <c r="A89" s="142" t="s">
        <v>325</v>
      </c>
      <c r="B89" s="199">
        <f t="shared" ref="B89:Q89" si="17">IF(B$66=0,0,B$66/B$5)</f>
        <v>0</v>
      </c>
      <c r="C89" s="199">
        <f t="shared" si="17"/>
        <v>0</v>
      </c>
      <c r="D89" s="199">
        <f t="shared" si="17"/>
        <v>0</v>
      </c>
      <c r="E89" s="199">
        <f t="shared" si="17"/>
        <v>0</v>
      </c>
      <c r="F89" s="199">
        <f t="shared" si="17"/>
        <v>0</v>
      </c>
      <c r="G89" s="199">
        <f t="shared" si="17"/>
        <v>0</v>
      </c>
      <c r="H89" s="199">
        <f t="shared" si="17"/>
        <v>0</v>
      </c>
      <c r="I89" s="199">
        <f t="shared" si="17"/>
        <v>0</v>
      </c>
      <c r="J89" s="199">
        <f t="shared" si="17"/>
        <v>0</v>
      </c>
      <c r="K89" s="199">
        <f t="shared" si="17"/>
        <v>0</v>
      </c>
      <c r="L89" s="199">
        <f t="shared" si="17"/>
        <v>0</v>
      </c>
      <c r="M89" s="199">
        <f t="shared" si="17"/>
        <v>0</v>
      </c>
      <c r="N89" s="199">
        <f t="shared" si="17"/>
        <v>0</v>
      </c>
      <c r="O89" s="199">
        <f t="shared" si="17"/>
        <v>0</v>
      </c>
      <c r="P89" s="199">
        <f t="shared" si="17"/>
        <v>0</v>
      </c>
      <c r="Q89" s="199">
        <f t="shared" si="17"/>
        <v>0</v>
      </c>
    </row>
    <row r="90" spans="1:17" x14ac:dyDescent="0.25">
      <c r="A90" s="127" t="s">
        <v>320</v>
      </c>
      <c r="B90" s="200">
        <f t="shared" ref="B90:Q90" si="18">IF(B$67=0,0,B$67/B$5)</f>
        <v>0.1226760285898786</v>
      </c>
      <c r="C90" s="200">
        <f t="shared" si="18"/>
        <v>0.14660902602858947</v>
      </c>
      <c r="D90" s="200">
        <f t="shared" si="18"/>
        <v>0.15630951102801982</v>
      </c>
      <c r="E90" s="200">
        <f t="shared" si="18"/>
        <v>0.16340261222590483</v>
      </c>
      <c r="F90" s="200">
        <f t="shared" si="18"/>
        <v>0.14679028628473118</v>
      </c>
      <c r="G90" s="200">
        <f t="shared" si="18"/>
        <v>0.1606824451929254</v>
      </c>
      <c r="H90" s="200">
        <f t="shared" si="18"/>
        <v>0.14115538757508264</v>
      </c>
      <c r="I90" s="200">
        <f t="shared" si="18"/>
        <v>0.19787838397042601</v>
      </c>
      <c r="J90" s="200">
        <f t="shared" si="18"/>
        <v>0.2956408477525978</v>
      </c>
      <c r="K90" s="200">
        <f t="shared" si="18"/>
        <v>0.28261442307069978</v>
      </c>
      <c r="L90" s="200">
        <f t="shared" si="18"/>
        <v>0.22711937510302177</v>
      </c>
      <c r="M90" s="200">
        <f t="shared" si="18"/>
        <v>0.16896089369594322</v>
      </c>
      <c r="N90" s="200">
        <f t="shared" si="18"/>
        <v>0.20872971084810188</v>
      </c>
      <c r="O90" s="200">
        <f t="shared" si="18"/>
        <v>0.18177781734420725</v>
      </c>
      <c r="P90" s="200">
        <f t="shared" si="18"/>
        <v>0.18076790924772307</v>
      </c>
      <c r="Q90" s="200">
        <f t="shared" si="18"/>
        <v>0.17307307501668615</v>
      </c>
    </row>
    <row r="91" spans="1:17" x14ac:dyDescent="0.25">
      <c r="A91" s="72" t="s">
        <v>319</v>
      </c>
      <c r="B91" s="71">
        <f t="shared" ref="B91:Q91" si="19">IF(B$68=0,0,B$68/B$5)</f>
        <v>0</v>
      </c>
      <c r="C91" s="71">
        <f t="shared" si="19"/>
        <v>0</v>
      </c>
      <c r="D91" s="71">
        <f t="shared" si="19"/>
        <v>0</v>
      </c>
      <c r="E91" s="71">
        <f t="shared" si="19"/>
        <v>0</v>
      </c>
      <c r="F91" s="71">
        <f t="shared" si="19"/>
        <v>0</v>
      </c>
      <c r="G91" s="71">
        <f t="shared" si="19"/>
        <v>0</v>
      </c>
      <c r="H91" s="71">
        <f t="shared" si="19"/>
        <v>0</v>
      </c>
      <c r="I91" s="71">
        <f t="shared" si="19"/>
        <v>0</v>
      </c>
      <c r="J91" s="71">
        <f t="shared" si="19"/>
        <v>0</v>
      </c>
      <c r="K91" s="71">
        <f t="shared" si="19"/>
        <v>0</v>
      </c>
      <c r="L91" s="71">
        <f t="shared" si="19"/>
        <v>0</v>
      </c>
      <c r="M91" s="71">
        <f t="shared" si="19"/>
        <v>0</v>
      </c>
      <c r="N91" s="71">
        <f t="shared" si="19"/>
        <v>0</v>
      </c>
      <c r="O91" s="71">
        <f t="shared" si="19"/>
        <v>0</v>
      </c>
      <c r="P91" s="71">
        <f t="shared" si="19"/>
        <v>0</v>
      </c>
      <c r="Q91" s="71">
        <f t="shared" si="19"/>
        <v>0</v>
      </c>
    </row>
    <row r="93" spans="1:17" ht="12.75" x14ac:dyDescent="0.25">
      <c r="A93" s="266" t="s">
        <v>133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>IF(B$5=0,0,B$5/OIS_fec!B$5)</f>
        <v>1.7180846795764289</v>
      </c>
      <c r="C95" s="230">
        <f>IF(C$5=0,0,C$5/OIS_fec!C$5)</f>
        <v>1.6085622224185097</v>
      </c>
      <c r="D95" s="230">
        <f>IF(D$5=0,0,D$5/OIS_fec!D$5)</f>
        <v>1.5927163505779036</v>
      </c>
      <c r="E95" s="230">
        <f>IF(E$5=0,0,E$5/OIS_fec!E$5)</f>
        <v>1.6384497555371065</v>
      </c>
      <c r="F95" s="230">
        <f>IF(F$5=0,0,F$5/OIS_fec!F$5)</f>
        <v>1.6860127581222695</v>
      </c>
      <c r="G95" s="230">
        <f>IF(G$5=0,0,G$5/OIS_fec!G$5)</f>
        <v>1.5709922129206271</v>
      </c>
      <c r="H95" s="230">
        <f>IF(H$5=0,0,H$5/OIS_fec!H$5)</f>
        <v>1.2400429097057148</v>
      </c>
      <c r="I95" s="230">
        <f>IF(I$5=0,0,I$5/OIS_fec!I$5)</f>
        <v>1.3976888419681259</v>
      </c>
      <c r="J95" s="230">
        <f>IF(J$5=0,0,J$5/OIS_fec!J$5)</f>
        <v>1.6117098499185958</v>
      </c>
      <c r="K95" s="230">
        <f>IF(K$5=0,0,K$5/OIS_fec!K$5)</f>
        <v>1.1202172414569915</v>
      </c>
      <c r="L95" s="230">
        <f>IF(L$5=0,0,L$5/OIS_fec!L$5)</f>
        <v>1.1945286950158718</v>
      </c>
      <c r="M95" s="230">
        <f>IF(M$5=0,0,M$5/OIS_fec!M$5)</f>
        <v>1.3850422755846155</v>
      </c>
      <c r="N95" s="230">
        <f>IF(N$5=0,0,N$5/OIS_fec!N$5)</f>
        <v>1.2228795117004159</v>
      </c>
      <c r="O95" s="230">
        <f>IF(O$5=0,0,O$5/OIS_fec!O$5)</f>
        <v>1.1593959910789058</v>
      </c>
      <c r="P95" s="230">
        <f>IF(P$5=0,0,P$5/OIS_fec!P$5)</f>
        <v>1.1062179635486038</v>
      </c>
      <c r="Q95" s="230">
        <f>IF(Q$5=0,0,Q$5/OIS_fec!Q$5)</f>
        <v>1.0739619241339513</v>
      </c>
    </row>
    <row r="96" spans="1:17" x14ac:dyDescent="0.25">
      <c r="A96" s="132" t="s">
        <v>83</v>
      </c>
      <c r="B96" s="275">
        <f>IF(B$6=0,0,B$6/OIS_fec!B$6)</f>
        <v>0</v>
      </c>
      <c r="C96" s="275">
        <f>IF(C$6=0,0,C$6/OIS_fec!C$6)</f>
        <v>0</v>
      </c>
      <c r="D96" s="275">
        <f>IF(D$6=0,0,D$6/OIS_fec!D$6)</f>
        <v>0</v>
      </c>
      <c r="E96" s="275">
        <f>IF(E$6=0,0,E$6/OIS_fec!E$6)</f>
        <v>0</v>
      </c>
      <c r="F96" s="275">
        <f>IF(F$6=0,0,F$6/OIS_fec!F$6)</f>
        <v>0</v>
      </c>
      <c r="G96" s="275">
        <f>IF(G$6=0,0,G$6/OIS_fec!G$6)</f>
        <v>0</v>
      </c>
      <c r="H96" s="275">
        <f>IF(H$6=0,0,H$6/OIS_fec!H$6)</f>
        <v>0</v>
      </c>
      <c r="I96" s="275">
        <f>IF(I$6=0,0,I$6/OIS_fec!I$6)</f>
        <v>0</v>
      </c>
      <c r="J96" s="275">
        <f>IF(J$6=0,0,J$6/OIS_fec!J$6)</f>
        <v>0</v>
      </c>
      <c r="K96" s="275">
        <f>IF(K$6=0,0,K$6/OIS_fec!K$6)</f>
        <v>0</v>
      </c>
      <c r="L96" s="275">
        <f>IF(L$6=0,0,L$6/OIS_fec!L$6)</f>
        <v>0</v>
      </c>
      <c r="M96" s="275">
        <f>IF(M$6=0,0,M$6/OIS_fec!M$6)</f>
        <v>0</v>
      </c>
      <c r="N96" s="275">
        <f>IF(N$6=0,0,N$6/OIS_fec!N$6)</f>
        <v>0</v>
      </c>
      <c r="O96" s="275">
        <f>IF(O$6=0,0,O$6/OIS_fec!O$6)</f>
        <v>0</v>
      </c>
      <c r="P96" s="275">
        <f>IF(P$6=0,0,P$6/OIS_fec!P$6)</f>
        <v>0</v>
      </c>
      <c r="Q96" s="275">
        <f>IF(Q$6=0,0,Q$6/OIS_fec!Q$6)</f>
        <v>0</v>
      </c>
    </row>
    <row r="97" spans="1:17" x14ac:dyDescent="0.25">
      <c r="A97" s="76" t="s">
        <v>82</v>
      </c>
      <c r="B97" s="274">
        <f>IF(B$7=0,0,B$7/OIS_fec!B$7)</f>
        <v>0</v>
      </c>
      <c r="C97" s="274">
        <f>IF(C$7=0,0,C$7/OIS_fec!C$7)</f>
        <v>0</v>
      </c>
      <c r="D97" s="274">
        <f>IF(D$7=0,0,D$7/OIS_fec!D$7)</f>
        <v>0</v>
      </c>
      <c r="E97" s="274">
        <f>IF(E$7=0,0,E$7/OIS_fec!E$7)</f>
        <v>0</v>
      </c>
      <c r="F97" s="274">
        <f>IF(F$7=0,0,F$7/OIS_fec!F$7)</f>
        <v>0</v>
      </c>
      <c r="G97" s="274">
        <f>IF(G$7=0,0,G$7/OIS_fec!G$7)</f>
        <v>0</v>
      </c>
      <c r="H97" s="274">
        <f>IF(H$7=0,0,H$7/OIS_fec!H$7)</f>
        <v>0</v>
      </c>
      <c r="I97" s="274">
        <f>IF(I$7=0,0,I$7/OIS_fec!I$7)</f>
        <v>0</v>
      </c>
      <c r="J97" s="274">
        <f>IF(J$7=0,0,J$7/OIS_fec!J$7)</f>
        <v>0</v>
      </c>
      <c r="K97" s="274">
        <f>IF(K$7=0,0,K$7/OIS_fec!K$7)</f>
        <v>0</v>
      </c>
      <c r="L97" s="274">
        <f>IF(L$7=0,0,L$7/OIS_fec!L$7)</f>
        <v>0</v>
      </c>
      <c r="M97" s="274">
        <f>IF(M$7=0,0,M$7/OIS_fec!M$7)</f>
        <v>0</v>
      </c>
      <c r="N97" s="274">
        <f>IF(N$7=0,0,N$7/OIS_fec!N$7)</f>
        <v>0</v>
      </c>
      <c r="O97" s="274">
        <f>IF(O$7=0,0,O$7/OIS_fec!O$7)</f>
        <v>0</v>
      </c>
      <c r="P97" s="274">
        <f>IF(P$7=0,0,P$7/OIS_fec!P$7)</f>
        <v>0</v>
      </c>
      <c r="Q97" s="274">
        <f>IF(Q$7=0,0,Q$7/OIS_fec!Q$7)</f>
        <v>0</v>
      </c>
    </row>
    <row r="98" spans="1:17" x14ac:dyDescent="0.25">
      <c r="A98" s="76" t="s">
        <v>81</v>
      </c>
      <c r="B98" s="274">
        <f>IF(B$8=0,0,B$8/OIS_fec!B$8)</f>
        <v>0</v>
      </c>
      <c r="C98" s="274">
        <f>IF(C$8=0,0,C$8/OIS_fec!C$8)</f>
        <v>0</v>
      </c>
      <c r="D98" s="274">
        <f>IF(D$8=0,0,D$8/OIS_fec!D$8)</f>
        <v>0</v>
      </c>
      <c r="E98" s="274">
        <f>IF(E$8=0,0,E$8/OIS_fec!E$8)</f>
        <v>0</v>
      </c>
      <c r="F98" s="274">
        <f>IF(F$8=0,0,F$8/OIS_fec!F$8)</f>
        <v>0</v>
      </c>
      <c r="G98" s="274">
        <f>IF(G$8=0,0,G$8/OIS_fec!G$8)</f>
        <v>0</v>
      </c>
      <c r="H98" s="274">
        <f>IF(H$8=0,0,H$8/OIS_fec!H$8)</f>
        <v>0</v>
      </c>
      <c r="I98" s="274">
        <f>IF(I$8=0,0,I$8/OIS_fec!I$8)</f>
        <v>0</v>
      </c>
      <c r="J98" s="274">
        <f>IF(J$8=0,0,J$8/OIS_fec!J$8)</f>
        <v>0</v>
      </c>
      <c r="K98" s="274">
        <f>IF(K$8=0,0,K$8/OIS_fec!K$8)</f>
        <v>0</v>
      </c>
      <c r="L98" s="274">
        <f>IF(L$8=0,0,L$8/OIS_fec!L$8)</f>
        <v>0</v>
      </c>
      <c r="M98" s="274">
        <f>IF(M$8=0,0,M$8/OIS_fec!M$8)</f>
        <v>0</v>
      </c>
      <c r="N98" s="274">
        <f>IF(N$8=0,0,N$8/OIS_fec!N$8)</f>
        <v>0</v>
      </c>
      <c r="O98" s="274">
        <f>IF(O$8=0,0,O$8/OIS_fec!O$8)</f>
        <v>0</v>
      </c>
      <c r="P98" s="274">
        <f>IF(P$8=0,0,P$8/OIS_fec!P$8)</f>
        <v>0</v>
      </c>
      <c r="Q98" s="274">
        <f>IF(Q$8=0,0,Q$8/OIS_fec!Q$8)</f>
        <v>0</v>
      </c>
    </row>
    <row r="99" spans="1:17" x14ac:dyDescent="0.25">
      <c r="A99" s="76" t="s">
        <v>80</v>
      </c>
      <c r="B99" s="274">
        <f>IF(B$9=0,0,B$9/OIS_fec!B$9)</f>
        <v>0</v>
      </c>
      <c r="C99" s="274">
        <f>IF(C$9=0,0,C$9/OIS_fec!C$9)</f>
        <v>0</v>
      </c>
      <c r="D99" s="274">
        <f>IF(D$9=0,0,D$9/OIS_fec!D$9)</f>
        <v>0</v>
      </c>
      <c r="E99" s="274">
        <f>IF(E$9=0,0,E$9/OIS_fec!E$9)</f>
        <v>0</v>
      </c>
      <c r="F99" s="274">
        <f>IF(F$9=0,0,F$9/OIS_fec!F$9)</f>
        <v>0</v>
      </c>
      <c r="G99" s="274">
        <f>IF(G$9=0,0,G$9/OIS_fec!G$9)</f>
        <v>0</v>
      </c>
      <c r="H99" s="274">
        <f>IF(H$9=0,0,H$9/OIS_fec!H$9)</f>
        <v>0</v>
      </c>
      <c r="I99" s="274">
        <f>IF(I$9=0,0,I$9/OIS_fec!I$9)</f>
        <v>0</v>
      </c>
      <c r="J99" s="274">
        <f>IF(J$9=0,0,J$9/OIS_fec!J$9)</f>
        <v>0</v>
      </c>
      <c r="K99" s="274">
        <f>IF(K$9=0,0,K$9/OIS_fec!K$9)</f>
        <v>0</v>
      </c>
      <c r="L99" s="274">
        <f>IF(L$9=0,0,L$9/OIS_fec!L$9)</f>
        <v>0</v>
      </c>
      <c r="M99" s="274">
        <f>IF(M$9=0,0,M$9/OIS_fec!M$9)</f>
        <v>0</v>
      </c>
      <c r="N99" s="274">
        <f>IF(N$9=0,0,N$9/OIS_fec!N$9)</f>
        <v>0</v>
      </c>
      <c r="O99" s="274">
        <f>IF(O$9=0,0,O$9/OIS_fec!O$9)</f>
        <v>0</v>
      </c>
      <c r="P99" s="274">
        <f>IF(P$9=0,0,P$9/OIS_fec!P$9)</f>
        <v>0</v>
      </c>
      <c r="Q99" s="274">
        <f>IF(Q$9=0,0,Q$9/OIS_fec!Q$9)</f>
        <v>0</v>
      </c>
    </row>
    <row r="100" spans="1:17" x14ac:dyDescent="0.25">
      <c r="A100" s="129" t="s">
        <v>79</v>
      </c>
      <c r="B100" s="273">
        <f>IF(B$10=0,0,B$10/OIS_fec!B$10)</f>
        <v>1.4263810127326138</v>
      </c>
      <c r="C100" s="273">
        <f>IF(C$10=0,0,C$10/OIS_fec!C$10)</f>
        <v>1.3801316694267725</v>
      </c>
      <c r="D100" s="273">
        <f>IF(D$10=0,0,D$10/OIS_fec!D$10)</f>
        <v>1.3022723367255535</v>
      </c>
      <c r="E100" s="273">
        <f>IF(E$10=0,0,E$10/OIS_fec!E$10)</f>
        <v>1.3264864183929432</v>
      </c>
      <c r="F100" s="273">
        <f>IF(F$10=0,0,F$10/OIS_fec!F$10)</f>
        <v>1.31901571907837</v>
      </c>
      <c r="G100" s="273">
        <f>IF(G$10=0,0,G$10/OIS_fec!G$10)</f>
        <v>1.3025577772923562</v>
      </c>
      <c r="H100" s="273">
        <f>IF(H$10=0,0,H$10/OIS_fec!H$10)</f>
        <v>1.3782725298787557</v>
      </c>
      <c r="I100" s="273">
        <f>IF(I$10=0,0,I$10/OIS_fec!I$10)</f>
        <v>1.3391802864951652</v>
      </c>
      <c r="J100" s="273">
        <f>IF(J$10=0,0,J$10/OIS_fec!J$10)</f>
        <v>1.4128753125062274</v>
      </c>
      <c r="K100" s="273">
        <f>IF(K$10=0,0,K$10/OIS_fec!K$10)</f>
        <v>1.0173150887293898</v>
      </c>
      <c r="L100" s="273">
        <f>IF(L$10=0,0,L$10/OIS_fec!L$10)</f>
        <v>0.98426405716192744</v>
      </c>
      <c r="M100" s="273">
        <f>IF(M$10=0,0,M$10/OIS_fec!M$10)</f>
        <v>1.4108176036163762</v>
      </c>
      <c r="N100" s="273">
        <f>IF(N$10=0,0,N$10/OIS_fec!N$10)</f>
        <v>1.4127273671646623</v>
      </c>
      <c r="O100" s="273">
        <f>IF(O$10=0,0,O$10/OIS_fec!O$10)</f>
        <v>1.4119336511535889</v>
      </c>
      <c r="P100" s="273">
        <f>IF(P$10=0,0,P$10/OIS_fec!P$10)</f>
        <v>1.3328503971661119</v>
      </c>
      <c r="Q100" s="273">
        <f>IF(Q$10=0,0,Q$10/OIS_fec!Q$10)</f>
        <v>1.3382476767024358</v>
      </c>
    </row>
    <row r="101" spans="1:17" x14ac:dyDescent="0.25">
      <c r="A101" s="127" t="s">
        <v>324</v>
      </c>
      <c r="B101" s="296">
        <f>IF(B$15=0,0,B$15/OIS_fec!B$15)</f>
        <v>2.886058851348607</v>
      </c>
      <c r="C101" s="296">
        <f>IF(C$15=0,0,C$15/OIS_fec!C$15)</f>
        <v>2.7872261036272628</v>
      </c>
      <c r="D101" s="296">
        <f>IF(D$15=0,0,D$15/OIS_fec!D$15)</f>
        <v>2.8684181203884664</v>
      </c>
      <c r="E101" s="296">
        <f>IF(E$15=0,0,E$15/OIS_fec!E$15)</f>
        <v>2.9230498173767856</v>
      </c>
      <c r="F101" s="296">
        <f>IF(F$15=0,0,F$15/OIS_fec!F$15)</f>
        <v>2.9251976992327635</v>
      </c>
      <c r="G101" s="296">
        <f>IF(G$15=0,0,G$15/OIS_fec!G$15)</f>
        <v>2.9849444425430041</v>
      </c>
      <c r="H101" s="296">
        <f>IF(H$15=0,0,H$15/OIS_fec!H$15)</f>
        <v>2.940640435689938</v>
      </c>
      <c r="I101" s="296">
        <f>IF(I$15=0,0,I$15/OIS_fec!I$15)</f>
        <v>3.3105113589085682</v>
      </c>
      <c r="J101" s="296">
        <f>IF(J$15=0,0,J$15/OIS_fec!J$15)</f>
        <v>3.1181405307830663</v>
      </c>
      <c r="K101" s="296">
        <f>IF(K$15=0,0,K$15/OIS_fec!K$15)</f>
        <v>3.023731857032665</v>
      </c>
      <c r="L101" s="296">
        <f>IF(L$15=0,0,L$15/OIS_fec!L$15)</f>
        <v>3.0236831457860593</v>
      </c>
      <c r="M101" s="296">
        <f>IF(M$15=0,0,M$15/OIS_fec!M$15)</f>
        <v>3.143301572865262</v>
      </c>
      <c r="N101" s="296">
        <f>IF(N$15=0,0,N$15/OIS_fec!N$15)</f>
        <v>3.0227063971123553</v>
      </c>
      <c r="O101" s="296">
        <f>IF(O$15=0,0,O$15/OIS_fec!O$15)</f>
        <v>3.0052248044562968</v>
      </c>
      <c r="P101" s="296">
        <f>IF(P$15=0,0,P$15/OIS_fec!P$15)</f>
        <v>3.0038434611687208</v>
      </c>
      <c r="Q101" s="296">
        <f>IF(Q$15=0,0,Q$15/OIS_fec!Q$15)</f>
        <v>3.0029553464042311</v>
      </c>
    </row>
    <row r="102" spans="1:17" x14ac:dyDescent="0.25">
      <c r="A102" s="127" t="s">
        <v>323</v>
      </c>
      <c r="B102" s="296">
        <f>IF(B$26=0,0,B$26/OIS_fec!B$26)</f>
        <v>2.5701517688650304</v>
      </c>
      <c r="C102" s="296">
        <f>IF(C$26=0,0,C$26/OIS_fec!C$26)</f>
        <v>2.5375885709306703</v>
      </c>
      <c r="D102" s="296">
        <f>IF(D$26=0,0,D$26/OIS_fec!D$26)</f>
        <v>2.5196404289365586</v>
      </c>
      <c r="E102" s="296">
        <f>IF(E$26=0,0,E$26/OIS_fec!E$26)</f>
        <v>2.5048122998001134</v>
      </c>
      <c r="F102" s="296">
        <f>IF(F$26=0,0,F$26/OIS_fec!F$26)</f>
        <v>2.4826192499984736</v>
      </c>
      <c r="G102" s="296">
        <f>IF(G$26=0,0,G$26/OIS_fec!G$26)</f>
        <v>2.5020042277858381</v>
      </c>
      <c r="H102" s="296">
        <f>IF(H$26=0,0,H$26/OIS_fec!H$26)</f>
        <v>2.5158183543953223</v>
      </c>
      <c r="I102" s="296">
        <f>IF(I$26=0,0,I$26/OIS_fec!I$26)</f>
        <v>2.5498268939936182</v>
      </c>
      <c r="J102" s="296">
        <f>IF(J$26=0,0,J$26/OIS_fec!J$26)</f>
        <v>2.647736089619674</v>
      </c>
      <c r="K102" s="296">
        <f>IF(K$26=0,0,K$26/OIS_fec!K$26)</f>
        <v>2.5603616936801048</v>
      </c>
      <c r="L102" s="296">
        <f>IF(L$26=0,0,L$26/OIS_fec!L$26)</f>
        <v>2.5084977232441594</v>
      </c>
      <c r="M102" s="296">
        <f>IF(M$26=0,0,M$26/OIS_fec!M$26)</f>
        <v>2.6998605551347312</v>
      </c>
      <c r="N102" s="296">
        <f>IF(N$26=0,0,N$26/OIS_fec!N$26)</f>
        <v>2.6171991258836309</v>
      </c>
      <c r="O102" s="296">
        <f>IF(O$26=0,0,O$26/OIS_fec!O$26)</f>
        <v>2.5678132256826065</v>
      </c>
      <c r="P102" s="296">
        <f>IF(P$26=0,0,P$26/OIS_fec!P$26)</f>
        <v>2.5822243826843851</v>
      </c>
      <c r="Q102" s="296">
        <f>IF(Q$26=0,0,Q$26/OIS_fec!Q$26)</f>
        <v>2.5639646266375618</v>
      </c>
    </row>
    <row r="103" spans="1:17" x14ac:dyDescent="0.25">
      <c r="A103" s="127" t="s">
        <v>322</v>
      </c>
      <c r="B103" s="296">
        <f>IF(B$34=0,0,B$34/OIS_fec!B$34)</f>
        <v>2.6234267981212769</v>
      </c>
      <c r="C103" s="296">
        <f>IF(C$34=0,0,C$34/OIS_fec!C$34)</f>
        <v>2.5764839132352604</v>
      </c>
      <c r="D103" s="296">
        <f>IF(D$34=0,0,D$34/OIS_fec!D$34)</f>
        <v>2.616880179768394</v>
      </c>
      <c r="E103" s="296">
        <f>IF(E$34=0,0,E$34/OIS_fec!E$34)</f>
        <v>2.6415965711946585</v>
      </c>
      <c r="F103" s="296">
        <f>IF(F$34=0,0,F$34/OIS_fec!F$34)</f>
        <v>2.647345600423356</v>
      </c>
      <c r="G103" s="296">
        <f>IF(G$34=0,0,G$34/OIS_fec!G$34)</f>
        <v>2.6780974749775215</v>
      </c>
      <c r="H103" s="296">
        <f>IF(H$34=0,0,H$34/OIS_fec!H$34)</f>
        <v>2.6625328446197702</v>
      </c>
      <c r="I103" s="296">
        <f>IF(I$34=0,0,I$34/OIS_fec!I$34)</f>
        <v>2.8746951480265768</v>
      </c>
      <c r="J103" s="296">
        <f>IF(J$34=0,0,J$34/OIS_fec!J$34)</f>
        <v>2.8245862861794175</v>
      </c>
      <c r="K103" s="296">
        <f>IF(K$34=0,0,K$34/OIS_fec!K$34)</f>
        <v>2.9326219306168206</v>
      </c>
      <c r="L103" s="296">
        <f>IF(L$34=0,0,L$34/OIS_fec!L$34)</f>
        <v>2.8378680922860697</v>
      </c>
      <c r="M103" s="296">
        <f>IF(M$34=0,0,M$34/OIS_fec!M$34)</f>
        <v>2.9444309620712934</v>
      </c>
      <c r="N103" s="296">
        <f>IF(N$34=0,0,N$34/OIS_fec!N$34)</f>
        <v>2.8337767074430484</v>
      </c>
      <c r="O103" s="296">
        <f>IF(O$34=0,0,O$34/OIS_fec!O$34)</f>
        <v>2.7039624953120782</v>
      </c>
      <c r="P103" s="296">
        <f>IF(P$34=0,0,P$34/OIS_fec!P$34)</f>
        <v>2.7377155686021291</v>
      </c>
      <c r="Q103" s="296">
        <f>IF(Q$34=0,0,Q$34/OIS_fec!Q$34)</f>
        <v>2.7254446705116719</v>
      </c>
    </row>
    <row r="104" spans="1:17" x14ac:dyDescent="0.25">
      <c r="A104" s="127" t="s">
        <v>321</v>
      </c>
      <c r="B104" s="296">
        <f>IF(B$53=0,0,B$53/OIS_fec!B$53)</f>
        <v>0.34832444810788854</v>
      </c>
      <c r="C104" s="296">
        <f>IF(C$53=0,0,C$53/OIS_fec!C$53)</f>
        <v>0.34041782829018097</v>
      </c>
      <c r="D104" s="296">
        <f>IF(D$53=0,0,D$53/OIS_fec!D$53)</f>
        <v>0.34691318963107726</v>
      </c>
      <c r="E104" s="296">
        <f>IF(E$53=0,0,E$53/OIS_fec!E$53)</f>
        <v>0.35128372539014285</v>
      </c>
      <c r="F104" s="296">
        <f>IF(F$53=0,0,F$53/OIS_fec!F$53)</f>
        <v>0.3514555559386211</v>
      </c>
      <c r="G104" s="296">
        <f>IF(G$53=0,0,G$53/OIS_fec!G$53)</f>
        <v>0.35623529540344023</v>
      </c>
      <c r="H104" s="296">
        <f>IF(H$53=0,0,H$53/OIS_fec!H$53)</f>
        <v>0.35269097485519507</v>
      </c>
      <c r="I104" s="296">
        <f>IF(I$53=0,0,I$53/OIS_fec!I$53)</f>
        <v>0.38384146481459636</v>
      </c>
      <c r="J104" s="296">
        <f>IF(J$53=0,0,J$53/OIS_fec!J$53)</f>
        <v>0.37720605602547602</v>
      </c>
      <c r="K104" s="296">
        <f>IF(K$53=0,0,K$53/OIS_fec!K$53)</f>
        <v>0.39277451594180751</v>
      </c>
      <c r="L104" s="296">
        <f>IF(L$53=0,0,L$53/OIS_fec!L$53)</f>
        <v>0.38318210086622312</v>
      </c>
      <c r="M104" s="296">
        <f>IF(M$53=0,0,M$53/OIS_fec!M$53)</f>
        <v>0.37689902656056534</v>
      </c>
      <c r="N104" s="296">
        <f>IF(N$53=0,0,N$53/OIS_fec!N$53)</f>
        <v>0.36704093520533648</v>
      </c>
      <c r="O104" s="296">
        <f>IF(O$53=0,0,O$53/OIS_fec!O$53)</f>
        <v>0.34978160041008927</v>
      </c>
      <c r="P104" s="296">
        <f>IF(P$53=0,0,P$53/OIS_fec!P$53)</f>
        <v>0.35156355623002972</v>
      </c>
      <c r="Q104" s="296">
        <f>IF(Q$53=0,0,Q$53/OIS_fec!Q$53)</f>
        <v>0.3500358100429028</v>
      </c>
    </row>
    <row r="105" spans="1:17" x14ac:dyDescent="0.25">
      <c r="A105" s="127" t="s">
        <v>320</v>
      </c>
      <c r="B105" s="296">
        <f>IF(B$67=0,0,B$67/OIS_fec!B$67)</f>
        <v>3.1024188000000001</v>
      </c>
      <c r="C105" s="296">
        <f>IF(C$67=0,0,C$67/OIS_fec!C$67)</f>
        <v>3.1024188000000001</v>
      </c>
      <c r="D105" s="296">
        <f>IF(D$67=0,0,D$67/OIS_fec!D$67)</f>
        <v>3.1024188000000001</v>
      </c>
      <c r="E105" s="296">
        <f>IF(E$67=0,0,E$67/OIS_fec!E$67)</f>
        <v>3.1024188000000001</v>
      </c>
      <c r="F105" s="296">
        <f>IF(F$67=0,0,F$67/OIS_fec!F$67)</f>
        <v>3.1024188000000006</v>
      </c>
      <c r="G105" s="296">
        <f>IF(G$67=0,0,G$67/OIS_fec!G$67)</f>
        <v>3.1024188000000001</v>
      </c>
      <c r="H105" s="296">
        <f>IF(H$67=0,0,H$67/OIS_fec!H$67)</f>
        <v>3.1024188000000006</v>
      </c>
      <c r="I105" s="296">
        <f>IF(I$67=0,0,I$67/OIS_fec!I$67)</f>
        <v>3.1024188000000006</v>
      </c>
      <c r="J105" s="296">
        <f>IF(J$67=0,0,J$67/OIS_fec!J$67)</f>
        <v>3.1024188000000006</v>
      </c>
      <c r="K105" s="296">
        <f>IF(K$67=0,0,K$67/OIS_fec!K$67)</f>
        <v>3.1024188000000001</v>
      </c>
      <c r="L105" s="296">
        <f>IF(L$67=0,0,L$67/OIS_fec!L$67)</f>
        <v>3.1024188000000001</v>
      </c>
      <c r="M105" s="296">
        <f>IF(M$67=0,0,M$67/OIS_fec!M$67)</f>
        <v>3.0842937944758479</v>
      </c>
      <c r="N105" s="296">
        <f>IF(N$67=0,0,N$67/OIS_fec!N$67)</f>
        <v>3.0885851989092505</v>
      </c>
      <c r="O105" s="296">
        <f>IF(O$67=0,0,O$67/OIS_fec!O$67)</f>
        <v>3.0905240460424466</v>
      </c>
      <c r="P105" s="296">
        <f>IF(P$67=0,0,P$67/OIS_fec!P$67)</f>
        <v>3.1024188000000001</v>
      </c>
      <c r="Q105" s="296">
        <f>IF(Q$67=0,0,Q$67/OIS_fec!Q$67)</f>
        <v>3.1024188000000001</v>
      </c>
    </row>
    <row r="106" spans="1:17" x14ac:dyDescent="0.25">
      <c r="A106" s="72" t="s">
        <v>319</v>
      </c>
      <c r="B106" s="295">
        <f>IF(B$68=0,0,B$68/OIS_fec!B$68)</f>
        <v>0</v>
      </c>
      <c r="C106" s="295">
        <f>IF(C$68=0,0,C$68/OIS_fec!C$68)</f>
        <v>0</v>
      </c>
      <c r="D106" s="295">
        <f>IF(D$68=0,0,D$68/OIS_fec!D$68)</f>
        <v>0</v>
      </c>
      <c r="E106" s="295">
        <f>IF(E$68=0,0,E$68/OIS_fec!E$68)</f>
        <v>0</v>
      </c>
      <c r="F106" s="295">
        <f>IF(F$68=0,0,F$68/OIS_fec!F$68)</f>
        <v>0</v>
      </c>
      <c r="G106" s="295">
        <f>IF(G$68=0,0,G$68/OIS_fec!G$68)</f>
        <v>0</v>
      </c>
      <c r="H106" s="295">
        <f>IF(H$68=0,0,H$68/OIS_fec!H$68)</f>
        <v>0</v>
      </c>
      <c r="I106" s="295">
        <f>IF(I$68=0,0,I$68/OIS_fec!I$68)</f>
        <v>0</v>
      </c>
      <c r="J106" s="295">
        <f>IF(J$68=0,0,J$68/OIS_fec!J$68)</f>
        <v>0</v>
      </c>
      <c r="K106" s="295">
        <f>IF(K$68=0,0,K$68/OIS_fec!K$68)</f>
        <v>0</v>
      </c>
      <c r="L106" s="295">
        <f>IF(L$68=0,0,L$68/OIS_fec!L$68)</f>
        <v>0</v>
      </c>
      <c r="M106" s="295">
        <f>IF(M$68=0,0,M$68/OIS_fec!M$68)</f>
        <v>0</v>
      </c>
      <c r="N106" s="295">
        <f>IF(N$68=0,0,N$68/OIS_fec!N$68)</f>
        <v>0</v>
      </c>
      <c r="O106" s="295">
        <f>IF(O$68=0,0,O$68/OIS_fec!O$68)</f>
        <v>0</v>
      </c>
      <c r="P106" s="295">
        <f>IF(P$68=0,0,P$68/OIS_fec!P$68)</f>
        <v>0</v>
      </c>
      <c r="Q106" s="295">
        <f>IF(Q$68=0,0,Q$68/OIS_fec!Q$68)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Q5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CO2 emissions"</f>
        <v>IE: Industry Summary / CO2 emissions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98" t="s">
        <v>99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SUM(B6:B10,B15,B26,B37)</f>
        <v>8297.219227153837</v>
      </c>
      <c r="C5" s="96">
        <f t="shared" ref="C5:Q5" si="1">SUM(C6:C10,C15,C26,C37)</f>
        <v>8489.8888300454746</v>
      </c>
      <c r="D5" s="96">
        <f t="shared" si="1"/>
        <v>7962.4405992207921</v>
      </c>
      <c r="E5" s="96">
        <f t="shared" si="1"/>
        <v>7682.2843700379963</v>
      </c>
      <c r="F5" s="96">
        <f t="shared" si="1"/>
        <v>8012.6237337277998</v>
      </c>
      <c r="G5" s="96">
        <f t="shared" si="1"/>
        <v>8255.459588639711</v>
      </c>
      <c r="H5" s="96">
        <f t="shared" si="1"/>
        <v>8288.7343425856379</v>
      </c>
      <c r="I5" s="96">
        <f t="shared" si="1"/>
        <v>7650.0792371627995</v>
      </c>
      <c r="J5" s="96">
        <f t="shared" si="1"/>
        <v>7405.5643727438828</v>
      </c>
      <c r="K5" s="96">
        <f t="shared" si="1"/>
        <v>5311.6598225625066</v>
      </c>
      <c r="L5" s="96">
        <f t="shared" si="1"/>
        <v>4991.5163685126481</v>
      </c>
      <c r="M5" s="96">
        <f t="shared" si="1"/>
        <v>4947.5669836846419</v>
      </c>
      <c r="N5" s="96">
        <f t="shared" si="1"/>
        <v>5105.3846982774421</v>
      </c>
      <c r="O5" s="96">
        <f t="shared" si="1"/>
        <v>4964.2137084652722</v>
      </c>
      <c r="P5" s="96">
        <f t="shared" si="1"/>
        <v>5371.0792136895634</v>
      </c>
      <c r="Q5" s="96">
        <f t="shared" si="1"/>
        <v>5902.0029819678239</v>
      </c>
    </row>
    <row r="6" spans="1:17" x14ac:dyDescent="0.25">
      <c r="A6" s="76" t="s">
        <v>83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</row>
    <row r="7" spans="1:17" x14ac:dyDescent="0.25">
      <c r="A7" s="76" t="s">
        <v>82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</row>
    <row r="8" spans="1:17" x14ac:dyDescent="0.25">
      <c r="A8" s="76" t="s">
        <v>81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</row>
    <row r="9" spans="1:17" x14ac:dyDescent="0.25">
      <c r="A9" s="76" t="s">
        <v>80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</row>
    <row r="10" spans="1:17" x14ac:dyDescent="0.25">
      <c r="A10" s="94" t="s">
        <v>79</v>
      </c>
      <c r="B10" s="93">
        <f t="shared" ref="B10" si="2">SUM(B11:B14)</f>
        <v>79.20429113677335</v>
      </c>
      <c r="C10" s="93">
        <f t="shared" ref="C10:Q10" si="3">SUM(C11:C14)</f>
        <v>80.84900173805471</v>
      </c>
      <c r="D10" s="93">
        <f t="shared" si="3"/>
        <v>77.053324948222411</v>
      </c>
      <c r="E10" s="93">
        <f t="shared" si="3"/>
        <v>73.852569298099382</v>
      </c>
      <c r="F10" s="93">
        <f t="shared" si="3"/>
        <v>73.80371958529156</v>
      </c>
      <c r="G10" s="93">
        <f t="shared" si="3"/>
        <v>65.397855916171565</v>
      </c>
      <c r="H10" s="93">
        <f t="shared" si="3"/>
        <v>58.511976177824856</v>
      </c>
      <c r="I10" s="93">
        <f t="shared" si="3"/>
        <v>48.884527270385306</v>
      </c>
      <c r="J10" s="93">
        <f t="shared" si="3"/>
        <v>50.030391407518337</v>
      </c>
      <c r="K10" s="93">
        <f t="shared" si="3"/>
        <v>47.486601620614728</v>
      </c>
      <c r="L10" s="93">
        <f t="shared" si="3"/>
        <v>44.29309003953685</v>
      </c>
      <c r="M10" s="93">
        <f t="shared" si="3"/>
        <v>41.726531249245241</v>
      </c>
      <c r="N10" s="93">
        <f t="shared" si="3"/>
        <v>40.331985008739807</v>
      </c>
      <c r="O10" s="93">
        <f t="shared" si="3"/>
        <v>39.23924344156142</v>
      </c>
      <c r="P10" s="93">
        <f t="shared" si="3"/>
        <v>40.10375364243616</v>
      </c>
      <c r="Q10" s="93">
        <f t="shared" si="3"/>
        <v>42.754725838937702</v>
      </c>
    </row>
    <row r="11" spans="1:17" x14ac:dyDescent="0.25">
      <c r="A11" s="92" t="s">
        <v>68</v>
      </c>
      <c r="B11" s="91">
        <v>27.289805198891123</v>
      </c>
      <c r="C11" s="91">
        <v>27.625173810178868</v>
      </c>
      <c r="D11" s="91">
        <v>27.2194704063023</v>
      </c>
      <c r="E11" s="91">
        <v>27.137023076945464</v>
      </c>
      <c r="F11" s="91">
        <v>26.951579802422486</v>
      </c>
      <c r="G11" s="91">
        <v>28.918594306715402</v>
      </c>
      <c r="H11" s="91">
        <v>26.516054591917754</v>
      </c>
      <c r="I11" s="91">
        <v>23.916603069840971</v>
      </c>
      <c r="J11" s="91">
        <v>24.587817008710765</v>
      </c>
      <c r="K11" s="91">
        <v>23.610558378481159</v>
      </c>
      <c r="L11" s="91">
        <v>21.049512208095628</v>
      </c>
      <c r="M11" s="91">
        <v>19.593001013041214</v>
      </c>
      <c r="N11" s="91">
        <v>18.842781664769511</v>
      </c>
      <c r="O11" s="91">
        <v>17.640320904729734</v>
      </c>
      <c r="P11" s="91">
        <v>18.296425191778685</v>
      </c>
      <c r="Q11" s="91">
        <v>19.616950541337921</v>
      </c>
    </row>
    <row r="12" spans="1:17" x14ac:dyDescent="0.25">
      <c r="A12" s="92" t="s">
        <v>66</v>
      </c>
      <c r="B12" s="91">
        <v>51.914485937882226</v>
      </c>
      <c r="C12" s="91">
        <v>53.223827927875845</v>
      </c>
      <c r="D12" s="91">
        <v>49.833854541920111</v>
      </c>
      <c r="E12" s="91">
        <v>46.715546221153915</v>
      </c>
      <c r="F12" s="91">
        <v>46.852139782869067</v>
      </c>
      <c r="G12" s="91">
        <v>36.479261609456159</v>
      </c>
      <c r="H12" s="91">
        <v>31.995921585907102</v>
      </c>
      <c r="I12" s="91">
        <v>24.967924200544331</v>
      </c>
      <c r="J12" s="91">
        <v>25.442574398807569</v>
      </c>
      <c r="K12" s="91">
        <v>23.876043242133569</v>
      </c>
      <c r="L12" s="91">
        <v>23.243577831441225</v>
      </c>
      <c r="M12" s="91">
        <v>22.133530236204031</v>
      </c>
      <c r="N12" s="91">
        <v>21.489203343970292</v>
      </c>
      <c r="O12" s="91">
        <v>21.598922536831687</v>
      </c>
      <c r="P12" s="91">
        <v>21.807328450657472</v>
      </c>
      <c r="Q12" s="91">
        <v>23.137775297599781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1:17" x14ac:dyDescent="0.25">
      <c r="A15" s="86" t="s">
        <v>87</v>
      </c>
      <c r="B15" s="85">
        <f t="shared" ref="B15" si="4">SUM(B16:B25)</f>
        <v>2144.4270259157156</v>
      </c>
      <c r="C15" s="85">
        <f t="shared" ref="C15:Q15" si="5">SUM(C16:C25)</f>
        <v>1922.0490124840951</v>
      </c>
      <c r="D15" s="85">
        <f t="shared" si="5"/>
        <v>1800.58100535668</v>
      </c>
      <c r="E15" s="85">
        <f t="shared" si="5"/>
        <v>1825.0005333679999</v>
      </c>
      <c r="F15" s="85">
        <f t="shared" si="5"/>
        <v>1804.5027086827163</v>
      </c>
      <c r="G15" s="85">
        <f t="shared" si="5"/>
        <v>1901.2724212778539</v>
      </c>
      <c r="H15" s="85">
        <f t="shared" si="5"/>
        <v>1842.7243480000025</v>
      </c>
      <c r="I15" s="85">
        <f t="shared" si="5"/>
        <v>1595.2195168523922</v>
      </c>
      <c r="J15" s="85">
        <f t="shared" si="5"/>
        <v>1637.6471351890636</v>
      </c>
      <c r="K15" s="85">
        <f t="shared" si="5"/>
        <v>1358.6580446067394</v>
      </c>
      <c r="L15" s="85">
        <f t="shared" si="5"/>
        <v>1346.6144095732025</v>
      </c>
      <c r="M15" s="85">
        <f t="shared" si="5"/>
        <v>1426.7323069717945</v>
      </c>
      <c r="N15" s="85">
        <f t="shared" si="5"/>
        <v>1320.4260735273133</v>
      </c>
      <c r="O15" s="85">
        <f t="shared" si="5"/>
        <v>1340.7237611518199</v>
      </c>
      <c r="P15" s="85">
        <f t="shared" si="5"/>
        <v>1218.2106228413136</v>
      </c>
      <c r="Q15" s="85">
        <f t="shared" si="5"/>
        <v>1394.6862283460346</v>
      </c>
    </row>
    <row r="16" spans="1:17" x14ac:dyDescent="0.25">
      <c r="A16" s="88" t="s">
        <v>33</v>
      </c>
      <c r="B16" s="87">
        <v>163.43052203085301</v>
      </c>
      <c r="C16" s="87">
        <v>142.82721185638144</v>
      </c>
      <c r="D16" s="87">
        <v>118.18317930097194</v>
      </c>
      <c r="E16" s="87">
        <v>177.85997071616259</v>
      </c>
      <c r="F16" s="87">
        <v>168.81382189559588</v>
      </c>
      <c r="G16" s="87">
        <v>282.48400966158596</v>
      </c>
      <c r="H16" s="87">
        <v>163.10642787862233</v>
      </c>
      <c r="I16" s="87">
        <v>171.69521574498253</v>
      </c>
      <c r="J16" s="87">
        <v>149.26800567248731</v>
      </c>
      <c r="K16" s="87">
        <v>117.46234808481665</v>
      </c>
      <c r="L16" s="87">
        <v>102.06499550740598</v>
      </c>
      <c r="M16" s="87">
        <v>91.628737742305873</v>
      </c>
      <c r="N16" s="87">
        <v>92.259954649055089</v>
      </c>
      <c r="O16" s="87">
        <v>104.8608338270778</v>
      </c>
      <c r="P16" s="87">
        <v>113.32724439349492</v>
      </c>
      <c r="Q16" s="87">
        <v>117.34876875226051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3.0636525666334125</v>
      </c>
      <c r="C18" s="87">
        <v>2.3785895889864421</v>
      </c>
      <c r="D18" s="87">
        <v>1.7486542837188428</v>
      </c>
      <c r="E18" s="87">
        <v>2.3438993989861778</v>
      </c>
      <c r="F18" s="87">
        <v>2.6892123410116895</v>
      </c>
      <c r="G18" s="87">
        <v>5.6481857429041726</v>
      </c>
      <c r="H18" s="87">
        <v>11.278136511174688</v>
      </c>
      <c r="I18" s="87">
        <v>2.9117114835120188</v>
      </c>
      <c r="J18" s="87">
        <v>18.485050384760903</v>
      </c>
      <c r="K18" s="87">
        <v>2.8968641696160016</v>
      </c>
      <c r="L18" s="87">
        <v>2.9665863023236767</v>
      </c>
      <c r="M18" s="87">
        <v>8.0601348789503362</v>
      </c>
      <c r="N18" s="87">
        <v>0</v>
      </c>
      <c r="O18" s="87">
        <v>5.9692890972037951</v>
      </c>
      <c r="P18" s="87">
        <v>6.127205215055179</v>
      </c>
      <c r="Q18" s="87">
        <v>9.2004823945361895</v>
      </c>
    </row>
    <row r="19" spans="1:17" x14ac:dyDescent="0.25">
      <c r="A19" s="88" t="s">
        <v>68</v>
      </c>
      <c r="B19" s="87">
        <v>213.69296448815504</v>
      </c>
      <c r="C19" s="87">
        <v>206.06917175065004</v>
      </c>
      <c r="D19" s="87">
        <v>203.27565596949975</v>
      </c>
      <c r="E19" s="87">
        <v>208.52628236854818</v>
      </c>
      <c r="F19" s="87">
        <v>207.38294228580995</v>
      </c>
      <c r="G19" s="87">
        <v>206.18826532734258</v>
      </c>
      <c r="H19" s="87">
        <v>191.52398840513979</v>
      </c>
      <c r="I19" s="87">
        <v>156.63929921762266</v>
      </c>
      <c r="J19" s="87">
        <v>205.06072705256912</v>
      </c>
      <c r="K19" s="87">
        <v>174.25470645683893</v>
      </c>
      <c r="L19" s="87">
        <v>117.11958069108806</v>
      </c>
      <c r="M19" s="87">
        <v>142.28959423943249</v>
      </c>
      <c r="N19" s="87">
        <v>145.125343536011</v>
      </c>
      <c r="O19" s="87">
        <v>134.06445730157128</v>
      </c>
      <c r="P19" s="87">
        <v>134.63720778849427</v>
      </c>
      <c r="Q19" s="87">
        <v>139.81871553507517</v>
      </c>
    </row>
    <row r="20" spans="1:17" x14ac:dyDescent="0.25">
      <c r="A20" s="88" t="s">
        <v>29</v>
      </c>
      <c r="B20" s="87">
        <v>1147.6559176963508</v>
      </c>
      <c r="C20" s="87">
        <v>946.27108920004582</v>
      </c>
      <c r="D20" s="87">
        <v>857.68172659077675</v>
      </c>
      <c r="E20" s="87">
        <v>762.85893698996551</v>
      </c>
      <c r="F20" s="87">
        <v>719.3402325641498</v>
      </c>
      <c r="G20" s="87">
        <v>709.66037061536474</v>
      </c>
      <c r="H20" s="87">
        <v>844.64089940018505</v>
      </c>
      <c r="I20" s="87">
        <v>628.86788666160362</v>
      </c>
      <c r="J20" s="87">
        <v>627.078434892362</v>
      </c>
      <c r="K20" s="87">
        <v>555.55210296122357</v>
      </c>
      <c r="L20" s="87">
        <v>580.30624686531439</v>
      </c>
      <c r="M20" s="87">
        <v>562.98103248012785</v>
      </c>
      <c r="N20" s="87">
        <v>422.34134868697441</v>
      </c>
      <c r="O20" s="87">
        <v>372.98106667221776</v>
      </c>
      <c r="P20" s="87">
        <v>132.00918073453727</v>
      </c>
      <c r="Q20" s="87">
        <v>133.66082790227526</v>
      </c>
    </row>
    <row r="21" spans="1:17" x14ac:dyDescent="0.25">
      <c r="A21" s="88" t="s">
        <v>28</v>
      </c>
      <c r="B21" s="87">
        <v>270.12774983855473</v>
      </c>
      <c r="C21" s="87">
        <v>304.96151082553212</v>
      </c>
      <c r="D21" s="87">
        <v>314.60202603853196</v>
      </c>
      <c r="E21" s="87">
        <v>365.48751007494002</v>
      </c>
      <c r="F21" s="87">
        <v>362.16611552221184</v>
      </c>
      <c r="G21" s="87">
        <v>378.14110147451828</v>
      </c>
      <c r="H21" s="87">
        <v>365.38257069622824</v>
      </c>
      <c r="I21" s="87">
        <v>381.09442801924814</v>
      </c>
      <c r="J21" s="87">
        <v>343.23671931386394</v>
      </c>
      <c r="K21" s="87">
        <v>305.27003741543979</v>
      </c>
      <c r="L21" s="87">
        <v>320.90063509188724</v>
      </c>
      <c r="M21" s="87">
        <v>231.94516218353823</v>
      </c>
      <c r="N21" s="87">
        <v>200.23839651681311</v>
      </c>
      <c r="O21" s="87">
        <v>238.33891157201739</v>
      </c>
      <c r="P21" s="87">
        <v>193.85440280577836</v>
      </c>
      <c r="Q21" s="87">
        <v>260.5665087270566</v>
      </c>
    </row>
    <row r="22" spans="1:17" x14ac:dyDescent="0.25">
      <c r="A22" s="88" t="s">
        <v>66</v>
      </c>
      <c r="B22" s="87">
        <v>346.45621929516864</v>
      </c>
      <c r="C22" s="87">
        <v>319.54143926249941</v>
      </c>
      <c r="D22" s="87">
        <v>305.08976317318064</v>
      </c>
      <c r="E22" s="87">
        <v>307.92393381939752</v>
      </c>
      <c r="F22" s="87">
        <v>344.11038407393704</v>
      </c>
      <c r="G22" s="87">
        <v>319.15048845613813</v>
      </c>
      <c r="H22" s="87">
        <v>266.79232510865234</v>
      </c>
      <c r="I22" s="87">
        <v>254.01097572542304</v>
      </c>
      <c r="J22" s="87">
        <v>294.51819787302031</v>
      </c>
      <c r="K22" s="87">
        <v>203.22198551880436</v>
      </c>
      <c r="L22" s="87">
        <v>223.25636511518312</v>
      </c>
      <c r="M22" s="87">
        <v>389.82764544743964</v>
      </c>
      <c r="N22" s="87">
        <v>460.46103013845971</v>
      </c>
      <c r="O22" s="87">
        <v>484.50920268173178</v>
      </c>
      <c r="P22" s="87">
        <v>638.25538190395343</v>
      </c>
      <c r="Q22" s="87">
        <v>734.09092503483089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342</v>
      </c>
      <c r="B26" s="85">
        <f t="shared" ref="B26" si="6">SUM(B27:B36)</f>
        <v>3095.5718731567595</v>
      </c>
      <c r="C26" s="85">
        <f t="shared" ref="C26:Q26" si="7">SUM(C27:C36)</f>
        <v>3260.6276790504439</v>
      </c>
      <c r="D26" s="85">
        <f t="shared" si="7"/>
        <v>3106.0813489158891</v>
      </c>
      <c r="E26" s="85">
        <f t="shared" si="7"/>
        <v>3335.1427273718978</v>
      </c>
      <c r="F26" s="85">
        <f t="shared" si="7"/>
        <v>3514.8825554597915</v>
      </c>
      <c r="G26" s="85">
        <f t="shared" si="7"/>
        <v>3576.6986214456856</v>
      </c>
      <c r="H26" s="85">
        <f t="shared" si="7"/>
        <v>3728.2686884078112</v>
      </c>
      <c r="I26" s="85">
        <f t="shared" si="7"/>
        <v>3292.3396530400232</v>
      </c>
      <c r="J26" s="85">
        <f t="shared" si="7"/>
        <v>3299.2109061473002</v>
      </c>
      <c r="K26" s="85">
        <f t="shared" si="7"/>
        <v>2305.7306563351522</v>
      </c>
      <c r="L26" s="85">
        <f t="shared" si="7"/>
        <v>2194.5337188999083</v>
      </c>
      <c r="M26" s="85">
        <f t="shared" si="7"/>
        <v>2204.1050054636025</v>
      </c>
      <c r="N26" s="85">
        <f t="shared" si="7"/>
        <v>2246.3969697413895</v>
      </c>
      <c r="O26" s="85">
        <f t="shared" si="7"/>
        <v>2171.3572038718908</v>
      </c>
      <c r="P26" s="85">
        <f t="shared" si="7"/>
        <v>2346.5456172058134</v>
      </c>
      <c r="Q26" s="85">
        <f t="shared" si="7"/>
        <v>2513.434297782851</v>
      </c>
    </row>
    <row r="27" spans="1:17" x14ac:dyDescent="0.25">
      <c r="A27" s="84" t="s">
        <v>33</v>
      </c>
      <c r="B27" s="83">
        <v>248.56407615300358</v>
      </c>
      <c r="C27" s="83">
        <v>336.80976126133851</v>
      </c>
      <c r="D27" s="83">
        <v>335.66246381283594</v>
      </c>
      <c r="E27" s="83">
        <v>514.41163174671749</v>
      </c>
      <c r="F27" s="83">
        <v>600.22554387785192</v>
      </c>
      <c r="G27" s="83">
        <v>550.55873478441242</v>
      </c>
      <c r="H27" s="83">
        <v>556.53813234620964</v>
      </c>
      <c r="I27" s="83">
        <v>566.69401668572118</v>
      </c>
      <c r="J27" s="83">
        <v>504.65411978729668</v>
      </c>
      <c r="K27" s="83">
        <v>331.06907319004722</v>
      </c>
      <c r="L27" s="83">
        <v>346.41514874023312</v>
      </c>
      <c r="M27" s="83">
        <v>301.61160695142058</v>
      </c>
      <c r="N27" s="83">
        <v>251.68790880184639</v>
      </c>
      <c r="O27" s="83">
        <v>219.92427958624978</v>
      </c>
      <c r="P27" s="83">
        <v>312.47115846765399</v>
      </c>
      <c r="Q27" s="83">
        <v>303.17311165934075</v>
      </c>
    </row>
    <row r="28" spans="1:17" x14ac:dyDescent="0.25">
      <c r="A28" s="84" t="s">
        <v>47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172.45558425418704</v>
      </c>
      <c r="C29" s="83">
        <v>176.10739050087361</v>
      </c>
      <c r="D29" s="83">
        <v>167.86882971762117</v>
      </c>
      <c r="E29" s="83">
        <v>167.26214530178979</v>
      </c>
      <c r="F29" s="83">
        <v>164.00623046198837</v>
      </c>
      <c r="G29" s="83">
        <v>172.86418283821854</v>
      </c>
      <c r="H29" s="83">
        <v>167.29901453999338</v>
      </c>
      <c r="I29" s="83">
        <v>172.64572840583969</v>
      </c>
      <c r="J29" s="83">
        <v>189.83539171854309</v>
      </c>
      <c r="K29" s="83">
        <v>124.9862470803</v>
      </c>
      <c r="L29" s="83">
        <v>193.40193827878454</v>
      </c>
      <c r="M29" s="83">
        <v>176.40428126496442</v>
      </c>
      <c r="N29" s="83">
        <v>154.71705165408741</v>
      </c>
      <c r="O29" s="83">
        <v>199.34939689713184</v>
      </c>
      <c r="P29" s="83">
        <v>151.59100503614428</v>
      </c>
      <c r="Q29" s="83">
        <v>193.16272278005701</v>
      </c>
    </row>
    <row r="30" spans="1:17" x14ac:dyDescent="0.25">
      <c r="A30" s="84" t="s">
        <v>68</v>
      </c>
      <c r="B30" s="83">
        <v>349.51369026549787</v>
      </c>
      <c r="C30" s="83">
        <v>360.11066035557855</v>
      </c>
      <c r="D30" s="83">
        <v>369.56621729268511</v>
      </c>
      <c r="E30" s="83">
        <v>373.96447068954717</v>
      </c>
      <c r="F30" s="83">
        <v>343.31485509649116</v>
      </c>
      <c r="G30" s="83">
        <v>358.58929253280201</v>
      </c>
      <c r="H30" s="83">
        <v>388.41299695575219</v>
      </c>
      <c r="I30" s="83">
        <v>390.54470314909258</v>
      </c>
      <c r="J30" s="83">
        <v>540.75454750607776</v>
      </c>
      <c r="K30" s="83">
        <v>399.06238765166302</v>
      </c>
      <c r="L30" s="83">
        <v>285.46467832651706</v>
      </c>
      <c r="M30" s="83">
        <v>345.17699812263999</v>
      </c>
      <c r="N30" s="83">
        <v>359.10809485701759</v>
      </c>
      <c r="O30" s="83">
        <v>281.5341436873257</v>
      </c>
      <c r="P30" s="83">
        <v>299.54071686900625</v>
      </c>
      <c r="Q30" s="83">
        <v>286.64868426620876</v>
      </c>
    </row>
    <row r="31" spans="1:17" x14ac:dyDescent="0.25">
      <c r="A31" s="84" t="s">
        <v>29</v>
      </c>
      <c r="B31" s="83">
        <v>963.81748137389297</v>
      </c>
      <c r="C31" s="83">
        <v>843.16789784744037</v>
      </c>
      <c r="D31" s="83">
        <v>770.68511509113557</v>
      </c>
      <c r="E31" s="83">
        <v>748.14431864835501</v>
      </c>
      <c r="F31" s="83">
        <v>800.77492732176233</v>
      </c>
      <c r="G31" s="83">
        <v>801.18689117744179</v>
      </c>
      <c r="H31" s="83">
        <v>719.14348473146288</v>
      </c>
      <c r="I31" s="83">
        <v>247.13761435110871</v>
      </c>
      <c r="J31" s="83">
        <v>267.68430701608622</v>
      </c>
      <c r="K31" s="83">
        <v>137.66982572959253</v>
      </c>
      <c r="L31" s="83">
        <v>230.85975096625538</v>
      </c>
      <c r="M31" s="83">
        <v>108.84050559079225</v>
      </c>
      <c r="N31" s="83">
        <v>20.384719819638381</v>
      </c>
      <c r="O31" s="83">
        <v>20.206510997675721</v>
      </c>
      <c r="P31" s="83">
        <v>22.79143234750045</v>
      </c>
      <c r="Q31" s="83">
        <v>21.141863886716749</v>
      </c>
    </row>
    <row r="32" spans="1:17" x14ac:dyDescent="0.25">
      <c r="A32" s="84" t="s">
        <v>28</v>
      </c>
      <c r="B32" s="83">
        <v>655.5901891897845</v>
      </c>
      <c r="C32" s="83">
        <v>882.56707871670017</v>
      </c>
      <c r="D32" s="83">
        <v>803.77507091699999</v>
      </c>
      <c r="E32" s="83">
        <v>860.50749312450012</v>
      </c>
      <c r="F32" s="83">
        <v>879.25414447259982</v>
      </c>
      <c r="G32" s="83">
        <v>967.29900504659531</v>
      </c>
      <c r="H32" s="83">
        <v>959.26772967480008</v>
      </c>
      <c r="I32" s="83">
        <v>980.20424686269621</v>
      </c>
      <c r="J32" s="83">
        <v>910.34432280453598</v>
      </c>
      <c r="K32" s="83">
        <v>481.68730614380399</v>
      </c>
      <c r="L32" s="83">
        <v>306.74387750321438</v>
      </c>
      <c r="M32" s="83">
        <v>284.803401899162</v>
      </c>
      <c r="N32" s="83">
        <v>377.31531704699933</v>
      </c>
      <c r="O32" s="83">
        <v>367.65616565733234</v>
      </c>
      <c r="P32" s="83">
        <v>467.88036918944425</v>
      </c>
      <c r="Q32" s="83">
        <v>525.1270180489737</v>
      </c>
    </row>
    <row r="33" spans="1:17" x14ac:dyDescent="0.25">
      <c r="A33" s="84" t="s">
        <v>66</v>
      </c>
      <c r="B33" s="83">
        <v>705.63085192039341</v>
      </c>
      <c r="C33" s="83">
        <v>661.86489036851265</v>
      </c>
      <c r="D33" s="83">
        <v>658.52365208461129</v>
      </c>
      <c r="E33" s="83">
        <v>670.85266786098839</v>
      </c>
      <c r="F33" s="83">
        <v>727.30685422909801</v>
      </c>
      <c r="G33" s="83">
        <v>726.20051506621519</v>
      </c>
      <c r="H33" s="83">
        <v>937.60733015959283</v>
      </c>
      <c r="I33" s="83">
        <v>935.11334358556428</v>
      </c>
      <c r="J33" s="83">
        <v>885.93821731476044</v>
      </c>
      <c r="K33" s="83">
        <v>781.72890329974575</v>
      </c>
      <c r="L33" s="83">
        <v>798.81972508490401</v>
      </c>
      <c r="M33" s="83">
        <v>932.79841163462299</v>
      </c>
      <c r="N33" s="83">
        <v>984.67286309597932</v>
      </c>
      <c r="O33" s="83">
        <v>948.50780704617512</v>
      </c>
      <c r="P33" s="83">
        <v>944.450550610763</v>
      </c>
      <c r="Q33" s="83">
        <v>1041.3122971415537</v>
      </c>
    </row>
    <row r="34" spans="1:17" x14ac:dyDescent="0.25">
      <c r="A34" s="84" t="s">
        <v>25</v>
      </c>
      <c r="B34" s="83">
        <v>0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0</v>
      </c>
      <c r="F35" s="83">
        <v>0</v>
      </c>
      <c r="G35" s="83">
        <v>0</v>
      </c>
      <c r="H35" s="83">
        <v>0</v>
      </c>
      <c r="I35" s="83">
        <v>0</v>
      </c>
      <c r="J35" s="83">
        <v>0</v>
      </c>
      <c r="K35" s="83">
        <v>49.526913240000006</v>
      </c>
      <c r="L35" s="83">
        <v>32.828599999999987</v>
      </c>
      <c r="M35" s="83">
        <v>54.469800000000156</v>
      </c>
      <c r="N35" s="83">
        <v>98.511014465820992</v>
      </c>
      <c r="O35" s="83">
        <v>134.17890000000017</v>
      </c>
      <c r="P35" s="83">
        <v>147.82038468530101</v>
      </c>
      <c r="Q35" s="83">
        <v>142.86860000000013</v>
      </c>
    </row>
    <row r="36" spans="1:17" x14ac:dyDescent="0.25">
      <c r="A36" s="82" t="s">
        <v>21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1:17" x14ac:dyDescent="0.25">
      <c r="A37" s="106" t="s">
        <v>98</v>
      </c>
      <c r="B37" s="105">
        <f t="shared" ref="B37" si="8">SUM(B38:B42)</f>
        <v>2978.0160369445894</v>
      </c>
      <c r="C37" s="105">
        <f t="shared" ref="C37:Q37" si="9">SUM(C38:C42)</f>
        <v>3226.3631367728804</v>
      </c>
      <c r="D37" s="105">
        <f t="shared" si="9"/>
        <v>2978.7249200000001</v>
      </c>
      <c r="E37" s="105">
        <f t="shared" si="9"/>
        <v>2448.28854</v>
      </c>
      <c r="F37" s="105">
        <f t="shared" si="9"/>
        <v>2619.4347499999999</v>
      </c>
      <c r="G37" s="105">
        <f t="shared" si="9"/>
        <v>2712.09069</v>
      </c>
      <c r="H37" s="105">
        <f t="shared" si="9"/>
        <v>2659.2293300000001</v>
      </c>
      <c r="I37" s="105">
        <f t="shared" si="9"/>
        <v>2713.6355399999998</v>
      </c>
      <c r="J37" s="105">
        <f t="shared" si="9"/>
        <v>2418.6759400000001</v>
      </c>
      <c r="K37" s="105">
        <f t="shared" si="9"/>
        <v>1599.7845199999999</v>
      </c>
      <c r="L37" s="105">
        <f t="shared" si="9"/>
        <v>1406.0751500000001</v>
      </c>
      <c r="M37" s="105">
        <f t="shared" si="9"/>
        <v>1275.0031399999998</v>
      </c>
      <c r="N37" s="105">
        <f t="shared" si="9"/>
        <v>1498.2296699999999</v>
      </c>
      <c r="O37" s="105">
        <f t="shared" si="9"/>
        <v>1412.8934999999999</v>
      </c>
      <c r="P37" s="105">
        <f t="shared" si="9"/>
        <v>1766.21922</v>
      </c>
      <c r="Q37" s="105">
        <f t="shared" si="9"/>
        <v>1951.1277300000002</v>
      </c>
    </row>
    <row r="38" spans="1:17" x14ac:dyDescent="0.25">
      <c r="A38" s="104" t="s">
        <v>97</v>
      </c>
      <c r="B38" s="103">
        <f>ISI!B$52</f>
        <v>34.291946944589355</v>
      </c>
      <c r="C38" s="103">
        <f>ISI!C$52</f>
        <v>14.229226772880292</v>
      </c>
      <c r="D38" s="103">
        <f>ISI!D$52</f>
        <v>0</v>
      </c>
      <c r="E38" s="103">
        <f>ISI!E$52</f>
        <v>0</v>
      </c>
      <c r="F38" s="103">
        <f>ISI!F$52</f>
        <v>0</v>
      </c>
      <c r="G38" s="103">
        <f>ISI!G$52</f>
        <v>0</v>
      </c>
      <c r="H38" s="103">
        <f>ISI!H$52</f>
        <v>0</v>
      </c>
      <c r="I38" s="103">
        <f>ISI!I$52</f>
        <v>0</v>
      </c>
      <c r="J38" s="103">
        <f>ISI!J$52</f>
        <v>0</v>
      </c>
      <c r="K38" s="103">
        <f>ISI!K$52</f>
        <v>0</v>
      </c>
      <c r="L38" s="103">
        <f>ISI!L$52</f>
        <v>0</v>
      </c>
      <c r="M38" s="103">
        <f>ISI!M$52</f>
        <v>0</v>
      </c>
      <c r="N38" s="103">
        <f>ISI!N$52</f>
        <v>0</v>
      </c>
      <c r="O38" s="103">
        <f>ISI!O$52</f>
        <v>0</v>
      </c>
      <c r="P38" s="103">
        <f>ISI!P$52</f>
        <v>0</v>
      </c>
      <c r="Q38" s="103">
        <f>ISI!Q$52</f>
        <v>0</v>
      </c>
    </row>
    <row r="39" spans="1:17" x14ac:dyDescent="0.25">
      <c r="A39" s="102" t="s">
        <v>96</v>
      </c>
      <c r="B39" s="101">
        <f>NFM!B$71</f>
        <v>0</v>
      </c>
      <c r="C39" s="101">
        <f>NFM!C$71</f>
        <v>0</v>
      </c>
      <c r="D39" s="101">
        <f>NFM!D$71</f>
        <v>0</v>
      </c>
      <c r="E39" s="101">
        <f>NFM!E$71</f>
        <v>0</v>
      </c>
      <c r="F39" s="101">
        <f>NFM!F$71</f>
        <v>0</v>
      </c>
      <c r="G39" s="101">
        <f>NFM!G$71</f>
        <v>0</v>
      </c>
      <c r="H39" s="101">
        <f>NFM!H$71</f>
        <v>0</v>
      </c>
      <c r="I39" s="101">
        <f>NFM!I$71</f>
        <v>0</v>
      </c>
      <c r="J39" s="101">
        <f>NFM!J$71</f>
        <v>0</v>
      </c>
      <c r="K39" s="101">
        <f>NFM!K$71</f>
        <v>0</v>
      </c>
      <c r="L39" s="101">
        <f>NFM!L$71</f>
        <v>0</v>
      </c>
      <c r="M39" s="101">
        <f>NFM!M$71</f>
        <v>0</v>
      </c>
      <c r="N39" s="101">
        <f>NFM!N$71</f>
        <v>0</v>
      </c>
      <c r="O39" s="101">
        <f>NFM!O$71</f>
        <v>0</v>
      </c>
      <c r="P39" s="101">
        <f>NFM!P$71</f>
        <v>0</v>
      </c>
      <c r="Q39" s="101">
        <f>NFM!Q$71</f>
        <v>0</v>
      </c>
    </row>
    <row r="40" spans="1:17" x14ac:dyDescent="0.25">
      <c r="A40" s="102" t="s">
        <v>95</v>
      </c>
      <c r="B40" s="101">
        <f>CHI!B$77</f>
        <v>882.29996000000006</v>
      </c>
      <c r="C40" s="101">
        <f>CHI!C$77</f>
        <v>1041.1841899999999</v>
      </c>
      <c r="D40" s="101">
        <f>CHI!D$77</f>
        <v>810.90056000000004</v>
      </c>
      <c r="E40" s="101">
        <f>CHI!E$77</f>
        <v>0.29747000000000001</v>
      </c>
      <c r="F40" s="101">
        <f>CHI!F$77</f>
        <v>0</v>
      </c>
      <c r="G40" s="101">
        <f>CHI!G$77</f>
        <v>0</v>
      </c>
      <c r="H40" s="101">
        <f>CHI!H$77</f>
        <v>0</v>
      </c>
      <c r="I40" s="101">
        <f>CHI!I$77</f>
        <v>0</v>
      </c>
      <c r="J40" s="101">
        <f>CHI!J$77</f>
        <v>0</v>
      </c>
      <c r="K40" s="101">
        <f>CHI!K$77</f>
        <v>0</v>
      </c>
      <c r="L40" s="101">
        <f>CHI!L$77</f>
        <v>0</v>
      </c>
      <c r="M40" s="101">
        <f>CHI!M$77</f>
        <v>0</v>
      </c>
      <c r="N40" s="101">
        <f>CHI!N$77</f>
        <v>0</v>
      </c>
      <c r="O40" s="101">
        <f>CHI!O$77</f>
        <v>0</v>
      </c>
      <c r="P40" s="101">
        <f>CHI!P$77</f>
        <v>0</v>
      </c>
      <c r="Q40" s="101">
        <f>CHI!Q$77</f>
        <v>0</v>
      </c>
    </row>
    <row r="41" spans="1:17" x14ac:dyDescent="0.25">
      <c r="A41" s="102" t="s">
        <v>94</v>
      </c>
      <c r="B41" s="101">
        <f>NMM!B$57</f>
        <v>1908.78413</v>
      </c>
      <c r="C41" s="101">
        <f>NMM!C$57</f>
        <v>2061.4371900000001</v>
      </c>
      <c r="D41" s="101">
        <f>NMM!D$57</f>
        <v>2063.3791200000001</v>
      </c>
      <c r="E41" s="101">
        <f>NMM!E$57</f>
        <v>2342.3181199999999</v>
      </c>
      <c r="F41" s="101">
        <f>NMM!F$57</f>
        <v>2507.0626600000001</v>
      </c>
      <c r="G41" s="101">
        <f>NMM!G$57</f>
        <v>2552.7953499999999</v>
      </c>
      <c r="H41" s="101">
        <f>NMM!H$57</f>
        <v>2538.74341</v>
      </c>
      <c r="I41" s="101">
        <f>NMM!I$57</f>
        <v>2582.8037599999998</v>
      </c>
      <c r="J41" s="101">
        <f>NMM!J$57</f>
        <v>2303.1090600000002</v>
      </c>
      <c r="K41" s="101">
        <f>NMM!K$57</f>
        <v>1486.14094</v>
      </c>
      <c r="L41" s="101">
        <f>NMM!L$57</f>
        <v>1300.01124</v>
      </c>
      <c r="M41" s="101">
        <f>NMM!M$57</f>
        <v>1168.7489499999999</v>
      </c>
      <c r="N41" s="101">
        <f>NMM!N$57</f>
        <v>1393.43878</v>
      </c>
      <c r="O41" s="101">
        <f>NMM!O$57</f>
        <v>1301.6949999999999</v>
      </c>
      <c r="P41" s="101">
        <f>NMM!P$57</f>
        <v>1650.4531500000001</v>
      </c>
      <c r="Q41" s="101">
        <f>NMM!Q$57</f>
        <v>1830.3635200000001</v>
      </c>
    </row>
    <row r="42" spans="1:17" x14ac:dyDescent="0.25">
      <c r="A42" s="100" t="s">
        <v>93</v>
      </c>
      <c r="B42" s="99">
        <v>152.63999999999999</v>
      </c>
      <c r="C42" s="99">
        <v>109.51253</v>
      </c>
      <c r="D42" s="99">
        <v>104.44524</v>
      </c>
      <c r="E42" s="99">
        <v>105.67295</v>
      </c>
      <c r="F42" s="99">
        <v>112.37209</v>
      </c>
      <c r="G42" s="99">
        <v>159.29534000000001</v>
      </c>
      <c r="H42" s="99">
        <v>120.48591999999999</v>
      </c>
      <c r="I42" s="99">
        <v>130.83178000000001</v>
      </c>
      <c r="J42" s="99">
        <v>115.56688</v>
      </c>
      <c r="K42" s="99">
        <v>113.64358</v>
      </c>
      <c r="L42" s="99">
        <v>106.06391000000001</v>
      </c>
      <c r="M42" s="99">
        <v>106.25418999999999</v>
      </c>
      <c r="N42" s="99">
        <v>104.79089</v>
      </c>
      <c r="O42" s="99">
        <v>111.1985</v>
      </c>
      <c r="P42" s="99">
        <v>115.76607</v>
      </c>
      <c r="Q42" s="99">
        <v>120.76421000000001</v>
      </c>
    </row>
    <row r="43" spans="1:17" x14ac:dyDescent="0.25">
      <c r="A43" s="4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75" x14ac:dyDescent="0.25">
      <c r="A44" s="98" t="s">
        <v>92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5">
      <c r="A45" s="4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5">
      <c r="A46" s="78" t="str">
        <f>$A$5</f>
        <v>All Industrial Sectors</v>
      </c>
      <c r="B46" s="77">
        <f t="shared" ref="B46:Q46" si="10">SUM(B47:B51,B52,B53)</f>
        <v>0.64108263800013798</v>
      </c>
      <c r="C46" s="77">
        <f t="shared" si="10"/>
        <v>0.61997580871084279</v>
      </c>
      <c r="D46" s="77">
        <f t="shared" si="10"/>
        <v>0.62590302773605622</v>
      </c>
      <c r="E46" s="77">
        <f t="shared" si="10"/>
        <v>0.68130722294677437</v>
      </c>
      <c r="F46" s="77">
        <f t="shared" si="10"/>
        <v>0.67308651484857229</v>
      </c>
      <c r="G46" s="77">
        <f t="shared" si="10"/>
        <v>0.67147913924355085</v>
      </c>
      <c r="H46" s="77">
        <f t="shared" si="10"/>
        <v>0.67917546635105897</v>
      </c>
      <c r="I46" s="77">
        <f t="shared" si="10"/>
        <v>0.6452800741177146</v>
      </c>
      <c r="J46" s="77">
        <f t="shared" si="10"/>
        <v>0.67339748623320095</v>
      </c>
      <c r="K46" s="77">
        <f t="shared" si="10"/>
        <v>0.69881645786039526</v>
      </c>
      <c r="L46" s="77">
        <f t="shared" si="10"/>
        <v>0.71830701410301556</v>
      </c>
      <c r="M46" s="77">
        <f t="shared" si="10"/>
        <v>0.74229694227394649</v>
      </c>
      <c r="N46" s="77">
        <f t="shared" si="10"/>
        <v>0.7065393190633602</v>
      </c>
      <c r="O46" s="77">
        <f t="shared" si="10"/>
        <v>0.71538423142608665</v>
      </c>
      <c r="P46" s="77">
        <f t="shared" si="10"/>
        <v>0.67116120434449367</v>
      </c>
      <c r="Q46" s="77">
        <f t="shared" si="10"/>
        <v>0.66941261535088836</v>
      </c>
    </row>
    <row r="47" spans="1:17" x14ac:dyDescent="0.25">
      <c r="A47" s="76" t="s">
        <v>83</v>
      </c>
      <c r="B47" s="75">
        <f t="shared" ref="B47:Q47" si="11">IF(B6=0,0,B6/B$5)</f>
        <v>0</v>
      </c>
      <c r="C47" s="75">
        <f t="shared" si="11"/>
        <v>0</v>
      </c>
      <c r="D47" s="75">
        <f t="shared" si="11"/>
        <v>0</v>
      </c>
      <c r="E47" s="75">
        <f t="shared" si="11"/>
        <v>0</v>
      </c>
      <c r="F47" s="75">
        <f t="shared" si="11"/>
        <v>0</v>
      </c>
      <c r="G47" s="75">
        <f t="shared" si="11"/>
        <v>0</v>
      </c>
      <c r="H47" s="75">
        <f t="shared" si="11"/>
        <v>0</v>
      </c>
      <c r="I47" s="75">
        <f t="shared" si="11"/>
        <v>0</v>
      </c>
      <c r="J47" s="75">
        <f t="shared" si="11"/>
        <v>0</v>
      </c>
      <c r="K47" s="75">
        <f t="shared" si="11"/>
        <v>0</v>
      </c>
      <c r="L47" s="75">
        <f t="shared" si="11"/>
        <v>0</v>
      </c>
      <c r="M47" s="75">
        <f t="shared" si="11"/>
        <v>0</v>
      </c>
      <c r="N47" s="75">
        <f t="shared" si="11"/>
        <v>0</v>
      </c>
      <c r="O47" s="75">
        <f t="shared" si="11"/>
        <v>0</v>
      </c>
      <c r="P47" s="75">
        <f t="shared" si="11"/>
        <v>0</v>
      </c>
      <c r="Q47" s="75">
        <f t="shared" si="11"/>
        <v>0</v>
      </c>
    </row>
    <row r="48" spans="1:17" x14ac:dyDescent="0.25">
      <c r="A48" s="76" t="s">
        <v>82</v>
      </c>
      <c r="B48" s="75">
        <f t="shared" ref="B48:Q48" si="12">IF(B7=0,0,B7/B$5)</f>
        <v>0</v>
      </c>
      <c r="C48" s="75">
        <f t="shared" si="12"/>
        <v>0</v>
      </c>
      <c r="D48" s="75">
        <f t="shared" si="12"/>
        <v>0</v>
      </c>
      <c r="E48" s="75">
        <f t="shared" si="12"/>
        <v>0</v>
      </c>
      <c r="F48" s="75">
        <f t="shared" si="12"/>
        <v>0</v>
      </c>
      <c r="G48" s="75">
        <f t="shared" si="12"/>
        <v>0</v>
      </c>
      <c r="H48" s="75">
        <f t="shared" si="12"/>
        <v>0</v>
      </c>
      <c r="I48" s="75">
        <f t="shared" si="12"/>
        <v>0</v>
      </c>
      <c r="J48" s="75">
        <f t="shared" si="12"/>
        <v>0</v>
      </c>
      <c r="K48" s="75">
        <f t="shared" si="12"/>
        <v>0</v>
      </c>
      <c r="L48" s="75">
        <f t="shared" si="12"/>
        <v>0</v>
      </c>
      <c r="M48" s="75">
        <f t="shared" si="12"/>
        <v>0</v>
      </c>
      <c r="N48" s="75">
        <f t="shared" si="12"/>
        <v>0</v>
      </c>
      <c r="O48" s="75">
        <f t="shared" si="12"/>
        <v>0</v>
      </c>
      <c r="P48" s="75">
        <f t="shared" si="12"/>
        <v>0</v>
      </c>
      <c r="Q48" s="75">
        <f t="shared" si="12"/>
        <v>0</v>
      </c>
    </row>
    <row r="49" spans="1:17" x14ac:dyDescent="0.25">
      <c r="A49" s="76" t="s">
        <v>81</v>
      </c>
      <c r="B49" s="75">
        <f t="shared" ref="B49:Q49" si="13">IF(B8=0,0,B8/B$5)</f>
        <v>0</v>
      </c>
      <c r="C49" s="75">
        <f t="shared" si="13"/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  <c r="P49" s="75">
        <f t="shared" si="13"/>
        <v>0</v>
      </c>
      <c r="Q49" s="75">
        <f t="shared" si="13"/>
        <v>0</v>
      </c>
    </row>
    <row r="50" spans="1:17" x14ac:dyDescent="0.25">
      <c r="A50" s="76" t="s">
        <v>80</v>
      </c>
      <c r="B50" s="75">
        <f t="shared" ref="B50:Q50" si="14">IF(B9=0,0,B9/B$5)</f>
        <v>0</v>
      </c>
      <c r="C50" s="75">
        <f t="shared" si="14"/>
        <v>0</v>
      </c>
      <c r="D50" s="75">
        <f t="shared" si="14"/>
        <v>0</v>
      </c>
      <c r="E50" s="75">
        <f t="shared" si="14"/>
        <v>0</v>
      </c>
      <c r="F50" s="75">
        <f t="shared" si="14"/>
        <v>0</v>
      </c>
      <c r="G50" s="75">
        <f t="shared" si="14"/>
        <v>0</v>
      </c>
      <c r="H50" s="75">
        <f t="shared" si="14"/>
        <v>0</v>
      </c>
      <c r="I50" s="75">
        <f t="shared" si="14"/>
        <v>0</v>
      </c>
      <c r="J50" s="75">
        <f t="shared" si="14"/>
        <v>0</v>
      </c>
      <c r="K50" s="75">
        <f t="shared" si="14"/>
        <v>0</v>
      </c>
      <c r="L50" s="75">
        <f t="shared" si="14"/>
        <v>0</v>
      </c>
      <c r="M50" s="75">
        <f t="shared" si="14"/>
        <v>0</v>
      </c>
      <c r="N50" s="75">
        <f t="shared" si="14"/>
        <v>0</v>
      </c>
      <c r="O50" s="75">
        <f t="shared" si="14"/>
        <v>0</v>
      </c>
      <c r="P50" s="75">
        <f t="shared" si="14"/>
        <v>0</v>
      </c>
      <c r="Q50" s="75">
        <f t="shared" si="14"/>
        <v>0</v>
      </c>
    </row>
    <row r="51" spans="1:17" x14ac:dyDescent="0.25">
      <c r="A51" s="76" t="s">
        <v>79</v>
      </c>
      <c r="B51" s="75">
        <f t="shared" ref="B51:Q51" si="15">IF(B10=0,0,B10/B$5)</f>
        <v>9.5458838640259114E-3</v>
      </c>
      <c r="C51" s="75">
        <f t="shared" si="15"/>
        <v>9.5229753129313539E-3</v>
      </c>
      <c r="D51" s="75">
        <f t="shared" si="15"/>
        <v>9.6770988728961931E-3</v>
      </c>
      <c r="E51" s="75">
        <f t="shared" si="15"/>
        <v>9.6133605241345826E-3</v>
      </c>
      <c r="F51" s="75">
        <f t="shared" si="15"/>
        <v>9.210930406556737E-3</v>
      </c>
      <c r="G51" s="75">
        <f t="shared" si="15"/>
        <v>7.9217704615943095E-3</v>
      </c>
      <c r="H51" s="75">
        <f t="shared" si="15"/>
        <v>7.0592172169402978E-3</v>
      </c>
      <c r="I51" s="75">
        <f t="shared" si="15"/>
        <v>6.3900680966691801E-3</v>
      </c>
      <c r="J51" s="75">
        <f t="shared" si="15"/>
        <v>6.7557837444037041E-3</v>
      </c>
      <c r="K51" s="75">
        <f t="shared" si="15"/>
        <v>8.9400683038669722E-3</v>
      </c>
      <c r="L51" s="75">
        <f t="shared" si="15"/>
        <v>8.8736742042849655E-3</v>
      </c>
      <c r="M51" s="75">
        <f t="shared" si="15"/>
        <v>8.4337476151095797E-3</v>
      </c>
      <c r="N51" s="75">
        <f t="shared" si="15"/>
        <v>7.8998914660334662E-3</v>
      </c>
      <c r="O51" s="75">
        <f t="shared" si="15"/>
        <v>7.904422683223394E-3</v>
      </c>
      <c r="P51" s="75">
        <f t="shared" si="15"/>
        <v>7.4666099766731294E-3</v>
      </c>
      <c r="Q51" s="75">
        <f t="shared" si="15"/>
        <v>7.244104411598006E-3</v>
      </c>
    </row>
    <row r="52" spans="1:17" x14ac:dyDescent="0.25">
      <c r="A52" s="74" t="str">
        <f>$A$15</f>
        <v>Steam processes</v>
      </c>
      <c r="B52" s="73">
        <f t="shared" ref="B52:Q52" si="16">IF(B15=0,0,B15/B$5)</f>
        <v>0.25845129159631836</v>
      </c>
      <c r="C52" s="73">
        <f t="shared" si="16"/>
        <v>0.22639271855739954</v>
      </c>
      <c r="D52" s="73">
        <f t="shared" si="16"/>
        <v>0.22613430931376563</v>
      </c>
      <c r="E52" s="73">
        <f t="shared" si="16"/>
        <v>0.23755961709589429</v>
      </c>
      <c r="F52" s="73">
        <f t="shared" si="16"/>
        <v>0.22520746869554897</v>
      </c>
      <c r="G52" s="73">
        <f t="shared" si="16"/>
        <v>0.23030485472840104</v>
      </c>
      <c r="H52" s="73">
        <f t="shared" si="16"/>
        <v>0.22231673399550309</v>
      </c>
      <c r="I52" s="73">
        <f t="shared" si="16"/>
        <v>0.2085232671974277</v>
      </c>
      <c r="J52" s="73">
        <f t="shared" si="16"/>
        <v>0.22113738437227148</v>
      </c>
      <c r="K52" s="73">
        <f t="shared" si="16"/>
        <v>0.25578784974811908</v>
      </c>
      <c r="L52" s="73">
        <f t="shared" si="16"/>
        <v>0.26978062579697826</v>
      </c>
      <c r="M52" s="73">
        <f t="shared" si="16"/>
        <v>0.28837048829791739</v>
      </c>
      <c r="N52" s="73">
        <f t="shared" si="16"/>
        <v>0.25863400146375359</v>
      </c>
      <c r="O52" s="73">
        <f t="shared" si="16"/>
        <v>0.27007776858307653</v>
      </c>
      <c r="P52" s="73">
        <f t="shared" si="16"/>
        <v>0.22680928252489621</v>
      </c>
      <c r="Q52" s="73">
        <f t="shared" si="16"/>
        <v>0.23630727273557281</v>
      </c>
    </row>
    <row r="53" spans="1:17" x14ac:dyDescent="0.25">
      <c r="A53" s="72" t="str">
        <f>$A$26</f>
        <v>Other energy use related</v>
      </c>
      <c r="B53" s="71">
        <f t="shared" ref="B53:Q53" si="17">IF(B26=0,0,B26/B$5)</f>
        <v>0.37308546253979374</v>
      </c>
      <c r="C53" s="71">
        <f t="shared" si="17"/>
        <v>0.38406011484051189</v>
      </c>
      <c r="D53" s="71">
        <f t="shared" si="17"/>
        <v>0.39009161954939436</v>
      </c>
      <c r="E53" s="71">
        <f t="shared" si="17"/>
        <v>0.43413424532674549</v>
      </c>
      <c r="F53" s="71">
        <f t="shared" si="17"/>
        <v>0.43866811574646658</v>
      </c>
      <c r="G53" s="71">
        <f t="shared" si="17"/>
        <v>0.43325251405355547</v>
      </c>
      <c r="H53" s="71">
        <f t="shared" si="17"/>
        <v>0.44979951513861555</v>
      </c>
      <c r="I53" s="71">
        <f t="shared" si="17"/>
        <v>0.4303667388236177</v>
      </c>
      <c r="J53" s="71">
        <f t="shared" si="17"/>
        <v>0.44550431811652574</v>
      </c>
      <c r="K53" s="71">
        <f t="shared" si="17"/>
        <v>0.43408853980840917</v>
      </c>
      <c r="L53" s="71">
        <f t="shared" si="17"/>
        <v>0.43965271410175233</v>
      </c>
      <c r="M53" s="71">
        <f t="shared" si="17"/>
        <v>0.44549270636091953</v>
      </c>
      <c r="N53" s="71">
        <f t="shared" si="17"/>
        <v>0.44000542613357313</v>
      </c>
      <c r="O53" s="71">
        <f t="shared" si="17"/>
        <v>0.43740204015978673</v>
      </c>
      <c r="P53" s="71">
        <f t="shared" si="17"/>
        <v>0.43688531184292428</v>
      </c>
      <c r="Q53" s="71">
        <f t="shared" si="17"/>
        <v>0.42586123820371757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Q6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SUM(B4:B5)</f>
        <v>13.085809577229746</v>
      </c>
      <c r="C3" s="46">
        <f t="shared" ref="C3:Q3" si="0">SUM(C4:C5)</f>
        <v>14.566950671498763</v>
      </c>
      <c r="D3" s="46">
        <f t="shared" si="0"/>
        <v>0</v>
      </c>
      <c r="E3" s="46">
        <f t="shared" si="0"/>
        <v>0</v>
      </c>
      <c r="F3" s="46">
        <f t="shared" si="0"/>
        <v>0</v>
      </c>
      <c r="G3" s="46">
        <f t="shared" si="0"/>
        <v>0</v>
      </c>
      <c r="H3" s="46">
        <f t="shared" si="0"/>
        <v>0</v>
      </c>
      <c r="I3" s="46">
        <f t="shared" si="0"/>
        <v>0</v>
      </c>
      <c r="J3" s="46">
        <f t="shared" si="0"/>
        <v>0</v>
      </c>
      <c r="K3" s="46">
        <f t="shared" si="0"/>
        <v>0</v>
      </c>
      <c r="L3" s="46">
        <f t="shared" si="0"/>
        <v>0</v>
      </c>
      <c r="M3" s="46">
        <f t="shared" si="0"/>
        <v>0</v>
      </c>
      <c r="N3" s="46">
        <f t="shared" si="0"/>
        <v>0</v>
      </c>
      <c r="O3" s="46">
        <f t="shared" si="0"/>
        <v>0</v>
      </c>
      <c r="P3" s="46">
        <f t="shared" si="0"/>
        <v>0</v>
      </c>
      <c r="Q3" s="46">
        <f t="shared" si="0"/>
        <v>0</v>
      </c>
    </row>
    <row r="4" spans="1:17" x14ac:dyDescent="0.25">
      <c r="A4" s="110" t="s">
        <v>46</v>
      </c>
      <c r="B4" s="120">
        <v>0</v>
      </c>
      <c r="C4" s="120">
        <v>0</v>
      </c>
      <c r="D4" s="120">
        <v>0</v>
      </c>
      <c r="E4" s="120">
        <v>0</v>
      </c>
      <c r="F4" s="120">
        <v>0</v>
      </c>
      <c r="G4" s="120">
        <v>0</v>
      </c>
      <c r="H4" s="120">
        <v>0</v>
      </c>
      <c r="I4" s="120">
        <v>0</v>
      </c>
      <c r="J4" s="120">
        <v>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</row>
    <row r="5" spans="1:17" x14ac:dyDescent="0.25">
      <c r="A5" s="108" t="s">
        <v>45</v>
      </c>
      <c r="B5" s="118">
        <v>13.085809577229746</v>
      </c>
      <c r="C5" s="118">
        <v>14.566950671498763</v>
      </c>
      <c r="D5" s="118">
        <v>0</v>
      </c>
      <c r="E5" s="118">
        <v>0</v>
      </c>
      <c r="F5" s="118">
        <v>0</v>
      </c>
      <c r="G5" s="118">
        <v>0</v>
      </c>
      <c r="H5" s="118">
        <v>0</v>
      </c>
      <c r="I5" s="118">
        <v>0</v>
      </c>
      <c r="J5" s="118">
        <v>0</v>
      </c>
      <c r="K5" s="118">
        <v>0</v>
      </c>
      <c r="L5" s="118">
        <v>0</v>
      </c>
      <c r="M5" s="118">
        <v>0</v>
      </c>
      <c r="N5" s="118">
        <v>0</v>
      </c>
      <c r="O5" s="118">
        <v>0</v>
      </c>
      <c r="P5" s="118">
        <v>0</v>
      </c>
      <c r="Q5" s="118">
        <v>0</v>
      </c>
    </row>
    <row r="6" spans="1:17" x14ac:dyDescent="0.25">
      <c r="A6" s="123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</row>
    <row r="7" spans="1:17" x14ac:dyDescent="0.25">
      <c r="A7" s="31" t="s">
        <v>111</v>
      </c>
      <c r="B7" s="46">
        <f>SUM(B8:B9)</f>
        <v>360</v>
      </c>
      <c r="C7" s="46">
        <f t="shared" ref="C7:Q7" si="1">SUM(C8:C9)</f>
        <v>150</v>
      </c>
      <c r="D7" s="46">
        <f t="shared" si="1"/>
        <v>0</v>
      </c>
      <c r="E7" s="46">
        <f t="shared" si="1"/>
        <v>0</v>
      </c>
      <c r="F7" s="46">
        <f t="shared" si="1"/>
        <v>0</v>
      </c>
      <c r="G7" s="46">
        <f t="shared" si="1"/>
        <v>0</v>
      </c>
      <c r="H7" s="46">
        <f t="shared" si="1"/>
        <v>0</v>
      </c>
      <c r="I7" s="46">
        <f t="shared" si="1"/>
        <v>0</v>
      </c>
      <c r="J7" s="46">
        <f t="shared" si="1"/>
        <v>0</v>
      </c>
      <c r="K7" s="46">
        <f t="shared" si="1"/>
        <v>0</v>
      </c>
      <c r="L7" s="46">
        <f t="shared" si="1"/>
        <v>0</v>
      </c>
      <c r="M7" s="46">
        <f t="shared" si="1"/>
        <v>0</v>
      </c>
      <c r="N7" s="46">
        <f t="shared" si="1"/>
        <v>0</v>
      </c>
      <c r="O7" s="46">
        <f t="shared" si="1"/>
        <v>0</v>
      </c>
      <c r="P7" s="46">
        <f t="shared" si="1"/>
        <v>0</v>
      </c>
      <c r="Q7" s="46">
        <f t="shared" si="1"/>
        <v>0</v>
      </c>
    </row>
    <row r="8" spans="1:17" x14ac:dyDescent="0.25">
      <c r="A8" s="110" t="s">
        <v>46</v>
      </c>
      <c r="B8" s="120">
        <v>0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</row>
    <row r="9" spans="1:17" x14ac:dyDescent="0.25">
      <c r="A9" s="108" t="s">
        <v>45</v>
      </c>
      <c r="B9" s="118">
        <v>360</v>
      </c>
      <c r="C9" s="118">
        <v>150</v>
      </c>
      <c r="D9" s="118">
        <v>0</v>
      </c>
      <c r="E9" s="118">
        <v>0</v>
      </c>
      <c r="F9" s="118">
        <v>0</v>
      </c>
      <c r="G9" s="118">
        <v>0</v>
      </c>
      <c r="H9" s="118">
        <v>0</v>
      </c>
      <c r="I9" s="118">
        <v>0</v>
      </c>
      <c r="J9" s="118">
        <v>0</v>
      </c>
      <c r="K9" s="118">
        <v>0</v>
      </c>
      <c r="L9" s="118">
        <v>0</v>
      </c>
      <c r="M9" s="118">
        <v>0</v>
      </c>
      <c r="N9" s="118">
        <v>0</v>
      </c>
      <c r="O9" s="118">
        <v>0</v>
      </c>
      <c r="P9" s="118">
        <v>0</v>
      </c>
      <c r="Q9" s="118">
        <v>0</v>
      </c>
    </row>
    <row r="10" spans="1:17" x14ac:dyDescent="0.25">
      <c r="A10" s="12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17" x14ac:dyDescent="0.25">
      <c r="A11" s="31" t="s">
        <v>110</v>
      </c>
      <c r="B11" s="46">
        <f t="shared" ref="B11:Q11" si="2">SUM(B12:B13)</f>
        <v>378.94736842105266</v>
      </c>
      <c r="C11" s="46">
        <f t="shared" si="2"/>
        <v>340.92546569927543</v>
      </c>
      <c r="D11" s="46">
        <f t="shared" si="2"/>
        <v>340.92546569927543</v>
      </c>
      <c r="E11" s="46">
        <f t="shared" si="2"/>
        <v>340.92546569927543</v>
      </c>
      <c r="F11" s="46">
        <f t="shared" si="2"/>
        <v>340.92546569927543</v>
      </c>
      <c r="G11" s="46">
        <f t="shared" si="2"/>
        <v>302.90356297749821</v>
      </c>
      <c r="H11" s="46">
        <f t="shared" si="2"/>
        <v>302.90356297749821</v>
      </c>
      <c r="I11" s="46">
        <f t="shared" si="2"/>
        <v>302.90356297749821</v>
      </c>
      <c r="J11" s="46">
        <f t="shared" si="2"/>
        <v>264.88166025572099</v>
      </c>
      <c r="K11" s="46">
        <f t="shared" si="2"/>
        <v>264.88166025572099</v>
      </c>
      <c r="L11" s="46">
        <f t="shared" si="2"/>
        <v>264.88166025572099</v>
      </c>
      <c r="M11" s="46">
        <f t="shared" si="2"/>
        <v>264.88166025572099</v>
      </c>
      <c r="N11" s="46">
        <f t="shared" si="2"/>
        <v>226.85975753394376</v>
      </c>
      <c r="O11" s="46">
        <f t="shared" si="2"/>
        <v>226.85975753394376</v>
      </c>
      <c r="P11" s="46">
        <f t="shared" si="2"/>
        <v>226.85975753394376</v>
      </c>
      <c r="Q11" s="46">
        <f t="shared" si="2"/>
        <v>188.83785481216654</v>
      </c>
    </row>
    <row r="12" spans="1:17" x14ac:dyDescent="0.25">
      <c r="A12" s="110" t="s">
        <v>46</v>
      </c>
      <c r="B12" s="120">
        <v>0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</row>
    <row r="13" spans="1:17" x14ac:dyDescent="0.25">
      <c r="A13" s="108" t="s">
        <v>45</v>
      </c>
      <c r="B13" s="118">
        <v>378.94736842105266</v>
      </c>
      <c r="C13" s="118">
        <v>340.92546569927543</v>
      </c>
      <c r="D13" s="118">
        <v>340.92546569927543</v>
      </c>
      <c r="E13" s="118">
        <v>340.92546569927543</v>
      </c>
      <c r="F13" s="118">
        <v>340.92546569927543</v>
      </c>
      <c r="G13" s="118">
        <v>302.90356297749821</v>
      </c>
      <c r="H13" s="118">
        <v>302.90356297749821</v>
      </c>
      <c r="I13" s="118">
        <v>302.90356297749821</v>
      </c>
      <c r="J13" s="118">
        <v>264.88166025572099</v>
      </c>
      <c r="K13" s="118">
        <v>264.88166025572099</v>
      </c>
      <c r="L13" s="118">
        <v>264.88166025572099</v>
      </c>
      <c r="M13" s="118">
        <v>264.88166025572099</v>
      </c>
      <c r="N13" s="118">
        <v>226.85975753394376</v>
      </c>
      <c r="O13" s="118">
        <v>226.85975753394376</v>
      </c>
      <c r="P13" s="118">
        <v>226.85975753394376</v>
      </c>
      <c r="Q13" s="118">
        <v>188.83785481216654</v>
      </c>
    </row>
    <row r="14" spans="1:17" x14ac:dyDescent="0.25">
      <c r="A14" s="124" t="s">
        <v>109</v>
      </c>
      <c r="B14" s="38"/>
      <c r="C14" s="38">
        <f t="shared" ref="C14:Q14" si="3">SUM(C15:C16)</f>
        <v>0</v>
      </c>
      <c r="D14" s="38">
        <f t="shared" si="3"/>
        <v>0</v>
      </c>
      <c r="E14" s="38">
        <f t="shared" si="3"/>
        <v>0</v>
      </c>
      <c r="F14" s="38">
        <f t="shared" si="3"/>
        <v>0</v>
      </c>
      <c r="G14" s="38">
        <f t="shared" si="3"/>
        <v>0</v>
      </c>
      <c r="H14" s="38">
        <f t="shared" si="3"/>
        <v>0</v>
      </c>
      <c r="I14" s="38">
        <f t="shared" si="3"/>
        <v>0</v>
      </c>
      <c r="J14" s="38">
        <f t="shared" si="3"/>
        <v>0</v>
      </c>
      <c r="K14" s="38">
        <f t="shared" si="3"/>
        <v>0</v>
      </c>
      <c r="L14" s="38">
        <f t="shared" si="3"/>
        <v>0</v>
      </c>
      <c r="M14" s="38">
        <f t="shared" si="3"/>
        <v>0</v>
      </c>
      <c r="N14" s="38">
        <f t="shared" si="3"/>
        <v>0</v>
      </c>
      <c r="O14" s="38">
        <f t="shared" si="3"/>
        <v>0</v>
      </c>
      <c r="P14" s="38">
        <f t="shared" si="3"/>
        <v>0</v>
      </c>
      <c r="Q14" s="38">
        <f t="shared" si="3"/>
        <v>0</v>
      </c>
    </row>
    <row r="15" spans="1:17" x14ac:dyDescent="0.25">
      <c r="A15" s="121" t="s">
        <v>46</v>
      </c>
      <c r="B15" s="120"/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19" t="s">
        <v>45</v>
      </c>
      <c r="B16" s="118"/>
      <c r="C16" s="118">
        <v>0</v>
      </c>
      <c r="D16" s="118">
        <v>0</v>
      </c>
      <c r="E16" s="118">
        <v>0</v>
      </c>
      <c r="F16" s="118">
        <v>0</v>
      </c>
      <c r="G16" s="118">
        <v>0</v>
      </c>
      <c r="H16" s="118">
        <v>0</v>
      </c>
      <c r="I16" s="118">
        <v>0</v>
      </c>
      <c r="J16" s="118">
        <v>0</v>
      </c>
      <c r="K16" s="118">
        <v>0</v>
      </c>
      <c r="L16" s="118">
        <v>0</v>
      </c>
      <c r="M16" s="118">
        <v>0</v>
      </c>
      <c r="N16" s="118">
        <v>0</v>
      </c>
      <c r="O16" s="118">
        <v>0</v>
      </c>
      <c r="P16" s="118">
        <v>0</v>
      </c>
      <c r="Q16" s="118">
        <v>0</v>
      </c>
    </row>
    <row r="17" spans="1:17" x14ac:dyDescent="0.25">
      <c r="A17" s="124" t="s">
        <v>108</v>
      </c>
      <c r="B17" s="38"/>
      <c r="C17" s="38">
        <f t="shared" ref="C17:Q17" si="4">SUM(C18:C19)</f>
        <v>38.021902721777224</v>
      </c>
      <c r="D17" s="38">
        <f t="shared" si="4"/>
        <v>0</v>
      </c>
      <c r="E17" s="38">
        <f t="shared" si="4"/>
        <v>0</v>
      </c>
      <c r="F17" s="38">
        <f t="shared" si="4"/>
        <v>0</v>
      </c>
      <c r="G17" s="38">
        <f t="shared" si="4"/>
        <v>38.021902721777224</v>
      </c>
      <c r="H17" s="38">
        <f t="shared" si="4"/>
        <v>0</v>
      </c>
      <c r="I17" s="38">
        <f t="shared" si="4"/>
        <v>0</v>
      </c>
      <c r="J17" s="38">
        <f t="shared" si="4"/>
        <v>38.021902721777224</v>
      </c>
      <c r="K17" s="38">
        <f t="shared" si="4"/>
        <v>0</v>
      </c>
      <c r="L17" s="38">
        <f t="shared" si="4"/>
        <v>0</v>
      </c>
      <c r="M17" s="38">
        <f t="shared" si="4"/>
        <v>0</v>
      </c>
      <c r="N17" s="38">
        <f t="shared" si="4"/>
        <v>38.021902721777224</v>
      </c>
      <c r="O17" s="38">
        <f t="shared" si="4"/>
        <v>0</v>
      </c>
      <c r="P17" s="38">
        <f t="shared" si="4"/>
        <v>0</v>
      </c>
      <c r="Q17" s="38">
        <f t="shared" si="4"/>
        <v>38.021902721777224</v>
      </c>
    </row>
    <row r="18" spans="1:17" x14ac:dyDescent="0.25">
      <c r="A18" s="121" t="s">
        <v>46</v>
      </c>
      <c r="B18" s="120"/>
      <c r="C18" s="120">
        <f>B12+C15-C12</f>
        <v>0</v>
      </c>
      <c r="D18" s="120">
        <f t="shared" ref="D18:Q19" si="5">C12+D15-D12</f>
        <v>0</v>
      </c>
      <c r="E18" s="120">
        <f t="shared" si="5"/>
        <v>0</v>
      </c>
      <c r="F18" s="120">
        <f t="shared" si="5"/>
        <v>0</v>
      </c>
      <c r="G18" s="120">
        <f t="shared" si="5"/>
        <v>0</v>
      </c>
      <c r="H18" s="120">
        <f t="shared" si="5"/>
        <v>0</v>
      </c>
      <c r="I18" s="120">
        <f t="shared" si="5"/>
        <v>0</v>
      </c>
      <c r="J18" s="120">
        <f t="shared" si="5"/>
        <v>0</v>
      </c>
      <c r="K18" s="120">
        <f t="shared" si="5"/>
        <v>0</v>
      </c>
      <c r="L18" s="120">
        <f t="shared" si="5"/>
        <v>0</v>
      </c>
      <c r="M18" s="120">
        <f t="shared" si="5"/>
        <v>0</v>
      </c>
      <c r="N18" s="120">
        <f t="shared" si="5"/>
        <v>0</v>
      </c>
      <c r="O18" s="120">
        <f t="shared" si="5"/>
        <v>0</v>
      </c>
      <c r="P18" s="120">
        <f t="shared" si="5"/>
        <v>0</v>
      </c>
      <c r="Q18" s="120">
        <f t="shared" si="5"/>
        <v>0</v>
      </c>
    </row>
    <row r="19" spans="1:17" x14ac:dyDescent="0.25">
      <c r="A19" s="119" t="s">
        <v>45</v>
      </c>
      <c r="B19" s="118"/>
      <c r="C19" s="118">
        <f>B13+C16-C13</f>
        <v>38.021902721777224</v>
      </c>
      <c r="D19" s="118">
        <f t="shared" si="5"/>
        <v>0</v>
      </c>
      <c r="E19" s="118">
        <f t="shared" si="5"/>
        <v>0</v>
      </c>
      <c r="F19" s="118">
        <f t="shared" si="5"/>
        <v>0</v>
      </c>
      <c r="G19" s="118">
        <f t="shared" si="5"/>
        <v>38.021902721777224</v>
      </c>
      <c r="H19" s="118">
        <f t="shared" si="5"/>
        <v>0</v>
      </c>
      <c r="I19" s="118">
        <f t="shared" si="5"/>
        <v>0</v>
      </c>
      <c r="J19" s="118">
        <f t="shared" si="5"/>
        <v>38.021902721777224</v>
      </c>
      <c r="K19" s="118">
        <f t="shared" si="5"/>
        <v>0</v>
      </c>
      <c r="L19" s="118">
        <f t="shared" si="5"/>
        <v>0</v>
      </c>
      <c r="M19" s="118">
        <f t="shared" si="5"/>
        <v>0</v>
      </c>
      <c r="N19" s="118">
        <f t="shared" si="5"/>
        <v>38.021902721777224</v>
      </c>
      <c r="O19" s="118">
        <f t="shared" si="5"/>
        <v>0</v>
      </c>
      <c r="P19" s="118">
        <f t="shared" si="5"/>
        <v>0</v>
      </c>
      <c r="Q19" s="118">
        <f t="shared" si="5"/>
        <v>38.021902721777224</v>
      </c>
    </row>
    <row r="20" spans="1:17" x14ac:dyDescent="0.25">
      <c r="A20" s="31" t="s">
        <v>107</v>
      </c>
      <c r="B20" s="46">
        <f t="shared" ref="B20:Q20" si="6">SUM(B21:B22)</f>
        <v>18.947368421052659</v>
      </c>
      <c r="C20" s="46">
        <f t="shared" si="6"/>
        <v>190.92546569927543</v>
      </c>
      <c r="D20" s="46">
        <f t="shared" si="6"/>
        <v>340.92546569927543</v>
      </c>
      <c r="E20" s="46">
        <f t="shared" si="6"/>
        <v>340.92546569927543</v>
      </c>
      <c r="F20" s="46">
        <f t="shared" si="6"/>
        <v>340.92546569927543</v>
      </c>
      <c r="G20" s="46">
        <f t="shared" si="6"/>
        <v>302.90356297749821</v>
      </c>
      <c r="H20" s="46">
        <f t="shared" si="6"/>
        <v>302.90356297749821</v>
      </c>
      <c r="I20" s="46">
        <f t="shared" si="6"/>
        <v>302.90356297749821</v>
      </c>
      <c r="J20" s="46">
        <f t="shared" si="6"/>
        <v>264.88166025572099</v>
      </c>
      <c r="K20" s="46">
        <f t="shared" si="6"/>
        <v>264.88166025572099</v>
      </c>
      <c r="L20" s="46">
        <f t="shared" si="6"/>
        <v>264.88166025572099</v>
      </c>
      <c r="M20" s="46">
        <f t="shared" si="6"/>
        <v>264.88166025572099</v>
      </c>
      <c r="N20" s="46">
        <f t="shared" si="6"/>
        <v>226.85975753394376</v>
      </c>
      <c r="O20" s="46">
        <f t="shared" si="6"/>
        <v>226.85975753394376</v>
      </c>
      <c r="P20" s="46">
        <f t="shared" si="6"/>
        <v>226.85975753394376</v>
      </c>
      <c r="Q20" s="46">
        <f t="shared" si="6"/>
        <v>188.83785481216654</v>
      </c>
    </row>
    <row r="21" spans="1:17" x14ac:dyDescent="0.25">
      <c r="A21" s="110" t="s">
        <v>46</v>
      </c>
      <c r="B21" s="120">
        <f>B12-B8</f>
        <v>0</v>
      </c>
      <c r="C21" s="120">
        <f t="shared" ref="C21:Q21" si="7">C12-C8</f>
        <v>0</v>
      </c>
      <c r="D21" s="120">
        <f t="shared" si="7"/>
        <v>0</v>
      </c>
      <c r="E21" s="120">
        <f t="shared" si="7"/>
        <v>0</v>
      </c>
      <c r="F21" s="120">
        <f t="shared" si="7"/>
        <v>0</v>
      </c>
      <c r="G21" s="120">
        <f t="shared" si="7"/>
        <v>0</v>
      </c>
      <c r="H21" s="120">
        <f t="shared" si="7"/>
        <v>0</v>
      </c>
      <c r="I21" s="120">
        <f t="shared" si="7"/>
        <v>0</v>
      </c>
      <c r="J21" s="120">
        <f t="shared" si="7"/>
        <v>0</v>
      </c>
      <c r="K21" s="120">
        <f t="shared" si="7"/>
        <v>0</v>
      </c>
      <c r="L21" s="120">
        <f t="shared" si="7"/>
        <v>0</v>
      </c>
      <c r="M21" s="120">
        <f t="shared" si="7"/>
        <v>0</v>
      </c>
      <c r="N21" s="120">
        <f t="shared" si="7"/>
        <v>0</v>
      </c>
      <c r="O21" s="120">
        <f t="shared" si="7"/>
        <v>0</v>
      </c>
      <c r="P21" s="120">
        <f t="shared" si="7"/>
        <v>0</v>
      </c>
      <c r="Q21" s="120">
        <f t="shared" si="7"/>
        <v>0</v>
      </c>
    </row>
    <row r="22" spans="1:17" x14ac:dyDescent="0.25">
      <c r="A22" s="108" t="s">
        <v>45</v>
      </c>
      <c r="B22" s="118">
        <f>B13-B9</f>
        <v>18.947368421052659</v>
      </c>
      <c r="C22" s="118">
        <f t="shared" ref="C22:Q22" si="8">C13-C9</f>
        <v>190.92546569927543</v>
      </c>
      <c r="D22" s="118">
        <f t="shared" si="8"/>
        <v>340.92546569927543</v>
      </c>
      <c r="E22" s="118">
        <f t="shared" si="8"/>
        <v>340.92546569927543</v>
      </c>
      <c r="F22" s="118">
        <f t="shared" si="8"/>
        <v>340.92546569927543</v>
      </c>
      <c r="G22" s="118">
        <f t="shared" si="8"/>
        <v>302.90356297749821</v>
      </c>
      <c r="H22" s="118">
        <f t="shared" si="8"/>
        <v>302.90356297749821</v>
      </c>
      <c r="I22" s="118">
        <f t="shared" si="8"/>
        <v>302.90356297749821</v>
      </c>
      <c r="J22" s="118">
        <f t="shared" si="8"/>
        <v>264.88166025572099</v>
      </c>
      <c r="K22" s="118">
        <f t="shared" si="8"/>
        <v>264.88166025572099</v>
      </c>
      <c r="L22" s="118">
        <f t="shared" si="8"/>
        <v>264.88166025572099</v>
      </c>
      <c r="M22" s="118">
        <f t="shared" si="8"/>
        <v>264.88166025572099</v>
      </c>
      <c r="N22" s="118">
        <f t="shared" si="8"/>
        <v>226.85975753394376</v>
      </c>
      <c r="O22" s="118">
        <f t="shared" si="8"/>
        <v>226.85975753394376</v>
      </c>
      <c r="P22" s="118">
        <f t="shared" si="8"/>
        <v>226.85975753394376</v>
      </c>
      <c r="Q22" s="118">
        <f t="shared" si="8"/>
        <v>188.83785481216654</v>
      </c>
    </row>
    <row r="23" spans="1:17" x14ac:dyDescent="0.25">
      <c r="A23" s="123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</row>
    <row r="24" spans="1:17" x14ac:dyDescent="0.25">
      <c r="A24" s="31" t="s">
        <v>77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5">
      <c r="A25" s="50" t="s">
        <v>69</v>
      </c>
      <c r="B25" s="38">
        <v>46.310970196844323</v>
      </c>
      <c r="C25" s="38">
        <v>24.397829999999715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</row>
    <row r="26" spans="1:17" x14ac:dyDescent="0.25">
      <c r="A26" s="55" t="s">
        <v>33</v>
      </c>
      <c r="B26" s="54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</row>
    <row r="27" spans="1:17" x14ac:dyDescent="0.25">
      <c r="A27" s="53" t="s">
        <v>48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47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32</v>
      </c>
      <c r="B29" s="51">
        <v>6.6649265443277272</v>
      </c>
      <c r="C29" s="51">
        <v>6.6669699999998215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53" t="s">
        <v>31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</row>
    <row r="31" spans="1:17" x14ac:dyDescent="0.25">
      <c r="A31" s="53" t="s">
        <v>30</v>
      </c>
      <c r="B31" s="51">
        <v>5.6372498243483449</v>
      </c>
      <c r="C31" s="51">
        <v>5.6554399999999987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</row>
    <row r="32" spans="1:17" x14ac:dyDescent="0.25">
      <c r="A32" s="53" t="s">
        <v>76</v>
      </c>
      <c r="B32" s="51">
        <v>1.0276767199793824</v>
      </c>
      <c r="C32" s="51">
        <v>1.0115299999998228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</row>
    <row r="33" spans="1:17" x14ac:dyDescent="0.25">
      <c r="A33" s="53" t="s">
        <v>29</v>
      </c>
      <c r="B33" s="51">
        <v>0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</row>
    <row r="34" spans="1:17" x14ac:dyDescent="0.25">
      <c r="A34" s="53" t="s">
        <v>28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2" t="s">
        <v>27</v>
      </c>
      <c r="B35" s="51">
        <v>11.351095993060426</v>
      </c>
      <c r="C35" s="51">
        <v>4.8808499999998958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66</v>
      </c>
      <c r="B36" s="51">
        <v>11.351095993060426</v>
      </c>
      <c r="C36" s="51">
        <v>4.8808499999998958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</row>
    <row r="37" spans="1:17" x14ac:dyDescent="0.25">
      <c r="A37" s="53" t="s">
        <v>25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</row>
    <row r="38" spans="1:17" x14ac:dyDescent="0.25">
      <c r="A38" s="52" t="s">
        <v>24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23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3" t="s">
        <v>74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</row>
    <row r="41" spans="1:17" x14ac:dyDescent="0.25">
      <c r="A41" s="53" t="s">
        <v>73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72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71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2" t="s">
        <v>22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63" t="s">
        <v>21</v>
      </c>
      <c r="B45" s="62">
        <v>28.29494765945617</v>
      </c>
      <c r="C45" s="62">
        <v>12.850009999999997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  <c r="K45" s="62">
        <v>0</v>
      </c>
      <c r="L45" s="62">
        <v>0</v>
      </c>
      <c r="M45" s="62">
        <v>0</v>
      </c>
      <c r="N45" s="62">
        <v>0</v>
      </c>
      <c r="O45" s="62">
        <v>0</v>
      </c>
      <c r="P45" s="62">
        <v>0</v>
      </c>
      <c r="Q45" s="62">
        <v>0</v>
      </c>
    </row>
    <row r="46" spans="1:17" x14ac:dyDescent="0.25">
      <c r="A46" s="50" t="s">
        <v>105</v>
      </c>
      <c r="B46" s="38">
        <f t="shared" ref="B46:Q46" si="9">SUM(B47:B48)</f>
        <v>46.31097019684433</v>
      </c>
      <c r="C46" s="38">
        <f t="shared" si="9"/>
        <v>24.397829999999711</v>
      </c>
      <c r="D46" s="38">
        <f t="shared" si="9"/>
        <v>0</v>
      </c>
      <c r="E46" s="38">
        <f t="shared" si="9"/>
        <v>0</v>
      </c>
      <c r="F46" s="38">
        <f t="shared" si="9"/>
        <v>0</v>
      </c>
      <c r="G46" s="38">
        <f t="shared" si="9"/>
        <v>0</v>
      </c>
      <c r="H46" s="38">
        <f t="shared" si="9"/>
        <v>0</v>
      </c>
      <c r="I46" s="38">
        <f t="shared" si="9"/>
        <v>0</v>
      </c>
      <c r="J46" s="38">
        <f t="shared" si="9"/>
        <v>0</v>
      </c>
      <c r="K46" s="38">
        <f t="shared" si="9"/>
        <v>0</v>
      </c>
      <c r="L46" s="38">
        <f t="shared" si="9"/>
        <v>0</v>
      </c>
      <c r="M46" s="38">
        <f t="shared" si="9"/>
        <v>0</v>
      </c>
      <c r="N46" s="38">
        <f t="shared" si="9"/>
        <v>0</v>
      </c>
      <c r="O46" s="38">
        <f t="shared" si="9"/>
        <v>0</v>
      </c>
      <c r="P46" s="38">
        <f t="shared" si="9"/>
        <v>0</v>
      </c>
      <c r="Q46" s="38">
        <f t="shared" si="9"/>
        <v>0</v>
      </c>
    </row>
    <row r="47" spans="1:17" x14ac:dyDescent="0.25">
      <c r="A47" s="121" t="s">
        <v>46</v>
      </c>
      <c r="B47" s="120">
        <v>0</v>
      </c>
      <c r="C47" s="120">
        <v>0</v>
      </c>
      <c r="D47" s="120">
        <v>0</v>
      </c>
      <c r="E47" s="120">
        <v>0</v>
      </c>
      <c r="F47" s="120">
        <v>0</v>
      </c>
      <c r="G47" s="120">
        <v>0</v>
      </c>
      <c r="H47" s="120">
        <v>0</v>
      </c>
      <c r="I47" s="120">
        <v>0</v>
      </c>
      <c r="J47" s="120">
        <v>0</v>
      </c>
      <c r="K47" s="120">
        <v>0</v>
      </c>
      <c r="L47" s="120">
        <v>0</v>
      </c>
      <c r="M47" s="120">
        <v>0</v>
      </c>
      <c r="N47" s="120">
        <v>0</v>
      </c>
      <c r="O47" s="120">
        <v>0</v>
      </c>
      <c r="P47" s="120">
        <v>0</v>
      </c>
      <c r="Q47" s="120">
        <v>0</v>
      </c>
    </row>
    <row r="48" spans="1:17" x14ac:dyDescent="0.25">
      <c r="A48" s="119" t="s">
        <v>45</v>
      </c>
      <c r="B48" s="118">
        <v>46.31097019684433</v>
      </c>
      <c r="C48" s="118">
        <v>24.397829999999711</v>
      </c>
      <c r="D48" s="118">
        <v>0</v>
      </c>
      <c r="E48" s="118">
        <v>0</v>
      </c>
      <c r="F48" s="118">
        <v>0</v>
      </c>
      <c r="G48" s="118">
        <v>0</v>
      </c>
      <c r="H48" s="118">
        <v>0</v>
      </c>
      <c r="I48" s="118">
        <v>0</v>
      </c>
      <c r="J48" s="118">
        <v>0</v>
      </c>
      <c r="K48" s="118">
        <v>0</v>
      </c>
      <c r="L48" s="118">
        <v>0</v>
      </c>
      <c r="M48" s="118">
        <v>0</v>
      </c>
      <c r="N48" s="118">
        <v>0</v>
      </c>
      <c r="O48" s="118">
        <v>0</v>
      </c>
      <c r="P48" s="118">
        <v>0</v>
      </c>
      <c r="Q48" s="118">
        <v>0</v>
      </c>
    </row>
    <row r="49" spans="1:17" x14ac:dyDescent="0.25">
      <c r="A49" s="117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25">
      <c r="A50" s="31" t="s">
        <v>63</v>
      </c>
      <c r="B50" s="70">
        <f t="shared" ref="B50:Q50" si="10">SUM(B51:B52)</f>
        <v>79.034511467027912</v>
      </c>
      <c r="C50" s="70">
        <f t="shared" si="10"/>
        <v>43.772473358375493</v>
      </c>
      <c r="D50" s="70">
        <f t="shared" si="10"/>
        <v>0</v>
      </c>
      <c r="E50" s="70">
        <f t="shared" si="10"/>
        <v>0</v>
      </c>
      <c r="F50" s="70">
        <f t="shared" si="10"/>
        <v>0</v>
      </c>
      <c r="G50" s="70">
        <f t="shared" si="10"/>
        <v>0</v>
      </c>
      <c r="H50" s="70">
        <f t="shared" si="10"/>
        <v>0</v>
      </c>
      <c r="I50" s="70">
        <f t="shared" si="10"/>
        <v>0</v>
      </c>
      <c r="J50" s="70">
        <f t="shared" si="10"/>
        <v>0</v>
      </c>
      <c r="K50" s="70">
        <f t="shared" si="10"/>
        <v>0</v>
      </c>
      <c r="L50" s="70">
        <f t="shared" si="10"/>
        <v>0</v>
      </c>
      <c r="M50" s="70">
        <f t="shared" si="10"/>
        <v>0</v>
      </c>
      <c r="N50" s="70">
        <f t="shared" si="10"/>
        <v>0</v>
      </c>
      <c r="O50" s="70">
        <f t="shared" si="10"/>
        <v>0</v>
      </c>
      <c r="P50" s="70">
        <f t="shared" si="10"/>
        <v>0</v>
      </c>
      <c r="Q50" s="70">
        <f t="shared" si="10"/>
        <v>0</v>
      </c>
    </row>
    <row r="51" spans="1:17" x14ac:dyDescent="0.25">
      <c r="A51" s="55" t="s">
        <v>343</v>
      </c>
      <c r="B51" s="54">
        <v>44.742564522438556</v>
      </c>
      <c r="C51" s="54">
        <v>29.543246585495204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</row>
    <row r="52" spans="1:17" x14ac:dyDescent="0.25">
      <c r="A52" s="52" t="s">
        <v>106</v>
      </c>
      <c r="B52" s="51">
        <v>34.291946944589355</v>
      </c>
      <c r="C52" s="51">
        <v>14.229226772880292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</row>
    <row r="53" spans="1:17" x14ac:dyDescent="0.25">
      <c r="A53" s="50" t="s">
        <v>105</v>
      </c>
      <c r="B53" s="38">
        <f t="shared" ref="B53:Q53" si="11">SUM(B54:B55)</f>
        <v>79.034511467027926</v>
      </c>
      <c r="C53" s="38">
        <f t="shared" si="11"/>
        <v>43.7724733583755</v>
      </c>
      <c r="D53" s="38">
        <f t="shared" si="11"/>
        <v>0</v>
      </c>
      <c r="E53" s="38">
        <f t="shared" si="11"/>
        <v>0</v>
      </c>
      <c r="F53" s="38">
        <f t="shared" si="11"/>
        <v>0</v>
      </c>
      <c r="G53" s="38">
        <f t="shared" si="11"/>
        <v>0</v>
      </c>
      <c r="H53" s="38">
        <f t="shared" si="11"/>
        <v>0</v>
      </c>
      <c r="I53" s="38">
        <f t="shared" si="11"/>
        <v>0</v>
      </c>
      <c r="J53" s="38">
        <f t="shared" si="11"/>
        <v>0</v>
      </c>
      <c r="K53" s="38">
        <f t="shared" si="11"/>
        <v>0</v>
      </c>
      <c r="L53" s="38">
        <f t="shared" si="11"/>
        <v>0</v>
      </c>
      <c r="M53" s="38">
        <f t="shared" si="11"/>
        <v>0</v>
      </c>
      <c r="N53" s="38">
        <f t="shared" si="11"/>
        <v>0</v>
      </c>
      <c r="O53" s="38">
        <f t="shared" si="11"/>
        <v>0</v>
      </c>
      <c r="P53" s="38">
        <f t="shared" si="11"/>
        <v>0</v>
      </c>
      <c r="Q53" s="38">
        <f t="shared" si="11"/>
        <v>0</v>
      </c>
    </row>
    <row r="54" spans="1:17" x14ac:dyDescent="0.25">
      <c r="A54" s="121" t="s">
        <v>46</v>
      </c>
      <c r="B54" s="120">
        <f>ISI_emi!B$5</f>
        <v>0</v>
      </c>
      <c r="C54" s="120">
        <f>ISI_emi!C$5</f>
        <v>0</v>
      </c>
      <c r="D54" s="120">
        <f>ISI_emi!D$5</f>
        <v>0</v>
      </c>
      <c r="E54" s="120">
        <f>ISI_emi!E$5</f>
        <v>0</v>
      </c>
      <c r="F54" s="120">
        <f>ISI_emi!F$5</f>
        <v>0</v>
      </c>
      <c r="G54" s="120">
        <f>ISI_emi!G$5</f>
        <v>0</v>
      </c>
      <c r="H54" s="120">
        <f>ISI_emi!H$5</f>
        <v>0</v>
      </c>
      <c r="I54" s="120">
        <f>ISI_emi!I$5</f>
        <v>0</v>
      </c>
      <c r="J54" s="120">
        <f>ISI_emi!J$5</f>
        <v>0</v>
      </c>
      <c r="K54" s="120">
        <f>ISI_emi!K$5</f>
        <v>0</v>
      </c>
      <c r="L54" s="120">
        <f>ISI_emi!L$5</f>
        <v>0</v>
      </c>
      <c r="M54" s="120">
        <f>ISI_emi!M$5</f>
        <v>0</v>
      </c>
      <c r="N54" s="120">
        <f>ISI_emi!N$5</f>
        <v>0</v>
      </c>
      <c r="O54" s="120">
        <f>ISI_emi!O$5</f>
        <v>0</v>
      </c>
      <c r="P54" s="120">
        <f>ISI_emi!P$5</f>
        <v>0</v>
      </c>
      <c r="Q54" s="120">
        <f>ISI_emi!Q$5</f>
        <v>0</v>
      </c>
    </row>
    <row r="55" spans="1:17" x14ac:dyDescent="0.25">
      <c r="A55" s="119" t="s">
        <v>45</v>
      </c>
      <c r="B55" s="118">
        <f>ISI_emi!B$53</f>
        <v>79.034511467027926</v>
      </c>
      <c r="C55" s="118">
        <f>ISI_emi!C$53</f>
        <v>43.7724733583755</v>
      </c>
      <c r="D55" s="118">
        <f>ISI_emi!D$53</f>
        <v>0</v>
      </c>
      <c r="E55" s="118">
        <f>ISI_emi!E$53</f>
        <v>0</v>
      </c>
      <c r="F55" s="118">
        <f>ISI_emi!F$53</f>
        <v>0</v>
      </c>
      <c r="G55" s="118">
        <f>ISI_emi!G$53</f>
        <v>0</v>
      </c>
      <c r="H55" s="118">
        <f>ISI_emi!H$53</f>
        <v>0</v>
      </c>
      <c r="I55" s="118">
        <f>ISI_emi!I$53</f>
        <v>0</v>
      </c>
      <c r="J55" s="118">
        <f>ISI_emi!J$53</f>
        <v>0</v>
      </c>
      <c r="K55" s="118">
        <f>ISI_emi!K$53</f>
        <v>0</v>
      </c>
      <c r="L55" s="118">
        <f>ISI_emi!L$53</f>
        <v>0</v>
      </c>
      <c r="M55" s="118">
        <f>ISI_emi!M$53</f>
        <v>0</v>
      </c>
      <c r="N55" s="118">
        <f>ISI_emi!N$53</f>
        <v>0</v>
      </c>
      <c r="O55" s="118">
        <f>ISI_emi!O$53</f>
        <v>0</v>
      </c>
      <c r="P55" s="118">
        <f>ISI_emi!P$53</f>
        <v>0</v>
      </c>
      <c r="Q55" s="118">
        <f>ISI_emi!Q$53</f>
        <v>0</v>
      </c>
    </row>
    <row r="56" spans="1:17" x14ac:dyDescent="0.25">
      <c r="A56" s="117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25">
      <c r="A57" s="39" t="s">
        <v>104</v>
      </c>
      <c r="B57" s="115">
        <f t="shared" ref="B57:Q57" si="12">IF(B$7=0,"",B$3/B$7*1000)</f>
        <v>36.349471047860405</v>
      </c>
      <c r="C57" s="115">
        <f t="shared" si="12"/>
        <v>97.113004476658418</v>
      </c>
      <c r="D57" s="115" t="str">
        <f t="shared" si="12"/>
        <v/>
      </c>
      <c r="E57" s="115" t="str">
        <f t="shared" si="12"/>
        <v/>
      </c>
      <c r="F57" s="115" t="str">
        <f t="shared" si="12"/>
        <v/>
      </c>
      <c r="G57" s="115" t="str">
        <f t="shared" si="12"/>
        <v/>
      </c>
      <c r="H57" s="115" t="str">
        <f t="shared" si="12"/>
        <v/>
      </c>
      <c r="I57" s="115" t="str">
        <f t="shared" si="12"/>
        <v/>
      </c>
      <c r="J57" s="115" t="str">
        <f t="shared" si="12"/>
        <v/>
      </c>
      <c r="K57" s="115" t="str">
        <f t="shared" si="12"/>
        <v/>
      </c>
      <c r="L57" s="115" t="str">
        <f t="shared" si="12"/>
        <v/>
      </c>
      <c r="M57" s="115" t="str">
        <f t="shared" si="12"/>
        <v/>
      </c>
      <c r="N57" s="115" t="str">
        <f t="shared" si="12"/>
        <v/>
      </c>
      <c r="O57" s="115" t="str">
        <f t="shared" si="12"/>
        <v/>
      </c>
      <c r="P57" s="115" t="str">
        <f t="shared" si="12"/>
        <v/>
      </c>
      <c r="Q57" s="115" t="str">
        <f t="shared" si="12"/>
        <v/>
      </c>
    </row>
    <row r="58" spans="1:17" x14ac:dyDescent="0.25">
      <c r="A58" s="39" t="s">
        <v>103</v>
      </c>
      <c r="B58" s="114">
        <f t="shared" ref="B58:Q58" si="13">IF(B$46=0,"",B$46/B$7)</f>
        <v>0.12864158388012314</v>
      </c>
      <c r="C58" s="114">
        <f t="shared" si="13"/>
        <v>0.16265219999999808</v>
      </c>
      <c r="D58" s="114" t="str">
        <f t="shared" si="13"/>
        <v/>
      </c>
      <c r="E58" s="114" t="str">
        <f t="shared" si="13"/>
        <v/>
      </c>
      <c r="F58" s="114" t="str">
        <f t="shared" si="13"/>
        <v/>
      </c>
      <c r="G58" s="114" t="str">
        <f t="shared" si="13"/>
        <v/>
      </c>
      <c r="H58" s="114" t="str">
        <f t="shared" si="13"/>
        <v/>
      </c>
      <c r="I58" s="114" t="str">
        <f t="shared" si="13"/>
        <v/>
      </c>
      <c r="J58" s="114" t="str">
        <f t="shared" si="13"/>
        <v/>
      </c>
      <c r="K58" s="114" t="str">
        <f t="shared" si="13"/>
        <v/>
      </c>
      <c r="L58" s="114" t="str">
        <f t="shared" si="13"/>
        <v/>
      </c>
      <c r="M58" s="114" t="str">
        <f t="shared" si="13"/>
        <v/>
      </c>
      <c r="N58" s="114" t="str">
        <f t="shared" si="13"/>
        <v/>
      </c>
      <c r="O58" s="114" t="str">
        <f t="shared" si="13"/>
        <v/>
      </c>
      <c r="P58" s="114" t="str">
        <f t="shared" si="13"/>
        <v/>
      </c>
      <c r="Q58" s="114" t="str">
        <f t="shared" si="13"/>
        <v/>
      </c>
    </row>
    <row r="59" spans="1:17" x14ac:dyDescent="0.25">
      <c r="A59" s="110" t="s">
        <v>46</v>
      </c>
      <c r="B59" s="113" t="str">
        <f t="shared" ref="B59:Q59" si="14">IF(B$47=0,"",B$47/B$8)</f>
        <v/>
      </c>
      <c r="C59" s="113" t="str">
        <f t="shared" si="14"/>
        <v/>
      </c>
      <c r="D59" s="113" t="str">
        <f t="shared" si="14"/>
        <v/>
      </c>
      <c r="E59" s="113" t="str">
        <f t="shared" si="14"/>
        <v/>
      </c>
      <c r="F59" s="113" t="str">
        <f t="shared" si="14"/>
        <v/>
      </c>
      <c r="G59" s="113" t="str">
        <f t="shared" si="14"/>
        <v/>
      </c>
      <c r="H59" s="113" t="str">
        <f t="shared" si="14"/>
        <v/>
      </c>
      <c r="I59" s="113" t="str">
        <f t="shared" si="14"/>
        <v/>
      </c>
      <c r="J59" s="113" t="str">
        <f t="shared" si="14"/>
        <v/>
      </c>
      <c r="K59" s="113" t="str">
        <f t="shared" si="14"/>
        <v/>
      </c>
      <c r="L59" s="113" t="str">
        <f t="shared" si="14"/>
        <v/>
      </c>
      <c r="M59" s="113" t="str">
        <f t="shared" si="14"/>
        <v/>
      </c>
      <c r="N59" s="113" t="str">
        <f t="shared" si="14"/>
        <v/>
      </c>
      <c r="O59" s="113" t="str">
        <f t="shared" si="14"/>
        <v/>
      </c>
      <c r="P59" s="113" t="str">
        <f t="shared" si="14"/>
        <v/>
      </c>
      <c r="Q59" s="113" t="str">
        <f t="shared" si="14"/>
        <v/>
      </c>
    </row>
    <row r="60" spans="1:17" x14ac:dyDescent="0.25">
      <c r="A60" s="108" t="s">
        <v>45</v>
      </c>
      <c r="B60" s="112">
        <f t="shared" ref="B60:Q60" si="15">IF(B$48=0,"",B$48/B$9)</f>
        <v>0.12864158388012314</v>
      </c>
      <c r="C60" s="112">
        <f t="shared" si="15"/>
        <v>0.16265219999999808</v>
      </c>
      <c r="D60" s="112" t="str">
        <f t="shared" si="15"/>
        <v/>
      </c>
      <c r="E60" s="112" t="str">
        <f t="shared" si="15"/>
        <v/>
      </c>
      <c r="F60" s="112" t="str">
        <f t="shared" si="15"/>
        <v/>
      </c>
      <c r="G60" s="112" t="str">
        <f t="shared" si="15"/>
        <v/>
      </c>
      <c r="H60" s="112" t="str">
        <f t="shared" si="15"/>
        <v/>
      </c>
      <c r="I60" s="112" t="str">
        <f t="shared" si="15"/>
        <v/>
      </c>
      <c r="J60" s="112" t="str">
        <f t="shared" si="15"/>
        <v/>
      </c>
      <c r="K60" s="112" t="str">
        <f t="shared" si="15"/>
        <v/>
      </c>
      <c r="L60" s="112" t="str">
        <f t="shared" si="15"/>
        <v/>
      </c>
      <c r="M60" s="112" t="str">
        <f t="shared" si="15"/>
        <v/>
      </c>
      <c r="N60" s="112" t="str">
        <f t="shared" si="15"/>
        <v/>
      </c>
      <c r="O60" s="112" t="str">
        <f t="shared" si="15"/>
        <v/>
      </c>
      <c r="P60" s="112" t="str">
        <f t="shared" si="15"/>
        <v/>
      </c>
      <c r="Q60" s="112" t="str">
        <f t="shared" si="15"/>
        <v/>
      </c>
    </row>
    <row r="61" spans="1:17" x14ac:dyDescent="0.25">
      <c r="A61" s="39" t="s">
        <v>102</v>
      </c>
      <c r="B61" s="114">
        <f>IF(SUM(ISI_ued!B$5,ISI_ued!B$53)=0,"",SUM(ISI_ued!B$5,ISI_ued!B$53)/B$7)</f>
        <v>6.8098637480444327E-2</v>
      </c>
      <c r="C61" s="114">
        <f>IF(SUM(ISI_ued!C$5,ISI_ued!C$53)=0,"",SUM(ISI_ued!C$5,ISI_ued!C$53)/C$7)</f>
        <v>8.4306496431541533E-2</v>
      </c>
      <c r="D61" s="114" t="str">
        <f>IF(SUM(ISI_ued!D$5,ISI_ued!D$53)=0,"",SUM(ISI_ued!D$5,ISI_ued!D$53)/D$7)</f>
        <v/>
      </c>
      <c r="E61" s="114" t="str">
        <f>IF(SUM(ISI_ued!E$5,ISI_ued!E$53)=0,"",SUM(ISI_ued!E$5,ISI_ued!E$53)/E$7)</f>
        <v/>
      </c>
      <c r="F61" s="114" t="str">
        <f>IF(SUM(ISI_ued!F$5,ISI_ued!F$53)=0,"",SUM(ISI_ued!F$5,ISI_ued!F$53)/F$7)</f>
        <v/>
      </c>
      <c r="G61" s="114" t="str">
        <f>IF(SUM(ISI_ued!G$5,ISI_ued!G$53)=0,"",SUM(ISI_ued!G$5,ISI_ued!G$53)/G$7)</f>
        <v/>
      </c>
      <c r="H61" s="114" t="str">
        <f>IF(SUM(ISI_ued!H$5,ISI_ued!H$53)=0,"",SUM(ISI_ued!H$5,ISI_ued!H$53)/H$7)</f>
        <v/>
      </c>
      <c r="I61" s="114" t="str">
        <f>IF(SUM(ISI_ued!I$5,ISI_ued!I$53)=0,"",SUM(ISI_ued!I$5,ISI_ued!I$53)/I$7)</f>
        <v/>
      </c>
      <c r="J61" s="114" t="str">
        <f>IF(SUM(ISI_ued!J$5,ISI_ued!J$53)=0,"",SUM(ISI_ued!J$5,ISI_ued!J$53)/J$7)</f>
        <v/>
      </c>
      <c r="K61" s="114" t="str">
        <f>IF(SUM(ISI_ued!K$5,ISI_ued!K$53)=0,"",SUM(ISI_ued!K$5,ISI_ued!K$53)/K$7)</f>
        <v/>
      </c>
      <c r="L61" s="114" t="str">
        <f>IF(SUM(ISI_ued!L$5,ISI_ued!L$53)=0,"",SUM(ISI_ued!L$5,ISI_ued!L$53)/L$7)</f>
        <v/>
      </c>
      <c r="M61" s="114" t="str">
        <f>IF(SUM(ISI_ued!M$5,ISI_ued!M$53)=0,"",SUM(ISI_ued!M$5,ISI_ued!M$53)/M$7)</f>
        <v/>
      </c>
      <c r="N61" s="114" t="str">
        <f>IF(SUM(ISI_ued!N$5,ISI_ued!N$53)=0,"",SUM(ISI_ued!N$5,ISI_ued!N$53)/N$7)</f>
        <v/>
      </c>
      <c r="O61" s="114" t="str">
        <f>IF(SUM(ISI_ued!O$5,ISI_ued!O$53)=0,"",SUM(ISI_ued!O$5,ISI_ued!O$53)/O$7)</f>
        <v/>
      </c>
      <c r="P61" s="114" t="str">
        <f>IF(SUM(ISI_ued!P$5,ISI_ued!P$53)=0,"",SUM(ISI_ued!P$5,ISI_ued!P$53)/P$7)</f>
        <v/>
      </c>
      <c r="Q61" s="114" t="str">
        <f>IF(SUM(ISI_ued!Q$5,ISI_ued!Q$53)=0,"",SUM(ISI_ued!Q$5,ISI_ued!Q$53)/Q$7)</f>
        <v/>
      </c>
    </row>
    <row r="62" spans="1:17" x14ac:dyDescent="0.25">
      <c r="A62" s="110" t="s">
        <v>46</v>
      </c>
      <c r="B62" s="113" t="str">
        <f>IF(ISI_ued!B$5=0,"",ISI_ued!B$5/B$8)</f>
        <v/>
      </c>
      <c r="C62" s="113" t="str">
        <f>IF(ISI_ued!C$5=0,"",ISI_ued!C$5/C$8)</f>
        <v/>
      </c>
      <c r="D62" s="113" t="str">
        <f>IF(ISI_ued!D$5=0,"",ISI_ued!D$5/D$8)</f>
        <v/>
      </c>
      <c r="E62" s="113" t="str">
        <f>IF(ISI_ued!E$5=0,"",ISI_ued!E$5/E$8)</f>
        <v/>
      </c>
      <c r="F62" s="113" t="str">
        <f>IF(ISI_ued!F$5=0,"",ISI_ued!F$5/F$8)</f>
        <v/>
      </c>
      <c r="G62" s="113" t="str">
        <f>IF(ISI_ued!G$5=0,"",ISI_ued!G$5/G$8)</f>
        <v/>
      </c>
      <c r="H62" s="113" t="str">
        <f>IF(ISI_ued!H$5=0,"",ISI_ued!H$5/H$8)</f>
        <v/>
      </c>
      <c r="I62" s="113" t="str">
        <f>IF(ISI_ued!I$5=0,"",ISI_ued!I$5/I$8)</f>
        <v/>
      </c>
      <c r="J62" s="113" t="str">
        <f>IF(ISI_ued!J$5=0,"",ISI_ued!J$5/J$8)</f>
        <v/>
      </c>
      <c r="K62" s="113" t="str">
        <f>IF(ISI_ued!K$5=0,"",ISI_ued!K$5/K$8)</f>
        <v/>
      </c>
      <c r="L62" s="113" t="str">
        <f>IF(ISI_ued!L$5=0,"",ISI_ued!L$5/L$8)</f>
        <v/>
      </c>
      <c r="M62" s="113" t="str">
        <f>IF(ISI_ued!M$5=0,"",ISI_ued!M$5/M$8)</f>
        <v/>
      </c>
      <c r="N62" s="113" t="str">
        <f>IF(ISI_ued!N$5=0,"",ISI_ued!N$5/N$8)</f>
        <v/>
      </c>
      <c r="O62" s="113" t="str">
        <f>IF(ISI_ued!O$5=0,"",ISI_ued!O$5/O$8)</f>
        <v/>
      </c>
      <c r="P62" s="113" t="str">
        <f>IF(ISI_ued!P$5=0,"",ISI_ued!P$5/P$8)</f>
        <v/>
      </c>
      <c r="Q62" s="113" t="str">
        <f>IF(ISI_ued!Q$5=0,"",ISI_ued!Q$5/Q$8)</f>
        <v/>
      </c>
    </row>
    <row r="63" spans="1:17" x14ac:dyDescent="0.25">
      <c r="A63" s="108" t="s">
        <v>45</v>
      </c>
      <c r="B63" s="112">
        <f>IF(ISI_ued!B$53=0,"",ISI_ued!B$53/B$9)</f>
        <v>6.8098637480444327E-2</v>
      </c>
      <c r="C63" s="112">
        <f>IF(ISI_ued!C$53=0,"",ISI_ued!C$53/C$9)</f>
        <v>8.4306496431541533E-2</v>
      </c>
      <c r="D63" s="112" t="str">
        <f>IF(ISI_ued!D$53=0,"",ISI_ued!D$53/D$9)</f>
        <v/>
      </c>
      <c r="E63" s="112" t="str">
        <f>IF(ISI_ued!E$53=0,"",ISI_ued!E$53/E$9)</f>
        <v/>
      </c>
      <c r="F63" s="112" t="str">
        <f>IF(ISI_ued!F$53=0,"",ISI_ued!F$53/F$9)</f>
        <v/>
      </c>
      <c r="G63" s="112" t="str">
        <f>IF(ISI_ued!G$53=0,"",ISI_ued!G$53/G$9)</f>
        <v/>
      </c>
      <c r="H63" s="112" t="str">
        <f>IF(ISI_ued!H$53=0,"",ISI_ued!H$53/H$9)</f>
        <v/>
      </c>
      <c r="I63" s="112" t="str">
        <f>IF(ISI_ued!I$53=0,"",ISI_ued!I$53/I$9)</f>
        <v/>
      </c>
      <c r="J63" s="112" t="str">
        <f>IF(ISI_ued!J$53=0,"",ISI_ued!J$53/J$9)</f>
        <v/>
      </c>
      <c r="K63" s="112" t="str">
        <f>IF(ISI_ued!K$53=0,"",ISI_ued!K$53/K$9)</f>
        <v/>
      </c>
      <c r="L63" s="112" t="str">
        <f>IF(ISI_ued!L$53=0,"",ISI_ued!L$53/L$9)</f>
        <v/>
      </c>
      <c r="M63" s="112" t="str">
        <f>IF(ISI_ued!M$53=0,"",ISI_ued!M$53/M$9)</f>
        <v/>
      </c>
      <c r="N63" s="112" t="str">
        <f>IF(ISI_ued!N$53=0,"",ISI_ued!N$53/N$9)</f>
        <v/>
      </c>
      <c r="O63" s="112" t="str">
        <f>IF(ISI_ued!O$53=0,"",ISI_ued!O$53/O$9)</f>
        <v/>
      </c>
      <c r="P63" s="112" t="str">
        <f>IF(ISI_ued!P$53=0,"",ISI_ued!P$53/P$9)</f>
        <v/>
      </c>
      <c r="Q63" s="112" t="str">
        <f>IF(ISI_ued!Q$53=0,"",ISI_ued!Q$53/Q$9)</f>
        <v/>
      </c>
    </row>
    <row r="64" spans="1:17" x14ac:dyDescent="0.25">
      <c r="A64" s="39" t="s">
        <v>60</v>
      </c>
      <c r="B64" s="111">
        <f t="shared" ref="B64:Q64" si="16">IF(B$46=0,"",B$53/B$46)</f>
        <v>1.7066045287130134</v>
      </c>
      <c r="C64" s="111">
        <f t="shared" si="16"/>
        <v>1.7941133846074022</v>
      </c>
      <c r="D64" s="111" t="str">
        <f t="shared" si="16"/>
        <v/>
      </c>
      <c r="E64" s="111" t="str">
        <f t="shared" si="16"/>
        <v/>
      </c>
      <c r="F64" s="111" t="str">
        <f t="shared" si="16"/>
        <v/>
      </c>
      <c r="G64" s="111" t="str">
        <f t="shared" si="16"/>
        <v/>
      </c>
      <c r="H64" s="111" t="str">
        <f t="shared" si="16"/>
        <v/>
      </c>
      <c r="I64" s="111" t="str">
        <f t="shared" si="16"/>
        <v/>
      </c>
      <c r="J64" s="111" t="str">
        <f t="shared" si="16"/>
        <v/>
      </c>
      <c r="K64" s="111" t="str">
        <f t="shared" si="16"/>
        <v/>
      </c>
      <c r="L64" s="111" t="str">
        <f t="shared" si="16"/>
        <v/>
      </c>
      <c r="M64" s="111" t="str">
        <f t="shared" si="16"/>
        <v/>
      </c>
      <c r="N64" s="111" t="str">
        <f t="shared" si="16"/>
        <v/>
      </c>
      <c r="O64" s="111" t="str">
        <f t="shared" si="16"/>
        <v/>
      </c>
      <c r="P64" s="111" t="str">
        <f t="shared" si="16"/>
        <v/>
      </c>
      <c r="Q64" s="111" t="str">
        <f t="shared" si="16"/>
        <v/>
      </c>
    </row>
    <row r="65" spans="1:17" x14ac:dyDescent="0.25">
      <c r="A65" s="110" t="s">
        <v>101</v>
      </c>
      <c r="B65" s="109" t="str">
        <f t="shared" ref="B65:Q65" si="17">IF(B$47=0,"",B$54/B$47)</f>
        <v/>
      </c>
      <c r="C65" s="109" t="str">
        <f t="shared" si="17"/>
        <v/>
      </c>
      <c r="D65" s="109" t="str">
        <f t="shared" si="17"/>
        <v/>
      </c>
      <c r="E65" s="109" t="str">
        <f t="shared" si="17"/>
        <v/>
      </c>
      <c r="F65" s="109" t="str">
        <f t="shared" si="17"/>
        <v/>
      </c>
      <c r="G65" s="109" t="str">
        <f t="shared" si="17"/>
        <v/>
      </c>
      <c r="H65" s="109" t="str">
        <f t="shared" si="17"/>
        <v/>
      </c>
      <c r="I65" s="109" t="str">
        <f t="shared" si="17"/>
        <v/>
      </c>
      <c r="J65" s="109" t="str">
        <f t="shared" si="17"/>
        <v/>
      </c>
      <c r="K65" s="109" t="str">
        <f t="shared" si="17"/>
        <v/>
      </c>
      <c r="L65" s="109" t="str">
        <f t="shared" si="17"/>
        <v/>
      </c>
      <c r="M65" s="109" t="str">
        <f t="shared" si="17"/>
        <v/>
      </c>
      <c r="N65" s="109" t="str">
        <f t="shared" si="17"/>
        <v/>
      </c>
      <c r="O65" s="109" t="str">
        <f t="shared" si="17"/>
        <v/>
      </c>
      <c r="P65" s="109" t="str">
        <f t="shared" si="17"/>
        <v/>
      </c>
      <c r="Q65" s="109" t="str">
        <f t="shared" si="17"/>
        <v/>
      </c>
    </row>
    <row r="66" spans="1:17" x14ac:dyDescent="0.25">
      <c r="A66" s="108" t="s">
        <v>100</v>
      </c>
      <c r="B66" s="107">
        <f t="shared" ref="B66:Q66" si="18">IF(B$48=0,"",B$55/B$48)</f>
        <v>1.7066045287130134</v>
      </c>
      <c r="C66" s="107">
        <f t="shared" si="18"/>
        <v>1.7941133846074022</v>
      </c>
      <c r="D66" s="107" t="str">
        <f t="shared" si="18"/>
        <v/>
      </c>
      <c r="E66" s="107" t="str">
        <f t="shared" si="18"/>
        <v/>
      </c>
      <c r="F66" s="107" t="str">
        <f t="shared" si="18"/>
        <v/>
      </c>
      <c r="G66" s="107" t="str">
        <f t="shared" si="18"/>
        <v/>
      </c>
      <c r="H66" s="107" t="str">
        <f t="shared" si="18"/>
        <v/>
      </c>
      <c r="I66" s="107" t="str">
        <f t="shared" si="18"/>
        <v/>
      </c>
      <c r="J66" s="107" t="str">
        <f t="shared" si="18"/>
        <v/>
      </c>
      <c r="K66" s="107" t="str">
        <f t="shared" si="18"/>
        <v/>
      </c>
      <c r="L66" s="107" t="str">
        <f t="shared" si="18"/>
        <v/>
      </c>
      <c r="M66" s="107" t="str">
        <f t="shared" si="18"/>
        <v/>
      </c>
      <c r="N66" s="107" t="str">
        <f t="shared" si="18"/>
        <v/>
      </c>
      <c r="O66" s="107" t="str">
        <f t="shared" si="18"/>
        <v/>
      </c>
      <c r="P66" s="107" t="str">
        <f t="shared" si="18"/>
        <v/>
      </c>
      <c r="Q66" s="107" t="str">
        <f t="shared" si="18"/>
        <v/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127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0</v>
      </c>
      <c r="C23" s="153">
        <v>0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0</v>
      </c>
      <c r="C26" s="153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0</v>
      </c>
      <c r="C34" s="155">
        <v>0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0</v>
      </c>
      <c r="C50" s="148">
        <v>0</v>
      </c>
      <c r="D50" s="148">
        <v>0</v>
      </c>
      <c r="E50" s="148">
        <v>0</v>
      </c>
      <c r="F50" s="148">
        <v>0</v>
      </c>
      <c r="G50" s="148">
        <v>0</v>
      </c>
      <c r="H50" s="148">
        <v>0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v>0</v>
      </c>
      <c r="P50" s="148">
        <v>0</v>
      </c>
      <c r="Q50" s="148">
        <v>0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46.31097019684433</v>
      </c>
      <c r="C53" s="96">
        <v>24.397829999999718</v>
      </c>
      <c r="D53" s="96">
        <v>0</v>
      </c>
      <c r="E53" s="96">
        <v>0</v>
      </c>
      <c r="F53" s="96">
        <v>0</v>
      </c>
      <c r="G53" s="96">
        <v>0</v>
      </c>
      <c r="H53" s="96">
        <v>0</v>
      </c>
      <c r="I53" s="96">
        <v>0</v>
      </c>
      <c r="J53" s="96">
        <v>0</v>
      </c>
      <c r="K53" s="96">
        <v>0</v>
      </c>
      <c r="L53" s="96">
        <v>0</v>
      </c>
      <c r="M53" s="96">
        <v>0</v>
      </c>
      <c r="N53" s="96">
        <v>0</v>
      </c>
      <c r="O53" s="96">
        <v>0</v>
      </c>
      <c r="P53" s="96">
        <v>0</v>
      </c>
      <c r="Q53" s="96">
        <v>0</v>
      </c>
    </row>
    <row r="54" spans="1:17" x14ac:dyDescent="0.25">
      <c r="A54" s="132" t="s">
        <v>83</v>
      </c>
      <c r="B54" s="160">
        <v>0.11975586397300815</v>
      </c>
      <c r="C54" s="160">
        <v>6.3090520416599599E-2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8.8486893771860878E-2</v>
      </c>
      <c r="C55" s="159">
        <v>4.6617209319898968E-2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2.2121723442965218</v>
      </c>
      <c r="C56" s="159">
        <v>1.1654302329974742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5.5304308607413047E-2</v>
      </c>
      <c r="C57" s="159">
        <v>2.9135755824936854E-2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7.9837242648672119E-2</v>
      </c>
      <c r="C58" s="158">
        <v>4.2060346944399737E-2</v>
      </c>
      <c r="D58" s="158">
        <v>0</v>
      </c>
      <c r="E58" s="158">
        <v>0</v>
      </c>
      <c r="F58" s="158">
        <v>0</v>
      </c>
      <c r="G58" s="158">
        <v>0</v>
      </c>
      <c r="H58" s="158">
        <v>0</v>
      </c>
      <c r="I58" s="158">
        <v>0</v>
      </c>
      <c r="J58" s="158">
        <v>0</v>
      </c>
      <c r="K58" s="158">
        <v>0</v>
      </c>
      <c r="L58" s="158">
        <v>0</v>
      </c>
      <c r="M58" s="158">
        <v>0</v>
      </c>
      <c r="N58" s="158">
        <v>0</v>
      </c>
      <c r="O58" s="158">
        <v>0</v>
      </c>
      <c r="P58" s="158">
        <v>0</v>
      </c>
      <c r="Q58" s="158">
        <v>0</v>
      </c>
    </row>
    <row r="59" spans="1:17" x14ac:dyDescent="0.25">
      <c r="A59" s="92" t="s">
        <v>125</v>
      </c>
      <c r="B59" s="91">
        <v>1.5967448529734422E-2</v>
      </c>
      <c r="C59" s="91">
        <v>8.4120693888799485E-3</v>
      </c>
      <c r="D59" s="91">
        <v>0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</row>
    <row r="60" spans="1:17" x14ac:dyDescent="0.25">
      <c r="A60" s="92" t="s">
        <v>26</v>
      </c>
      <c r="B60" s="91">
        <v>2.3951172794601631E-2</v>
      </c>
      <c r="C60" s="91">
        <v>1.261810408331992E-2</v>
      </c>
      <c r="D60" s="91">
        <v>0</v>
      </c>
      <c r="E60" s="91">
        <v>0</v>
      </c>
      <c r="F60" s="91">
        <v>0</v>
      </c>
      <c r="G60" s="91">
        <v>0</v>
      </c>
      <c r="H60" s="91">
        <v>0</v>
      </c>
      <c r="I60" s="91">
        <v>0</v>
      </c>
      <c r="J60" s="91">
        <v>0</v>
      </c>
      <c r="K60" s="91">
        <v>0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3.9918621324336059E-2</v>
      </c>
      <c r="C62" s="157">
        <v>2.1030173472199869E-2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7.4642751369657887</v>
      </c>
      <c r="C63" s="155">
        <v>3.9323753117425611</v>
      </c>
      <c r="D63" s="155">
        <v>0</v>
      </c>
      <c r="E63" s="155">
        <v>0</v>
      </c>
      <c r="F63" s="155">
        <v>0</v>
      </c>
      <c r="G63" s="155">
        <v>0</v>
      </c>
      <c r="H63" s="155">
        <v>0</v>
      </c>
      <c r="I63" s="155">
        <v>0</v>
      </c>
      <c r="J63" s="155">
        <v>0</v>
      </c>
      <c r="K63" s="155">
        <v>0</v>
      </c>
      <c r="L63" s="155">
        <v>0</v>
      </c>
      <c r="M63" s="155">
        <v>0</v>
      </c>
      <c r="N63" s="155">
        <v>0</v>
      </c>
      <c r="O63" s="155">
        <v>0</v>
      </c>
      <c r="P63" s="155">
        <v>0</v>
      </c>
      <c r="Q63" s="155">
        <v>0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6.143881149527834</v>
      </c>
      <c r="C66" s="153">
        <v>3.8434372764569891</v>
      </c>
      <c r="D66" s="153">
        <v>0</v>
      </c>
      <c r="E66" s="153">
        <v>0</v>
      </c>
      <c r="F66" s="153">
        <v>0</v>
      </c>
      <c r="G66" s="153">
        <v>0</v>
      </c>
      <c r="H66" s="153">
        <v>0</v>
      </c>
      <c r="I66" s="153">
        <v>0</v>
      </c>
      <c r="J66" s="153">
        <v>0</v>
      </c>
      <c r="K66" s="153">
        <v>0</v>
      </c>
      <c r="L66" s="153">
        <v>0</v>
      </c>
      <c r="M66" s="153">
        <v>0</v>
      </c>
      <c r="N66" s="153">
        <v>0</v>
      </c>
      <c r="O66" s="153">
        <v>0</v>
      </c>
      <c r="P66" s="153">
        <v>0</v>
      </c>
      <c r="Q66" s="153">
        <v>0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1.3203939874379547</v>
      </c>
      <c r="C68" s="153">
        <v>8.8938035285571981E-2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20.499006250070721</v>
      </c>
      <c r="C69" s="155">
        <v>10.799412483313434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11.196412705448678</v>
      </c>
      <c r="C70" s="155">
        <v>5.8985629676138291</v>
      </c>
      <c r="D70" s="155">
        <v>0</v>
      </c>
      <c r="E70" s="155">
        <v>0</v>
      </c>
      <c r="F70" s="155">
        <v>0</v>
      </c>
      <c r="G70" s="155">
        <v>0</v>
      </c>
      <c r="H70" s="155">
        <v>0</v>
      </c>
      <c r="I70" s="155">
        <v>0</v>
      </c>
      <c r="J70" s="155">
        <v>0</v>
      </c>
      <c r="K70" s="155">
        <v>0</v>
      </c>
      <c r="L70" s="155">
        <v>0</v>
      </c>
      <c r="M70" s="155">
        <v>0</v>
      </c>
      <c r="N70" s="155">
        <v>0</v>
      </c>
      <c r="O70" s="155">
        <v>0</v>
      </c>
      <c r="P70" s="155">
        <v>0</v>
      </c>
      <c r="Q70" s="155">
        <v>0</v>
      </c>
    </row>
    <row r="71" spans="1:17" x14ac:dyDescent="0.25">
      <c r="A71" s="152" t="s">
        <v>123</v>
      </c>
      <c r="B71" s="151">
        <v>8.6285513253930599</v>
      </c>
      <c r="C71" s="151">
        <v>5.4855159637577842</v>
      </c>
      <c r="D71" s="151">
        <v>0</v>
      </c>
      <c r="E71" s="151">
        <v>0</v>
      </c>
      <c r="F71" s="151">
        <v>0</v>
      </c>
      <c r="G71" s="151">
        <v>0</v>
      </c>
      <c r="H71" s="151">
        <v>0</v>
      </c>
      <c r="I71" s="151">
        <v>0</v>
      </c>
      <c r="J71" s="151">
        <v>0</v>
      </c>
      <c r="K71" s="151">
        <v>0</v>
      </c>
      <c r="L71" s="151">
        <v>0</v>
      </c>
      <c r="M71" s="151">
        <v>0</v>
      </c>
      <c r="N71" s="151">
        <v>0</v>
      </c>
      <c r="O71" s="151">
        <v>0</v>
      </c>
      <c r="P71" s="151">
        <v>0</v>
      </c>
      <c r="Q71" s="151">
        <v>0</v>
      </c>
    </row>
    <row r="72" spans="1:17" x14ac:dyDescent="0.25">
      <c r="A72" s="154" t="s">
        <v>30</v>
      </c>
      <c r="B72" s="153">
        <v>4.0508477344236491</v>
      </c>
      <c r="C72" s="153">
        <v>4.1332888840834023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0.72591152088598399</v>
      </c>
      <c r="C73" s="153">
        <v>0.73265657389031424</v>
      </c>
      <c r="D73" s="153">
        <v>0</v>
      </c>
      <c r="E73" s="153">
        <v>0</v>
      </c>
      <c r="F73" s="153">
        <v>0</v>
      </c>
      <c r="G73" s="153">
        <v>0</v>
      </c>
      <c r="H73" s="153">
        <v>0</v>
      </c>
      <c r="I73" s="153">
        <v>0</v>
      </c>
      <c r="J73" s="153">
        <v>0</v>
      </c>
      <c r="K73" s="153">
        <v>0</v>
      </c>
      <c r="L73" s="153">
        <v>0</v>
      </c>
      <c r="M73" s="153">
        <v>0</v>
      </c>
      <c r="N73" s="153">
        <v>0</v>
      </c>
      <c r="O73" s="153">
        <v>0</v>
      </c>
      <c r="P73" s="153">
        <v>0</v>
      </c>
      <c r="Q73" s="153">
        <v>0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3.8517920700834267</v>
      </c>
      <c r="C75" s="153">
        <v>0.61957050578406747</v>
      </c>
      <c r="D75" s="153">
        <v>0</v>
      </c>
      <c r="E75" s="153">
        <v>0</v>
      </c>
      <c r="F75" s="153">
        <v>0</v>
      </c>
      <c r="G75" s="153">
        <v>0</v>
      </c>
      <c r="H75" s="153">
        <v>0</v>
      </c>
      <c r="I75" s="153">
        <v>0</v>
      </c>
      <c r="J75" s="153">
        <v>0</v>
      </c>
      <c r="K75" s="153">
        <v>0</v>
      </c>
      <c r="L75" s="153">
        <v>0</v>
      </c>
      <c r="M75" s="153">
        <v>0</v>
      </c>
      <c r="N75" s="153">
        <v>0</v>
      </c>
      <c r="O75" s="153">
        <v>0</v>
      </c>
      <c r="P75" s="153">
        <v>0</v>
      </c>
      <c r="Q75" s="153">
        <v>0</v>
      </c>
    </row>
    <row r="76" spans="1:17" x14ac:dyDescent="0.25">
      <c r="A76" s="152" t="s">
        <v>122</v>
      </c>
      <c r="B76" s="151">
        <v>2.5678613800556178</v>
      </c>
      <c r="C76" s="151">
        <v>0.41304700385604498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4.5957194510616688</v>
      </c>
      <c r="C77" s="155">
        <v>2.4211451718265864</v>
      </c>
      <c r="D77" s="155">
        <v>0</v>
      </c>
      <c r="E77" s="155">
        <v>0</v>
      </c>
      <c r="F77" s="155">
        <v>0</v>
      </c>
      <c r="G77" s="155">
        <v>0</v>
      </c>
      <c r="H77" s="155">
        <v>0</v>
      </c>
      <c r="I77" s="155">
        <v>0</v>
      </c>
      <c r="J77" s="155">
        <v>0</v>
      </c>
      <c r="K77" s="155">
        <v>0</v>
      </c>
      <c r="L77" s="155">
        <v>0</v>
      </c>
      <c r="M77" s="155">
        <v>0</v>
      </c>
      <c r="N77" s="155">
        <v>0</v>
      </c>
      <c r="O77" s="155">
        <v>0</v>
      </c>
      <c r="P77" s="155">
        <v>0</v>
      </c>
      <c r="Q77" s="155">
        <v>0</v>
      </c>
    </row>
    <row r="78" spans="1:17" x14ac:dyDescent="0.25">
      <c r="A78" s="152" t="s">
        <v>121</v>
      </c>
      <c r="B78" s="151">
        <v>1.6427622305996139</v>
      </c>
      <c r="C78" s="151">
        <v>1.3711827684547251</v>
      </c>
      <c r="D78" s="151">
        <v>0</v>
      </c>
      <c r="E78" s="151">
        <v>0</v>
      </c>
      <c r="F78" s="151">
        <v>0</v>
      </c>
      <c r="G78" s="151">
        <v>0</v>
      </c>
      <c r="H78" s="151">
        <v>0</v>
      </c>
      <c r="I78" s="151">
        <v>0</v>
      </c>
      <c r="J78" s="151">
        <v>0</v>
      </c>
      <c r="K78" s="151">
        <v>0</v>
      </c>
      <c r="L78" s="151">
        <v>0</v>
      </c>
      <c r="M78" s="151">
        <v>0</v>
      </c>
      <c r="N78" s="151">
        <v>0</v>
      </c>
      <c r="O78" s="151">
        <v>0</v>
      </c>
      <c r="P78" s="151">
        <v>0</v>
      </c>
      <c r="Q78" s="151">
        <v>0</v>
      </c>
    </row>
    <row r="79" spans="1:17" x14ac:dyDescent="0.25">
      <c r="A79" s="154" t="s">
        <v>30</v>
      </c>
      <c r="B79" s="153">
        <v>1.0979904466389392</v>
      </c>
      <c r="C79" s="153">
        <v>1.1173049139783022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0.19675978148098822</v>
      </c>
      <c r="C80" s="153">
        <v>0.19805070809796252</v>
      </c>
      <c r="D80" s="153">
        <v>0</v>
      </c>
      <c r="E80" s="153">
        <v>0</v>
      </c>
      <c r="F80" s="153">
        <v>0</v>
      </c>
      <c r="G80" s="153">
        <v>0</v>
      </c>
      <c r="H80" s="153">
        <v>0</v>
      </c>
      <c r="I80" s="153">
        <v>0</v>
      </c>
      <c r="J80" s="153">
        <v>0</v>
      </c>
      <c r="K80" s="153">
        <v>0</v>
      </c>
      <c r="L80" s="153">
        <v>0</v>
      </c>
      <c r="M80" s="153">
        <v>0</v>
      </c>
      <c r="N80" s="153">
        <v>0</v>
      </c>
      <c r="O80" s="153">
        <v>0</v>
      </c>
      <c r="P80" s="153">
        <v>0</v>
      </c>
      <c r="Q80" s="153">
        <v>0</v>
      </c>
    </row>
    <row r="81" spans="1:17" x14ac:dyDescent="0.25">
      <c r="A81" s="154" t="s">
        <v>26</v>
      </c>
      <c r="B81" s="153">
        <v>0.34801200247968644</v>
      </c>
      <c r="C81" s="153">
        <v>5.5827146378460313E-2</v>
      </c>
      <c r="D81" s="153">
        <v>0</v>
      </c>
      <c r="E81" s="153">
        <v>0</v>
      </c>
      <c r="F81" s="153">
        <v>0</v>
      </c>
      <c r="G81" s="153">
        <v>0</v>
      </c>
      <c r="H81" s="153">
        <v>0</v>
      </c>
      <c r="I81" s="153">
        <v>0</v>
      </c>
      <c r="J81" s="153">
        <v>0</v>
      </c>
      <c r="K81" s="153">
        <v>0</v>
      </c>
      <c r="L81" s="153">
        <v>0</v>
      </c>
      <c r="M81" s="153">
        <v>0</v>
      </c>
      <c r="N81" s="153">
        <v>0</v>
      </c>
      <c r="O81" s="153">
        <v>0</v>
      </c>
      <c r="P81" s="153">
        <v>0</v>
      </c>
      <c r="Q81" s="153">
        <v>0</v>
      </c>
    </row>
    <row r="82" spans="1:17" x14ac:dyDescent="0.25">
      <c r="A82" s="152" t="s">
        <v>120</v>
      </c>
      <c r="B82" s="151">
        <v>1.5609092105433089</v>
      </c>
      <c r="C82" s="151">
        <v>0.82665381785802006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0" t="s">
        <v>33</v>
      </c>
      <c r="B83" s="87">
        <v>0</v>
      </c>
      <c r="C83" s="87">
        <v>0</v>
      </c>
      <c r="D83" s="87">
        <v>0</v>
      </c>
      <c r="E83" s="87">
        <v>0</v>
      </c>
      <c r="F83" s="87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0</v>
      </c>
      <c r="N83" s="87">
        <v>0</v>
      </c>
      <c r="O83" s="87">
        <v>0</v>
      </c>
      <c r="P83" s="87">
        <v>0</v>
      </c>
      <c r="Q83" s="87">
        <v>0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0.48841164328575709</v>
      </c>
      <c r="C85" s="87">
        <v>0.4048462019382944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8.9037969082675694E-2</v>
      </c>
      <c r="C86" s="87">
        <v>7.2410648622666191E-2</v>
      </c>
      <c r="D86" s="87">
        <v>0</v>
      </c>
      <c r="E86" s="87">
        <v>0</v>
      </c>
      <c r="F86" s="87">
        <v>0</v>
      </c>
      <c r="G86" s="87">
        <v>0</v>
      </c>
      <c r="H86" s="87">
        <v>0</v>
      </c>
      <c r="I86" s="87">
        <v>0</v>
      </c>
      <c r="J86" s="87">
        <v>0</v>
      </c>
      <c r="K86" s="87">
        <v>0</v>
      </c>
      <c r="L86" s="87">
        <v>0</v>
      </c>
      <c r="M86" s="87">
        <v>0</v>
      </c>
      <c r="N86" s="87">
        <v>0</v>
      </c>
      <c r="O86" s="87">
        <v>0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0.98345959817487616</v>
      </c>
      <c r="C89" s="87">
        <v>0.34939696729705955</v>
      </c>
      <c r="D89" s="87">
        <v>0</v>
      </c>
      <c r="E89" s="87">
        <v>0</v>
      </c>
      <c r="F89" s="87">
        <v>0</v>
      </c>
      <c r="G89" s="87">
        <v>0</v>
      </c>
      <c r="H89" s="87">
        <v>0</v>
      </c>
      <c r="I89" s="87">
        <v>0</v>
      </c>
      <c r="J89" s="87">
        <v>0</v>
      </c>
      <c r="K89" s="87">
        <v>0</v>
      </c>
      <c r="L89" s="87">
        <v>0</v>
      </c>
      <c r="M89" s="87">
        <v>0</v>
      </c>
      <c r="N89" s="87">
        <v>0</v>
      </c>
      <c r="O89" s="87">
        <v>0</v>
      </c>
      <c r="P89" s="87">
        <v>0</v>
      </c>
      <c r="Q89" s="87">
        <v>0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1.392048009918746</v>
      </c>
      <c r="C93" s="148">
        <v>0.22330858551384125</v>
      </c>
      <c r="D93" s="148">
        <v>0</v>
      </c>
      <c r="E93" s="148">
        <v>0</v>
      </c>
      <c r="F93" s="148">
        <v>0</v>
      </c>
      <c r="G93" s="148">
        <v>0</v>
      </c>
      <c r="H93" s="148">
        <v>0</v>
      </c>
      <c r="I93" s="148">
        <v>0</v>
      </c>
      <c r="J93" s="148">
        <v>0</v>
      </c>
      <c r="K93" s="148">
        <v>0</v>
      </c>
      <c r="L93" s="148">
        <v>0</v>
      </c>
      <c r="M93" s="148">
        <v>0</v>
      </c>
      <c r="N93" s="148">
        <v>0</v>
      </c>
      <c r="O93" s="148">
        <v>0</v>
      </c>
      <c r="P93" s="148">
        <v>0</v>
      </c>
      <c r="Q93" s="148">
        <v>0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</v>
      </c>
      <c r="C98" s="77">
        <f t="shared" si="0"/>
        <v>0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129" t="s">
        <v>79</v>
      </c>
      <c r="B103" s="144">
        <f t="shared" ref="B103:Q103" si="5">IF(B$10=0,0,B$10/B$5)</f>
        <v>0</v>
      </c>
      <c r="C103" s="144">
        <f t="shared" si="5"/>
        <v>0</v>
      </c>
      <c r="D103" s="144">
        <f t="shared" si="5"/>
        <v>0</v>
      </c>
      <c r="E103" s="144">
        <f t="shared" si="5"/>
        <v>0</v>
      </c>
      <c r="F103" s="144">
        <f t="shared" si="5"/>
        <v>0</v>
      </c>
      <c r="G103" s="144">
        <f t="shared" si="5"/>
        <v>0</v>
      </c>
      <c r="H103" s="144">
        <f t="shared" si="5"/>
        <v>0</v>
      </c>
      <c r="I103" s="144">
        <f t="shared" si="5"/>
        <v>0</v>
      </c>
      <c r="J103" s="144">
        <f t="shared" si="5"/>
        <v>0</v>
      </c>
      <c r="K103" s="144">
        <f t="shared" si="5"/>
        <v>0</v>
      </c>
      <c r="L103" s="144">
        <f t="shared" si="5"/>
        <v>0</v>
      </c>
      <c r="M103" s="144">
        <f t="shared" si="5"/>
        <v>0</v>
      </c>
      <c r="N103" s="144">
        <f t="shared" si="5"/>
        <v>0</v>
      </c>
      <c r="O103" s="144">
        <f t="shared" si="5"/>
        <v>0</v>
      </c>
      <c r="P103" s="144">
        <f t="shared" si="5"/>
        <v>0</v>
      </c>
      <c r="Q103" s="144">
        <f t="shared" si="5"/>
        <v>0</v>
      </c>
    </row>
    <row r="104" spans="1:17" x14ac:dyDescent="0.25">
      <c r="A104" s="127" t="s">
        <v>117</v>
      </c>
      <c r="B104" s="143">
        <f t="shared" ref="B104:Q104" si="6">IF(B$15=0,0,B$15/B$5)</f>
        <v>0</v>
      </c>
      <c r="C104" s="143">
        <f t="shared" si="6"/>
        <v>0</v>
      </c>
      <c r="D104" s="143">
        <f t="shared" si="6"/>
        <v>0</v>
      </c>
      <c r="E104" s="143">
        <f t="shared" si="6"/>
        <v>0</v>
      </c>
      <c r="F104" s="143">
        <f t="shared" si="6"/>
        <v>0</v>
      </c>
      <c r="G104" s="143">
        <f t="shared" si="6"/>
        <v>0</v>
      </c>
      <c r="H104" s="143">
        <f t="shared" si="6"/>
        <v>0</v>
      </c>
      <c r="I104" s="143">
        <f t="shared" si="6"/>
        <v>0</v>
      </c>
      <c r="J104" s="143">
        <f t="shared" si="6"/>
        <v>0</v>
      </c>
      <c r="K104" s="143">
        <f t="shared" si="6"/>
        <v>0</v>
      </c>
      <c r="L104" s="143">
        <f t="shared" si="6"/>
        <v>0</v>
      </c>
      <c r="M104" s="143">
        <f t="shared" si="6"/>
        <v>0</v>
      </c>
      <c r="N104" s="143">
        <f t="shared" si="6"/>
        <v>0</v>
      </c>
      <c r="O104" s="143">
        <f t="shared" si="6"/>
        <v>0</v>
      </c>
      <c r="P104" s="143">
        <f t="shared" si="6"/>
        <v>0</v>
      </c>
      <c r="Q104" s="143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</v>
      </c>
      <c r="C105" s="143">
        <f t="shared" si="7"/>
        <v>0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0</v>
      </c>
      <c r="C106" s="143">
        <f t="shared" si="8"/>
        <v>0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0</v>
      </c>
      <c r="C107" s="141">
        <f t="shared" si="9"/>
        <v>0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0</v>
      </c>
      <c r="C109" s="143">
        <f t="shared" si="11"/>
        <v>0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0</v>
      </c>
      <c r="C110" s="141">
        <f t="shared" si="12"/>
        <v>0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0</v>
      </c>
      <c r="C111" s="141">
        <f t="shared" si="13"/>
        <v>0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40" t="s">
        <v>119</v>
      </c>
      <c r="B112" s="139">
        <f t="shared" ref="B112:Q112" si="14">IF(B$50=0,0,B$50/B$5)</f>
        <v>0</v>
      </c>
      <c r="C112" s="139">
        <f t="shared" si="14"/>
        <v>0</v>
      </c>
      <c r="D112" s="139">
        <f t="shared" si="14"/>
        <v>0</v>
      </c>
      <c r="E112" s="139">
        <f t="shared" si="14"/>
        <v>0</v>
      </c>
      <c r="F112" s="139">
        <f t="shared" si="14"/>
        <v>0</v>
      </c>
      <c r="G112" s="139">
        <f t="shared" si="14"/>
        <v>0</v>
      </c>
      <c r="H112" s="139">
        <f t="shared" si="14"/>
        <v>0</v>
      </c>
      <c r="I112" s="139">
        <f t="shared" si="14"/>
        <v>0</v>
      </c>
      <c r="J112" s="139">
        <f t="shared" si="14"/>
        <v>0</v>
      </c>
      <c r="K112" s="139">
        <f t="shared" si="14"/>
        <v>0</v>
      </c>
      <c r="L112" s="139">
        <f t="shared" si="14"/>
        <v>0</v>
      </c>
      <c r="M112" s="139">
        <f t="shared" si="14"/>
        <v>0</v>
      </c>
      <c r="N112" s="139">
        <f t="shared" si="14"/>
        <v>0</v>
      </c>
      <c r="O112" s="139">
        <f t="shared" si="14"/>
        <v>0</v>
      </c>
      <c r="P112" s="139">
        <f t="shared" si="14"/>
        <v>0</v>
      </c>
      <c r="Q112" s="139">
        <f t="shared" si="14"/>
        <v>0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1</v>
      </c>
      <c r="C115" s="77">
        <f t="shared" si="15"/>
        <v>1.0000000000000002</v>
      </c>
      <c r="D115" s="77">
        <f t="shared" si="15"/>
        <v>0</v>
      </c>
      <c r="E115" s="77">
        <f t="shared" si="15"/>
        <v>0</v>
      </c>
      <c r="F115" s="77">
        <f t="shared" si="15"/>
        <v>0</v>
      </c>
      <c r="G115" s="77">
        <f t="shared" si="15"/>
        <v>0</v>
      </c>
      <c r="H115" s="77">
        <f t="shared" si="15"/>
        <v>0</v>
      </c>
      <c r="I115" s="77">
        <f t="shared" si="15"/>
        <v>0</v>
      </c>
      <c r="J115" s="77">
        <f t="shared" si="15"/>
        <v>0</v>
      </c>
      <c r="K115" s="77">
        <f t="shared" si="15"/>
        <v>0</v>
      </c>
      <c r="L115" s="77">
        <f t="shared" si="15"/>
        <v>0</v>
      </c>
      <c r="M115" s="77">
        <f t="shared" si="15"/>
        <v>0</v>
      </c>
      <c r="N115" s="77">
        <f t="shared" si="15"/>
        <v>0</v>
      </c>
      <c r="O115" s="77">
        <f t="shared" si="15"/>
        <v>0</v>
      </c>
      <c r="P115" s="77">
        <f t="shared" si="15"/>
        <v>0</v>
      </c>
      <c r="Q115" s="77">
        <f t="shared" si="15"/>
        <v>0</v>
      </c>
    </row>
    <row r="116" spans="1:17" x14ac:dyDescent="0.25">
      <c r="A116" s="132" t="s">
        <v>83</v>
      </c>
      <c r="B116" s="146">
        <f t="shared" ref="B116:Q116" si="16">IF(B$54=0,0,B$54/B$53)</f>
        <v>2.5859070424132124E-3</v>
      </c>
      <c r="C116" s="146">
        <f t="shared" si="16"/>
        <v>2.5859070424132115E-3</v>
      </c>
      <c r="D116" s="146">
        <f t="shared" si="16"/>
        <v>0</v>
      </c>
      <c r="E116" s="146">
        <f t="shared" si="16"/>
        <v>0</v>
      </c>
      <c r="F116" s="146">
        <f t="shared" si="16"/>
        <v>0</v>
      </c>
      <c r="G116" s="146">
        <f t="shared" si="16"/>
        <v>0</v>
      </c>
      <c r="H116" s="146">
        <f t="shared" si="16"/>
        <v>0</v>
      </c>
      <c r="I116" s="146">
        <f t="shared" si="16"/>
        <v>0</v>
      </c>
      <c r="J116" s="146">
        <f t="shared" si="16"/>
        <v>0</v>
      </c>
      <c r="K116" s="146">
        <f t="shared" si="16"/>
        <v>0</v>
      </c>
      <c r="L116" s="146">
        <f t="shared" si="16"/>
        <v>0</v>
      </c>
      <c r="M116" s="146">
        <f t="shared" si="16"/>
        <v>0</v>
      </c>
      <c r="N116" s="146">
        <f t="shared" si="16"/>
        <v>0</v>
      </c>
      <c r="O116" s="146">
        <f t="shared" si="16"/>
        <v>0</v>
      </c>
      <c r="P116" s="146">
        <f t="shared" si="16"/>
        <v>0</v>
      </c>
      <c r="Q116" s="146">
        <f t="shared" si="16"/>
        <v>0</v>
      </c>
    </row>
    <row r="117" spans="1:17" x14ac:dyDescent="0.25">
      <c r="A117" s="76" t="s">
        <v>82</v>
      </c>
      <c r="B117" s="145">
        <f t="shared" ref="B117:Q117" si="17">IF(B$55=0,0,B$55/B$53)</f>
        <v>1.9107112935822376E-3</v>
      </c>
      <c r="C117" s="145">
        <f t="shared" si="17"/>
        <v>1.9107112935822369E-3</v>
      </c>
      <c r="D117" s="145">
        <f t="shared" si="17"/>
        <v>0</v>
      </c>
      <c r="E117" s="145">
        <f t="shared" si="17"/>
        <v>0</v>
      </c>
      <c r="F117" s="145">
        <f t="shared" si="17"/>
        <v>0</v>
      </c>
      <c r="G117" s="145">
        <f t="shared" si="17"/>
        <v>0</v>
      </c>
      <c r="H117" s="145">
        <f t="shared" si="17"/>
        <v>0</v>
      </c>
      <c r="I117" s="145">
        <f t="shared" si="17"/>
        <v>0</v>
      </c>
      <c r="J117" s="145">
        <f t="shared" si="17"/>
        <v>0</v>
      </c>
      <c r="K117" s="145">
        <f t="shared" si="17"/>
        <v>0</v>
      </c>
      <c r="L117" s="145">
        <f t="shared" si="17"/>
        <v>0</v>
      </c>
      <c r="M117" s="145">
        <f t="shared" si="17"/>
        <v>0</v>
      </c>
      <c r="N117" s="145">
        <f t="shared" si="17"/>
        <v>0</v>
      </c>
      <c r="O117" s="145">
        <f t="shared" si="17"/>
        <v>0</v>
      </c>
      <c r="P117" s="145">
        <f t="shared" si="17"/>
        <v>0</v>
      </c>
      <c r="Q117" s="145">
        <f t="shared" si="17"/>
        <v>0</v>
      </c>
    </row>
    <row r="118" spans="1:17" x14ac:dyDescent="0.25">
      <c r="A118" s="76" t="s">
        <v>81</v>
      </c>
      <c r="B118" s="145">
        <f t="shared" ref="B118:Q118" si="18">IF(B$56=0,0,B$56/B$53)</f>
        <v>4.7767782339555934E-2</v>
      </c>
      <c r="C118" s="145">
        <f t="shared" si="18"/>
        <v>4.776778233955592E-2</v>
      </c>
      <c r="D118" s="145">
        <f t="shared" si="18"/>
        <v>0</v>
      </c>
      <c r="E118" s="145">
        <f t="shared" si="18"/>
        <v>0</v>
      </c>
      <c r="F118" s="145">
        <f t="shared" si="18"/>
        <v>0</v>
      </c>
      <c r="G118" s="145">
        <f t="shared" si="18"/>
        <v>0</v>
      </c>
      <c r="H118" s="145">
        <f t="shared" si="18"/>
        <v>0</v>
      </c>
      <c r="I118" s="145">
        <f t="shared" si="18"/>
        <v>0</v>
      </c>
      <c r="J118" s="145">
        <f t="shared" si="18"/>
        <v>0</v>
      </c>
      <c r="K118" s="145">
        <f t="shared" si="18"/>
        <v>0</v>
      </c>
      <c r="L118" s="145">
        <f t="shared" si="18"/>
        <v>0</v>
      </c>
      <c r="M118" s="145">
        <f t="shared" si="18"/>
        <v>0</v>
      </c>
      <c r="N118" s="145">
        <f t="shared" si="18"/>
        <v>0</v>
      </c>
      <c r="O118" s="145">
        <f t="shared" si="18"/>
        <v>0</v>
      </c>
      <c r="P118" s="145">
        <f t="shared" si="18"/>
        <v>0</v>
      </c>
      <c r="Q118" s="145">
        <f t="shared" si="18"/>
        <v>0</v>
      </c>
    </row>
    <row r="119" spans="1:17" x14ac:dyDescent="0.25">
      <c r="A119" s="76" t="s">
        <v>80</v>
      </c>
      <c r="B119" s="145">
        <f t="shared" ref="B119:Q119" si="19">IF(B$57=0,0,B$57/B$53)</f>
        <v>1.1941945584888983E-3</v>
      </c>
      <c r="C119" s="145">
        <f t="shared" si="19"/>
        <v>1.1941945584888979E-3</v>
      </c>
      <c r="D119" s="145">
        <f t="shared" si="19"/>
        <v>0</v>
      </c>
      <c r="E119" s="145">
        <f t="shared" si="19"/>
        <v>0</v>
      </c>
      <c r="F119" s="145">
        <f t="shared" si="19"/>
        <v>0</v>
      </c>
      <c r="G119" s="145">
        <f t="shared" si="19"/>
        <v>0</v>
      </c>
      <c r="H119" s="145">
        <f t="shared" si="19"/>
        <v>0</v>
      </c>
      <c r="I119" s="145">
        <f t="shared" si="19"/>
        <v>0</v>
      </c>
      <c r="J119" s="145">
        <f t="shared" si="19"/>
        <v>0</v>
      </c>
      <c r="K119" s="145">
        <f t="shared" si="19"/>
        <v>0</v>
      </c>
      <c r="L119" s="145">
        <f t="shared" si="19"/>
        <v>0</v>
      </c>
      <c r="M119" s="145">
        <f t="shared" si="19"/>
        <v>0</v>
      </c>
      <c r="N119" s="145">
        <f t="shared" si="19"/>
        <v>0</v>
      </c>
      <c r="O119" s="145">
        <f t="shared" si="19"/>
        <v>0</v>
      </c>
      <c r="P119" s="145">
        <f t="shared" si="19"/>
        <v>0</v>
      </c>
      <c r="Q119" s="145">
        <f t="shared" si="19"/>
        <v>0</v>
      </c>
    </row>
    <row r="120" spans="1:17" x14ac:dyDescent="0.25">
      <c r="A120" s="129" t="s">
        <v>79</v>
      </c>
      <c r="B120" s="144">
        <f t="shared" ref="B120:Q120" si="20">IF(B$58=0,0,B$58/B$53)</f>
        <v>1.7239380282754754E-3</v>
      </c>
      <c r="C120" s="144">
        <f t="shared" si="20"/>
        <v>1.7239380282754746E-3</v>
      </c>
      <c r="D120" s="144">
        <f t="shared" si="20"/>
        <v>0</v>
      </c>
      <c r="E120" s="144">
        <f t="shared" si="20"/>
        <v>0</v>
      </c>
      <c r="F120" s="144">
        <f t="shared" si="20"/>
        <v>0</v>
      </c>
      <c r="G120" s="144">
        <f t="shared" si="20"/>
        <v>0</v>
      </c>
      <c r="H120" s="144">
        <f t="shared" si="20"/>
        <v>0</v>
      </c>
      <c r="I120" s="144">
        <f t="shared" si="20"/>
        <v>0</v>
      </c>
      <c r="J120" s="144">
        <f t="shared" si="20"/>
        <v>0</v>
      </c>
      <c r="K120" s="144">
        <f t="shared" si="20"/>
        <v>0</v>
      </c>
      <c r="L120" s="144">
        <f t="shared" si="20"/>
        <v>0</v>
      </c>
      <c r="M120" s="144">
        <f t="shared" si="20"/>
        <v>0</v>
      </c>
      <c r="N120" s="144">
        <f t="shared" si="20"/>
        <v>0</v>
      </c>
      <c r="O120" s="144">
        <f t="shared" si="20"/>
        <v>0</v>
      </c>
      <c r="P120" s="144">
        <f t="shared" si="20"/>
        <v>0</v>
      </c>
      <c r="Q120" s="144">
        <f t="shared" si="20"/>
        <v>0</v>
      </c>
    </row>
    <row r="121" spans="1:17" x14ac:dyDescent="0.25">
      <c r="A121" s="127" t="s">
        <v>115</v>
      </c>
      <c r="B121" s="143">
        <f t="shared" ref="B121:Q121" si="21">IF(B$63=0,0,B$63/B$53)</f>
        <v>0.16117725681925815</v>
      </c>
      <c r="C121" s="143">
        <f t="shared" si="21"/>
        <v>0.16117725681925837</v>
      </c>
      <c r="D121" s="143">
        <f t="shared" si="21"/>
        <v>0</v>
      </c>
      <c r="E121" s="143">
        <f t="shared" si="21"/>
        <v>0</v>
      </c>
      <c r="F121" s="143">
        <f t="shared" si="21"/>
        <v>0</v>
      </c>
      <c r="G121" s="143">
        <f t="shared" si="21"/>
        <v>0</v>
      </c>
      <c r="H121" s="143">
        <f t="shared" si="21"/>
        <v>0</v>
      </c>
      <c r="I121" s="143">
        <f t="shared" si="21"/>
        <v>0</v>
      </c>
      <c r="J121" s="143">
        <f t="shared" si="21"/>
        <v>0</v>
      </c>
      <c r="K121" s="143">
        <f t="shared" si="21"/>
        <v>0</v>
      </c>
      <c r="L121" s="143">
        <f t="shared" si="21"/>
        <v>0</v>
      </c>
      <c r="M121" s="143">
        <f t="shared" si="21"/>
        <v>0</v>
      </c>
      <c r="N121" s="143">
        <f t="shared" si="21"/>
        <v>0</v>
      </c>
      <c r="O121" s="143">
        <f t="shared" si="21"/>
        <v>0</v>
      </c>
      <c r="P121" s="143">
        <f t="shared" si="21"/>
        <v>0</v>
      </c>
      <c r="Q121" s="143">
        <f t="shared" si="21"/>
        <v>0</v>
      </c>
    </row>
    <row r="122" spans="1:17" x14ac:dyDescent="0.25">
      <c r="A122" s="127" t="s">
        <v>114</v>
      </c>
      <c r="B122" s="143">
        <f t="shared" ref="B122:Q122" si="22">IF(B$69=0,0,B$69/B$53)</f>
        <v>0.44263823804467695</v>
      </c>
      <c r="C122" s="143">
        <f t="shared" si="22"/>
        <v>0.44263823804467689</v>
      </c>
      <c r="D122" s="143">
        <f t="shared" si="22"/>
        <v>0</v>
      </c>
      <c r="E122" s="143">
        <f t="shared" si="22"/>
        <v>0</v>
      </c>
      <c r="F122" s="143">
        <f t="shared" si="22"/>
        <v>0</v>
      </c>
      <c r="G122" s="143">
        <f t="shared" si="22"/>
        <v>0</v>
      </c>
      <c r="H122" s="143">
        <f t="shared" si="22"/>
        <v>0</v>
      </c>
      <c r="I122" s="143">
        <f t="shared" si="22"/>
        <v>0</v>
      </c>
      <c r="J122" s="143">
        <f t="shared" si="22"/>
        <v>0</v>
      </c>
      <c r="K122" s="143">
        <f t="shared" si="22"/>
        <v>0</v>
      </c>
      <c r="L122" s="143">
        <f t="shared" si="22"/>
        <v>0</v>
      </c>
      <c r="M122" s="143">
        <f t="shared" si="22"/>
        <v>0</v>
      </c>
      <c r="N122" s="143">
        <f t="shared" si="22"/>
        <v>0</v>
      </c>
      <c r="O122" s="143">
        <f t="shared" si="22"/>
        <v>0</v>
      </c>
      <c r="P122" s="143">
        <f t="shared" si="22"/>
        <v>0</v>
      </c>
      <c r="Q122" s="143">
        <f t="shared" si="22"/>
        <v>0</v>
      </c>
    </row>
    <row r="123" spans="1:17" x14ac:dyDescent="0.25">
      <c r="A123" s="127" t="s">
        <v>113</v>
      </c>
      <c r="B123" s="143">
        <f t="shared" ref="B123:Q123" si="23">IF(B$70=0,0,B$70/B$53)</f>
        <v>0.24176588522888712</v>
      </c>
      <c r="C123" s="143">
        <f t="shared" si="23"/>
        <v>0.24176588522888703</v>
      </c>
      <c r="D123" s="143">
        <f t="shared" si="23"/>
        <v>0</v>
      </c>
      <c r="E123" s="143">
        <f t="shared" si="23"/>
        <v>0</v>
      </c>
      <c r="F123" s="143">
        <f t="shared" si="23"/>
        <v>0</v>
      </c>
      <c r="G123" s="143">
        <f t="shared" si="23"/>
        <v>0</v>
      </c>
      <c r="H123" s="143">
        <f t="shared" si="23"/>
        <v>0</v>
      </c>
      <c r="I123" s="143">
        <f t="shared" si="23"/>
        <v>0</v>
      </c>
      <c r="J123" s="143">
        <f t="shared" si="23"/>
        <v>0</v>
      </c>
      <c r="K123" s="143">
        <f t="shared" si="23"/>
        <v>0</v>
      </c>
      <c r="L123" s="143">
        <f t="shared" si="23"/>
        <v>0</v>
      </c>
      <c r="M123" s="143">
        <f t="shared" si="23"/>
        <v>0</v>
      </c>
      <c r="N123" s="143">
        <f t="shared" si="23"/>
        <v>0</v>
      </c>
      <c r="O123" s="143">
        <f t="shared" si="23"/>
        <v>0</v>
      </c>
      <c r="P123" s="143">
        <f t="shared" si="23"/>
        <v>0</v>
      </c>
      <c r="Q123" s="143">
        <f t="shared" si="23"/>
        <v>0</v>
      </c>
    </row>
    <row r="124" spans="1:17" x14ac:dyDescent="0.25">
      <c r="A124" s="142" t="s">
        <v>123</v>
      </c>
      <c r="B124" s="141">
        <f t="shared" ref="B124:Q124" si="24">IF(B$71=0,0,B$71/B$53)</f>
        <v>0.18631765408320072</v>
      </c>
      <c r="C124" s="141">
        <f t="shared" si="24"/>
        <v>0.22483622370341327</v>
      </c>
      <c r="D124" s="141">
        <f t="shared" si="24"/>
        <v>0</v>
      </c>
      <c r="E124" s="141">
        <f t="shared" si="24"/>
        <v>0</v>
      </c>
      <c r="F124" s="141">
        <f t="shared" si="24"/>
        <v>0</v>
      </c>
      <c r="G124" s="141">
        <f t="shared" si="24"/>
        <v>0</v>
      </c>
      <c r="H124" s="141">
        <f t="shared" si="24"/>
        <v>0</v>
      </c>
      <c r="I124" s="141">
        <f t="shared" si="24"/>
        <v>0</v>
      </c>
      <c r="J124" s="141">
        <f t="shared" si="24"/>
        <v>0</v>
      </c>
      <c r="K124" s="141">
        <f t="shared" si="24"/>
        <v>0</v>
      </c>
      <c r="L124" s="141">
        <f t="shared" si="24"/>
        <v>0</v>
      </c>
      <c r="M124" s="141">
        <f t="shared" si="24"/>
        <v>0</v>
      </c>
      <c r="N124" s="141">
        <f t="shared" si="24"/>
        <v>0</v>
      </c>
      <c r="O124" s="141">
        <f t="shared" si="24"/>
        <v>0</v>
      </c>
      <c r="P124" s="141">
        <f t="shared" si="24"/>
        <v>0</v>
      </c>
      <c r="Q124" s="141">
        <f t="shared" si="24"/>
        <v>0</v>
      </c>
    </row>
    <row r="125" spans="1:17" x14ac:dyDescent="0.25">
      <c r="A125" s="142" t="s">
        <v>122</v>
      </c>
      <c r="B125" s="141">
        <f t="shared" ref="B125:Q125" si="25">IF(B$76=0,0,B$76/B$53)</f>
        <v>5.5448231145686387E-2</v>
      </c>
      <c r="C125" s="141">
        <f t="shared" si="25"/>
        <v>1.6929661525473771E-2</v>
      </c>
      <c r="D125" s="141">
        <f t="shared" si="25"/>
        <v>0</v>
      </c>
      <c r="E125" s="141">
        <f t="shared" si="25"/>
        <v>0</v>
      </c>
      <c r="F125" s="141">
        <f t="shared" si="25"/>
        <v>0</v>
      </c>
      <c r="G125" s="141">
        <f t="shared" si="25"/>
        <v>0</v>
      </c>
      <c r="H125" s="141">
        <f t="shared" si="25"/>
        <v>0</v>
      </c>
      <c r="I125" s="141">
        <f t="shared" si="25"/>
        <v>0</v>
      </c>
      <c r="J125" s="141">
        <f t="shared" si="25"/>
        <v>0</v>
      </c>
      <c r="K125" s="141">
        <f t="shared" si="25"/>
        <v>0</v>
      </c>
      <c r="L125" s="141">
        <f t="shared" si="25"/>
        <v>0</v>
      </c>
      <c r="M125" s="141">
        <f t="shared" si="25"/>
        <v>0</v>
      </c>
      <c r="N125" s="141">
        <f t="shared" si="25"/>
        <v>0</v>
      </c>
      <c r="O125" s="141">
        <f t="shared" si="25"/>
        <v>0</v>
      </c>
      <c r="P125" s="141">
        <f t="shared" si="25"/>
        <v>0</v>
      </c>
      <c r="Q125" s="141">
        <f t="shared" si="25"/>
        <v>0</v>
      </c>
    </row>
    <row r="126" spans="1:17" x14ac:dyDescent="0.25">
      <c r="A126" s="127" t="s">
        <v>112</v>
      </c>
      <c r="B126" s="143">
        <f t="shared" ref="B126:Q126" si="26">IF(B$77=0,0,B$77/B$53)</f>
        <v>9.9236086644862068E-2</v>
      </c>
      <c r="C126" s="143">
        <f t="shared" si="26"/>
        <v>9.923608664486204E-2</v>
      </c>
      <c r="D126" s="143">
        <f t="shared" si="26"/>
        <v>0</v>
      </c>
      <c r="E126" s="143">
        <f t="shared" si="26"/>
        <v>0</v>
      </c>
      <c r="F126" s="143">
        <f t="shared" si="26"/>
        <v>0</v>
      </c>
      <c r="G126" s="143">
        <f t="shared" si="26"/>
        <v>0</v>
      </c>
      <c r="H126" s="143">
        <f t="shared" si="26"/>
        <v>0</v>
      </c>
      <c r="I126" s="143">
        <f t="shared" si="26"/>
        <v>0</v>
      </c>
      <c r="J126" s="143">
        <f t="shared" si="26"/>
        <v>0</v>
      </c>
      <c r="K126" s="143">
        <f t="shared" si="26"/>
        <v>0</v>
      </c>
      <c r="L126" s="143">
        <f t="shared" si="26"/>
        <v>0</v>
      </c>
      <c r="M126" s="143">
        <f t="shared" si="26"/>
        <v>0</v>
      </c>
      <c r="N126" s="143">
        <f t="shared" si="26"/>
        <v>0</v>
      </c>
      <c r="O126" s="143">
        <f t="shared" si="26"/>
        <v>0</v>
      </c>
      <c r="P126" s="143">
        <f t="shared" si="26"/>
        <v>0</v>
      </c>
      <c r="Q126" s="143">
        <f t="shared" si="26"/>
        <v>0</v>
      </c>
    </row>
    <row r="127" spans="1:17" x14ac:dyDescent="0.25">
      <c r="A127" s="142" t="s">
        <v>121</v>
      </c>
      <c r="B127" s="141">
        <f t="shared" ref="B127:Q127" si="27">IF(B$78=0,0,B$78/B$53)</f>
        <v>3.547242097535571E-2</v>
      </c>
      <c r="C127" s="141">
        <f t="shared" si="27"/>
        <v>5.6201013305475972E-2</v>
      </c>
      <c r="D127" s="141">
        <f t="shared" si="27"/>
        <v>0</v>
      </c>
      <c r="E127" s="141">
        <f t="shared" si="27"/>
        <v>0</v>
      </c>
      <c r="F127" s="141">
        <f t="shared" si="27"/>
        <v>0</v>
      </c>
      <c r="G127" s="141">
        <f t="shared" si="27"/>
        <v>0</v>
      </c>
      <c r="H127" s="141">
        <f t="shared" si="27"/>
        <v>0</v>
      </c>
      <c r="I127" s="141">
        <f t="shared" si="27"/>
        <v>0</v>
      </c>
      <c r="J127" s="141">
        <f t="shared" si="27"/>
        <v>0</v>
      </c>
      <c r="K127" s="141">
        <f t="shared" si="27"/>
        <v>0</v>
      </c>
      <c r="L127" s="141">
        <f t="shared" si="27"/>
        <v>0</v>
      </c>
      <c r="M127" s="141">
        <f t="shared" si="27"/>
        <v>0</v>
      </c>
      <c r="N127" s="141">
        <f t="shared" si="27"/>
        <v>0</v>
      </c>
      <c r="O127" s="141">
        <f t="shared" si="27"/>
        <v>0</v>
      </c>
      <c r="P127" s="141">
        <f t="shared" si="27"/>
        <v>0</v>
      </c>
      <c r="Q127" s="141">
        <f t="shared" si="27"/>
        <v>0</v>
      </c>
    </row>
    <row r="128" spans="1:17" x14ac:dyDescent="0.25">
      <c r="A128" s="142" t="s">
        <v>120</v>
      </c>
      <c r="B128" s="141">
        <f t="shared" ref="B128:Q128" si="28">IF(B$82=0,0,B$82/B$53)</f>
        <v>3.370495595122882E-2</v>
      </c>
      <c r="C128" s="141">
        <f t="shared" si="28"/>
        <v>3.3882268130322642E-2</v>
      </c>
      <c r="D128" s="141">
        <f t="shared" si="28"/>
        <v>0</v>
      </c>
      <c r="E128" s="141">
        <f t="shared" si="28"/>
        <v>0</v>
      </c>
      <c r="F128" s="141">
        <f t="shared" si="28"/>
        <v>0</v>
      </c>
      <c r="G128" s="141">
        <f t="shared" si="28"/>
        <v>0</v>
      </c>
      <c r="H128" s="141">
        <f t="shared" si="28"/>
        <v>0</v>
      </c>
      <c r="I128" s="141">
        <f t="shared" si="28"/>
        <v>0</v>
      </c>
      <c r="J128" s="141">
        <f t="shared" si="28"/>
        <v>0</v>
      </c>
      <c r="K128" s="141">
        <f t="shared" si="28"/>
        <v>0</v>
      </c>
      <c r="L128" s="141">
        <f t="shared" si="28"/>
        <v>0</v>
      </c>
      <c r="M128" s="141">
        <f t="shared" si="28"/>
        <v>0</v>
      </c>
      <c r="N128" s="141">
        <f t="shared" si="28"/>
        <v>0</v>
      </c>
      <c r="O128" s="141">
        <f t="shared" si="28"/>
        <v>0</v>
      </c>
      <c r="P128" s="141">
        <f t="shared" si="28"/>
        <v>0</v>
      </c>
      <c r="Q128" s="141">
        <f t="shared" si="28"/>
        <v>0</v>
      </c>
    </row>
    <row r="129" spans="1:17" x14ac:dyDescent="0.25">
      <c r="A129" s="140" t="s">
        <v>119</v>
      </c>
      <c r="B129" s="139">
        <f t="shared" ref="B129:Q129" si="29">IF(B$93=0,0,B$93/B$53)</f>
        <v>3.0058709718277534E-2</v>
      </c>
      <c r="C129" s="139">
        <f t="shared" si="29"/>
        <v>9.1528052090634228E-3</v>
      </c>
      <c r="D129" s="139">
        <f t="shared" si="29"/>
        <v>0</v>
      </c>
      <c r="E129" s="139">
        <f t="shared" si="29"/>
        <v>0</v>
      </c>
      <c r="F129" s="139">
        <f t="shared" si="29"/>
        <v>0</v>
      </c>
      <c r="G129" s="139">
        <f t="shared" si="29"/>
        <v>0</v>
      </c>
      <c r="H129" s="139">
        <f t="shared" si="29"/>
        <v>0</v>
      </c>
      <c r="I129" s="139">
        <f t="shared" si="29"/>
        <v>0</v>
      </c>
      <c r="J129" s="139">
        <f t="shared" si="29"/>
        <v>0</v>
      </c>
      <c r="K129" s="139">
        <f t="shared" si="29"/>
        <v>0</v>
      </c>
      <c r="L129" s="139">
        <f t="shared" si="29"/>
        <v>0</v>
      </c>
      <c r="M129" s="139">
        <f t="shared" si="29"/>
        <v>0</v>
      </c>
      <c r="N129" s="139">
        <f t="shared" si="29"/>
        <v>0</v>
      </c>
      <c r="O129" s="139">
        <f t="shared" si="29"/>
        <v>0</v>
      </c>
      <c r="P129" s="139">
        <f t="shared" si="29"/>
        <v>0</v>
      </c>
      <c r="Q129" s="139">
        <f t="shared" si="29"/>
        <v>0</v>
      </c>
    </row>
    <row r="130" spans="1:17" hidden="1" x14ac:dyDescent="0.25">
      <c r="A130" s="138"/>
    </row>
    <row r="131" spans="1:17" x14ac:dyDescent="0.25">
      <c r="A131" s="138"/>
    </row>
    <row r="132" spans="1:17" ht="12.75" x14ac:dyDescent="0.25">
      <c r="A132" s="137" t="s">
        <v>118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33">
        <f t="shared" ref="B134:Q134" si="30">SUM(B$135:B$143)</f>
        <v>0</v>
      </c>
      <c r="C134" s="133">
        <f t="shared" si="30"/>
        <v>0</v>
      </c>
      <c r="D134" s="133">
        <f t="shared" si="30"/>
        <v>0</v>
      </c>
      <c r="E134" s="133">
        <f t="shared" si="30"/>
        <v>0</v>
      </c>
      <c r="F134" s="133">
        <f t="shared" si="30"/>
        <v>0</v>
      </c>
      <c r="G134" s="133">
        <f t="shared" si="30"/>
        <v>0</v>
      </c>
      <c r="H134" s="133">
        <f t="shared" si="30"/>
        <v>0</v>
      </c>
      <c r="I134" s="133">
        <f t="shared" si="30"/>
        <v>0</v>
      </c>
      <c r="J134" s="133">
        <f t="shared" si="30"/>
        <v>0</v>
      </c>
      <c r="K134" s="133">
        <f t="shared" si="30"/>
        <v>0</v>
      </c>
      <c r="L134" s="133">
        <f t="shared" si="30"/>
        <v>0</v>
      </c>
      <c r="M134" s="133">
        <f t="shared" si="30"/>
        <v>0</v>
      </c>
      <c r="N134" s="133">
        <f t="shared" si="30"/>
        <v>0</v>
      </c>
      <c r="O134" s="133">
        <f t="shared" si="30"/>
        <v>0</v>
      </c>
      <c r="P134" s="133">
        <f t="shared" si="30"/>
        <v>0</v>
      </c>
      <c r="Q134" s="133">
        <f t="shared" si="30"/>
        <v>0</v>
      </c>
    </row>
    <row r="135" spans="1:17" x14ac:dyDescent="0.25">
      <c r="A135" s="132" t="s">
        <v>83</v>
      </c>
      <c r="B135" s="131">
        <f>IF(B$6=0,0,B$6/ISI!B$8*1000)</f>
        <v>0</v>
      </c>
      <c r="C135" s="131">
        <f>IF(C$6=0,0,C$6/ISI!C$8*1000)</f>
        <v>0</v>
      </c>
      <c r="D135" s="131">
        <f>IF(D$6=0,0,D$6/ISI!D$8*1000)</f>
        <v>0</v>
      </c>
      <c r="E135" s="131">
        <f>IF(E$6=0,0,E$6/ISI!E$8*1000)</f>
        <v>0</v>
      </c>
      <c r="F135" s="131">
        <f>IF(F$6=0,0,F$6/ISI!F$8*1000)</f>
        <v>0</v>
      </c>
      <c r="G135" s="131">
        <f>IF(G$6=0,0,G$6/ISI!G$8*1000)</f>
        <v>0</v>
      </c>
      <c r="H135" s="131">
        <f>IF(H$6=0,0,H$6/ISI!H$8*1000)</f>
        <v>0</v>
      </c>
      <c r="I135" s="131">
        <f>IF(I$6=0,0,I$6/ISI!I$8*1000)</f>
        <v>0</v>
      </c>
      <c r="J135" s="131">
        <f>IF(J$6=0,0,J$6/ISI!J$8*1000)</f>
        <v>0</v>
      </c>
      <c r="K135" s="131">
        <f>IF(K$6=0,0,K$6/ISI!K$8*1000)</f>
        <v>0</v>
      </c>
      <c r="L135" s="131">
        <f>IF(L$6=0,0,L$6/ISI!L$8*1000)</f>
        <v>0</v>
      </c>
      <c r="M135" s="131">
        <f>IF(M$6=0,0,M$6/ISI!M$8*1000)</f>
        <v>0</v>
      </c>
      <c r="N135" s="131">
        <f>IF(N$6=0,0,N$6/ISI!N$8*1000)</f>
        <v>0</v>
      </c>
      <c r="O135" s="131">
        <f>IF(O$6=0,0,O$6/ISI!O$8*1000)</f>
        <v>0</v>
      </c>
      <c r="P135" s="131">
        <f>IF(P$6=0,0,P$6/ISI!P$8*1000)</f>
        <v>0</v>
      </c>
      <c r="Q135" s="131">
        <f>IF(Q$6=0,0,Q$6/ISI!Q$8*1000)</f>
        <v>0</v>
      </c>
    </row>
    <row r="136" spans="1:17" x14ac:dyDescent="0.25">
      <c r="A136" s="76" t="s">
        <v>82</v>
      </c>
      <c r="B136" s="130">
        <f>IF(B$7=0,0,B$7/ISI!B$8*1000)</f>
        <v>0</v>
      </c>
      <c r="C136" s="130">
        <f>IF(C$7=0,0,C$7/ISI!C$8*1000)</f>
        <v>0</v>
      </c>
      <c r="D136" s="130">
        <f>IF(D$7=0,0,D$7/ISI!D$8*1000)</f>
        <v>0</v>
      </c>
      <c r="E136" s="130">
        <f>IF(E$7=0,0,E$7/ISI!E$8*1000)</f>
        <v>0</v>
      </c>
      <c r="F136" s="130">
        <f>IF(F$7=0,0,F$7/ISI!F$8*1000)</f>
        <v>0</v>
      </c>
      <c r="G136" s="130">
        <f>IF(G$7=0,0,G$7/ISI!G$8*1000)</f>
        <v>0</v>
      </c>
      <c r="H136" s="130">
        <f>IF(H$7=0,0,H$7/ISI!H$8*1000)</f>
        <v>0</v>
      </c>
      <c r="I136" s="130">
        <f>IF(I$7=0,0,I$7/ISI!I$8*1000)</f>
        <v>0</v>
      </c>
      <c r="J136" s="130">
        <f>IF(J$7=0,0,J$7/ISI!J$8*1000)</f>
        <v>0</v>
      </c>
      <c r="K136" s="130">
        <f>IF(K$7=0,0,K$7/ISI!K$8*1000)</f>
        <v>0</v>
      </c>
      <c r="L136" s="130">
        <f>IF(L$7=0,0,L$7/ISI!L$8*1000)</f>
        <v>0</v>
      </c>
      <c r="M136" s="130">
        <f>IF(M$7=0,0,M$7/ISI!M$8*1000)</f>
        <v>0</v>
      </c>
      <c r="N136" s="130">
        <f>IF(N$7=0,0,N$7/ISI!N$8*1000)</f>
        <v>0</v>
      </c>
      <c r="O136" s="130">
        <f>IF(O$7=0,0,O$7/ISI!O$8*1000)</f>
        <v>0</v>
      </c>
      <c r="P136" s="130">
        <f>IF(P$7=0,0,P$7/ISI!P$8*1000)</f>
        <v>0</v>
      </c>
      <c r="Q136" s="130">
        <f>IF(Q$7=0,0,Q$7/ISI!Q$8*1000)</f>
        <v>0</v>
      </c>
    </row>
    <row r="137" spans="1:17" x14ac:dyDescent="0.25">
      <c r="A137" s="76" t="s">
        <v>81</v>
      </c>
      <c r="B137" s="130">
        <f>IF(B$8=0,0,B$8/ISI!B$8*1000)</f>
        <v>0</v>
      </c>
      <c r="C137" s="130">
        <f>IF(C$8=0,0,C$8/ISI!C$8*1000)</f>
        <v>0</v>
      </c>
      <c r="D137" s="130">
        <f>IF(D$8=0,0,D$8/ISI!D$8*1000)</f>
        <v>0</v>
      </c>
      <c r="E137" s="130">
        <f>IF(E$8=0,0,E$8/ISI!E$8*1000)</f>
        <v>0</v>
      </c>
      <c r="F137" s="130">
        <f>IF(F$8=0,0,F$8/ISI!F$8*1000)</f>
        <v>0</v>
      </c>
      <c r="G137" s="130">
        <f>IF(G$8=0,0,G$8/ISI!G$8*1000)</f>
        <v>0</v>
      </c>
      <c r="H137" s="130">
        <f>IF(H$8=0,0,H$8/ISI!H$8*1000)</f>
        <v>0</v>
      </c>
      <c r="I137" s="130">
        <f>IF(I$8=0,0,I$8/ISI!I$8*1000)</f>
        <v>0</v>
      </c>
      <c r="J137" s="130">
        <f>IF(J$8=0,0,J$8/ISI!J$8*1000)</f>
        <v>0</v>
      </c>
      <c r="K137" s="130">
        <f>IF(K$8=0,0,K$8/ISI!K$8*1000)</f>
        <v>0</v>
      </c>
      <c r="L137" s="130">
        <f>IF(L$8=0,0,L$8/ISI!L$8*1000)</f>
        <v>0</v>
      </c>
      <c r="M137" s="130">
        <f>IF(M$8=0,0,M$8/ISI!M$8*1000)</f>
        <v>0</v>
      </c>
      <c r="N137" s="130">
        <f>IF(N$8=0,0,N$8/ISI!N$8*1000)</f>
        <v>0</v>
      </c>
      <c r="O137" s="130">
        <f>IF(O$8=0,0,O$8/ISI!O$8*1000)</f>
        <v>0</v>
      </c>
      <c r="P137" s="130">
        <f>IF(P$8=0,0,P$8/ISI!P$8*1000)</f>
        <v>0</v>
      </c>
      <c r="Q137" s="130">
        <f>IF(Q$8=0,0,Q$8/ISI!Q$8*1000)</f>
        <v>0</v>
      </c>
    </row>
    <row r="138" spans="1:17" x14ac:dyDescent="0.25">
      <c r="A138" s="76" t="s">
        <v>80</v>
      </c>
      <c r="B138" s="130">
        <f>IF(B$9=0,0,B$9/ISI!B$8*1000)</f>
        <v>0</v>
      </c>
      <c r="C138" s="130">
        <f>IF(C$9=0,0,C$9/ISI!C$8*1000)</f>
        <v>0</v>
      </c>
      <c r="D138" s="130">
        <f>IF(D$9=0,0,D$9/ISI!D$8*1000)</f>
        <v>0</v>
      </c>
      <c r="E138" s="130">
        <f>IF(E$9=0,0,E$9/ISI!E$8*1000)</f>
        <v>0</v>
      </c>
      <c r="F138" s="130">
        <f>IF(F$9=0,0,F$9/ISI!F$8*1000)</f>
        <v>0</v>
      </c>
      <c r="G138" s="130">
        <f>IF(G$9=0,0,G$9/ISI!G$8*1000)</f>
        <v>0</v>
      </c>
      <c r="H138" s="130">
        <f>IF(H$9=0,0,H$9/ISI!H$8*1000)</f>
        <v>0</v>
      </c>
      <c r="I138" s="130">
        <f>IF(I$9=0,0,I$9/ISI!I$8*1000)</f>
        <v>0</v>
      </c>
      <c r="J138" s="130">
        <f>IF(J$9=0,0,J$9/ISI!J$8*1000)</f>
        <v>0</v>
      </c>
      <c r="K138" s="130">
        <f>IF(K$9=0,0,K$9/ISI!K$8*1000)</f>
        <v>0</v>
      </c>
      <c r="L138" s="130">
        <f>IF(L$9=0,0,L$9/ISI!L$8*1000)</f>
        <v>0</v>
      </c>
      <c r="M138" s="130">
        <f>IF(M$9=0,0,M$9/ISI!M$8*1000)</f>
        <v>0</v>
      </c>
      <c r="N138" s="130">
        <f>IF(N$9=0,0,N$9/ISI!N$8*1000)</f>
        <v>0</v>
      </c>
      <c r="O138" s="130">
        <f>IF(O$9=0,0,O$9/ISI!O$8*1000)</f>
        <v>0</v>
      </c>
      <c r="P138" s="130">
        <f>IF(P$9=0,0,P$9/ISI!P$8*1000)</f>
        <v>0</v>
      </c>
      <c r="Q138" s="130">
        <f>IF(Q$9=0,0,Q$9/ISI!Q$8*1000)</f>
        <v>0</v>
      </c>
    </row>
    <row r="139" spans="1:17" x14ac:dyDescent="0.25">
      <c r="A139" s="129" t="s">
        <v>79</v>
      </c>
      <c r="B139" s="128">
        <f>IF(B$10=0,0,B$10/ISI!B$8*1000)</f>
        <v>0</v>
      </c>
      <c r="C139" s="128">
        <f>IF(C$10=0,0,C$10/ISI!C$8*1000)</f>
        <v>0</v>
      </c>
      <c r="D139" s="128">
        <f>IF(D$10=0,0,D$10/ISI!D$8*1000)</f>
        <v>0</v>
      </c>
      <c r="E139" s="128">
        <f>IF(E$10=0,0,E$10/ISI!E$8*1000)</f>
        <v>0</v>
      </c>
      <c r="F139" s="128">
        <f>IF(F$10=0,0,F$10/ISI!F$8*1000)</f>
        <v>0</v>
      </c>
      <c r="G139" s="128">
        <f>IF(G$10=0,0,G$10/ISI!G$8*1000)</f>
        <v>0</v>
      </c>
      <c r="H139" s="128">
        <f>IF(H$10=0,0,H$10/ISI!H$8*1000)</f>
        <v>0</v>
      </c>
      <c r="I139" s="128">
        <f>IF(I$10=0,0,I$10/ISI!I$8*1000)</f>
        <v>0</v>
      </c>
      <c r="J139" s="128">
        <f>IF(J$10=0,0,J$10/ISI!J$8*1000)</f>
        <v>0</v>
      </c>
      <c r="K139" s="128">
        <f>IF(K$10=0,0,K$10/ISI!K$8*1000)</f>
        <v>0</v>
      </c>
      <c r="L139" s="128">
        <f>IF(L$10=0,0,L$10/ISI!L$8*1000)</f>
        <v>0</v>
      </c>
      <c r="M139" s="128">
        <f>IF(M$10=0,0,M$10/ISI!M$8*1000)</f>
        <v>0</v>
      </c>
      <c r="N139" s="128">
        <f>IF(N$10=0,0,N$10/ISI!N$8*1000)</f>
        <v>0</v>
      </c>
      <c r="O139" s="128">
        <f>IF(O$10=0,0,O$10/ISI!O$8*1000)</f>
        <v>0</v>
      </c>
      <c r="P139" s="128">
        <f>IF(P$10=0,0,P$10/ISI!P$8*1000)</f>
        <v>0</v>
      </c>
      <c r="Q139" s="128">
        <f>IF(Q$10=0,0,Q$10/ISI!Q$8*1000)</f>
        <v>0</v>
      </c>
    </row>
    <row r="140" spans="1:17" x14ac:dyDescent="0.25">
      <c r="A140" s="127" t="s">
        <v>117</v>
      </c>
      <c r="B140" s="126">
        <f>IF(B$15=0,0,B$15/ISI!B$8*1000)</f>
        <v>0</v>
      </c>
      <c r="C140" s="126">
        <f>IF(C$15=0,0,C$15/ISI!C$8*1000)</f>
        <v>0</v>
      </c>
      <c r="D140" s="126">
        <f>IF(D$15=0,0,D$15/ISI!D$8*1000)</f>
        <v>0</v>
      </c>
      <c r="E140" s="126">
        <f>IF(E$15=0,0,E$15/ISI!E$8*1000)</f>
        <v>0</v>
      </c>
      <c r="F140" s="126">
        <f>IF(F$15=0,0,F$15/ISI!F$8*1000)</f>
        <v>0</v>
      </c>
      <c r="G140" s="126">
        <f>IF(G$15=0,0,G$15/ISI!G$8*1000)</f>
        <v>0</v>
      </c>
      <c r="H140" s="126">
        <f>IF(H$15=0,0,H$15/ISI!H$8*1000)</f>
        <v>0</v>
      </c>
      <c r="I140" s="126">
        <f>IF(I$15=0,0,I$15/ISI!I$8*1000)</f>
        <v>0</v>
      </c>
      <c r="J140" s="126">
        <f>IF(J$15=0,0,J$15/ISI!J$8*1000)</f>
        <v>0</v>
      </c>
      <c r="K140" s="126">
        <f>IF(K$15=0,0,K$15/ISI!K$8*1000)</f>
        <v>0</v>
      </c>
      <c r="L140" s="126">
        <f>IF(L$15=0,0,L$15/ISI!L$8*1000)</f>
        <v>0</v>
      </c>
      <c r="M140" s="126">
        <f>IF(M$15=0,0,M$15/ISI!M$8*1000)</f>
        <v>0</v>
      </c>
      <c r="N140" s="126">
        <f>IF(N$15=0,0,N$15/ISI!N$8*1000)</f>
        <v>0</v>
      </c>
      <c r="O140" s="126">
        <f>IF(O$15=0,0,O$15/ISI!O$8*1000)</f>
        <v>0</v>
      </c>
      <c r="P140" s="126">
        <f>IF(P$15=0,0,P$15/ISI!P$8*1000)</f>
        <v>0</v>
      </c>
      <c r="Q140" s="126">
        <f>IF(Q$15=0,0,Q$15/ISI!Q$8*1000)</f>
        <v>0</v>
      </c>
    </row>
    <row r="141" spans="1:17" x14ac:dyDescent="0.25">
      <c r="A141" s="127" t="s">
        <v>116</v>
      </c>
      <c r="B141" s="126">
        <f>IF(B$21=0,0,B$21/ISI!B$8*1000)</f>
        <v>0</v>
      </c>
      <c r="C141" s="126">
        <f>IF(C$21=0,0,C$21/ISI!C$8*1000)</f>
        <v>0</v>
      </c>
      <c r="D141" s="126">
        <f>IF(D$21=0,0,D$21/ISI!D$8*1000)</f>
        <v>0</v>
      </c>
      <c r="E141" s="126">
        <f>IF(E$21=0,0,E$21/ISI!E$8*1000)</f>
        <v>0</v>
      </c>
      <c r="F141" s="126">
        <f>IF(F$21=0,0,F$21/ISI!F$8*1000)</f>
        <v>0</v>
      </c>
      <c r="G141" s="126">
        <f>IF(G$21=0,0,G$21/ISI!G$8*1000)</f>
        <v>0</v>
      </c>
      <c r="H141" s="126">
        <f>IF(H$21=0,0,H$21/ISI!H$8*1000)</f>
        <v>0</v>
      </c>
      <c r="I141" s="126">
        <f>IF(I$21=0,0,I$21/ISI!I$8*1000)</f>
        <v>0</v>
      </c>
      <c r="J141" s="126">
        <f>IF(J$21=0,0,J$21/ISI!J$8*1000)</f>
        <v>0</v>
      </c>
      <c r="K141" s="126">
        <f>IF(K$21=0,0,K$21/ISI!K$8*1000)</f>
        <v>0</v>
      </c>
      <c r="L141" s="126">
        <f>IF(L$21=0,0,L$21/ISI!L$8*1000)</f>
        <v>0</v>
      </c>
      <c r="M141" s="126">
        <f>IF(M$21=0,0,M$21/ISI!M$8*1000)</f>
        <v>0</v>
      </c>
      <c r="N141" s="126">
        <f>IF(N$21=0,0,N$21/ISI!N$8*1000)</f>
        <v>0</v>
      </c>
      <c r="O141" s="126">
        <f>IF(O$21=0,0,O$21/ISI!O$8*1000)</f>
        <v>0</v>
      </c>
      <c r="P141" s="126">
        <f>IF(P$21=0,0,P$21/ISI!P$8*1000)</f>
        <v>0</v>
      </c>
      <c r="Q141" s="126">
        <f>IF(Q$21=0,0,Q$21/ISI!Q$8*1000)</f>
        <v>0</v>
      </c>
    </row>
    <row r="142" spans="1:17" x14ac:dyDescent="0.25">
      <c r="A142" s="127" t="s">
        <v>113</v>
      </c>
      <c r="B142" s="126">
        <f>IF(B$27=0,0,B$27/ISI!B$8*1000)</f>
        <v>0</v>
      </c>
      <c r="C142" s="126">
        <f>IF(C$27=0,0,C$27/ISI!C$8*1000)</f>
        <v>0</v>
      </c>
      <c r="D142" s="126">
        <f>IF(D$27=0,0,D$27/ISI!D$8*1000)</f>
        <v>0</v>
      </c>
      <c r="E142" s="126">
        <f>IF(E$27=0,0,E$27/ISI!E$8*1000)</f>
        <v>0</v>
      </c>
      <c r="F142" s="126">
        <f>IF(F$27=0,0,F$27/ISI!F$8*1000)</f>
        <v>0</v>
      </c>
      <c r="G142" s="126">
        <f>IF(G$27=0,0,G$27/ISI!G$8*1000)</f>
        <v>0</v>
      </c>
      <c r="H142" s="126">
        <f>IF(H$27=0,0,H$27/ISI!H$8*1000)</f>
        <v>0</v>
      </c>
      <c r="I142" s="126">
        <f>IF(I$27=0,0,I$27/ISI!I$8*1000)</f>
        <v>0</v>
      </c>
      <c r="J142" s="126">
        <f>IF(J$27=0,0,J$27/ISI!J$8*1000)</f>
        <v>0</v>
      </c>
      <c r="K142" s="126">
        <f>IF(K$27=0,0,K$27/ISI!K$8*1000)</f>
        <v>0</v>
      </c>
      <c r="L142" s="126">
        <f>IF(L$27=0,0,L$27/ISI!L$8*1000)</f>
        <v>0</v>
      </c>
      <c r="M142" s="126">
        <f>IF(M$27=0,0,M$27/ISI!M$8*1000)</f>
        <v>0</v>
      </c>
      <c r="N142" s="126">
        <f>IF(N$27=0,0,N$27/ISI!N$8*1000)</f>
        <v>0</v>
      </c>
      <c r="O142" s="126">
        <f>IF(O$27=0,0,O$27/ISI!O$8*1000)</f>
        <v>0</v>
      </c>
      <c r="P142" s="126">
        <f>IF(P$27=0,0,P$27/ISI!P$8*1000)</f>
        <v>0</v>
      </c>
      <c r="Q142" s="126">
        <f>IF(Q$27=0,0,Q$27/ISI!Q$8*1000)</f>
        <v>0</v>
      </c>
    </row>
    <row r="143" spans="1:17" x14ac:dyDescent="0.25">
      <c r="A143" s="72" t="s">
        <v>112</v>
      </c>
      <c r="B143" s="125">
        <f>IF(B$34=0,0,B$34/ISI!B$8*1000)</f>
        <v>0</v>
      </c>
      <c r="C143" s="125">
        <f>IF(C$34=0,0,C$34/ISI!C$8*1000)</f>
        <v>0</v>
      </c>
      <c r="D143" s="125">
        <f>IF(D$34=0,0,D$34/ISI!D$8*1000)</f>
        <v>0</v>
      </c>
      <c r="E143" s="125">
        <f>IF(E$34=0,0,E$34/ISI!E$8*1000)</f>
        <v>0</v>
      </c>
      <c r="F143" s="125">
        <f>IF(F$34=0,0,F$34/ISI!F$8*1000)</f>
        <v>0</v>
      </c>
      <c r="G143" s="125">
        <f>IF(G$34=0,0,G$34/ISI!G$8*1000)</f>
        <v>0</v>
      </c>
      <c r="H143" s="125">
        <f>IF(H$34=0,0,H$34/ISI!H$8*1000)</f>
        <v>0</v>
      </c>
      <c r="I143" s="125">
        <f>IF(I$34=0,0,I$34/ISI!I$8*1000)</f>
        <v>0</v>
      </c>
      <c r="J143" s="125">
        <f>IF(J$34=0,0,J$34/ISI!J$8*1000)</f>
        <v>0</v>
      </c>
      <c r="K143" s="125">
        <f>IF(K$34=0,0,K$34/ISI!K$8*1000)</f>
        <v>0</v>
      </c>
      <c r="L143" s="125">
        <f>IF(L$34=0,0,L$34/ISI!L$8*1000)</f>
        <v>0</v>
      </c>
      <c r="M143" s="125">
        <f>IF(M$34=0,0,M$34/ISI!M$8*1000)</f>
        <v>0</v>
      </c>
      <c r="N143" s="125">
        <f>IF(N$34=0,0,N$34/ISI!N$8*1000)</f>
        <v>0</v>
      </c>
      <c r="O143" s="125">
        <f>IF(O$34=0,0,O$34/ISI!O$8*1000)</f>
        <v>0</v>
      </c>
      <c r="P143" s="125">
        <f>IF(P$34=0,0,P$34/ISI!P$8*1000)</f>
        <v>0</v>
      </c>
      <c r="Q143" s="125">
        <f>IF(Q$34=0,0,Q$34/ISI!Q$8*1000)</f>
        <v>0</v>
      </c>
    </row>
    <row r="144" spans="1:17" x14ac:dyDescent="0.25">
      <c r="A144" s="135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</row>
    <row r="145" spans="1:17" x14ac:dyDescent="0.25">
      <c r="A145" s="78" t="s">
        <v>45</v>
      </c>
      <c r="B145" s="133">
        <f t="shared" ref="B145:Q145" si="31">SUM(B$146:B$150,B$153,B$154,B$152,B$151)</f>
        <v>128.64158388012314</v>
      </c>
      <c r="C145" s="133">
        <f t="shared" si="31"/>
        <v>162.65219999999812</v>
      </c>
      <c r="D145" s="133">
        <f t="shared" si="31"/>
        <v>0</v>
      </c>
      <c r="E145" s="133">
        <f t="shared" si="31"/>
        <v>0</v>
      </c>
      <c r="F145" s="133">
        <f t="shared" si="31"/>
        <v>0</v>
      </c>
      <c r="G145" s="133">
        <f t="shared" si="31"/>
        <v>0</v>
      </c>
      <c r="H145" s="133">
        <f t="shared" si="31"/>
        <v>0</v>
      </c>
      <c r="I145" s="133">
        <f t="shared" si="31"/>
        <v>0</v>
      </c>
      <c r="J145" s="133">
        <f t="shared" si="31"/>
        <v>0</v>
      </c>
      <c r="K145" s="133">
        <f t="shared" si="31"/>
        <v>0</v>
      </c>
      <c r="L145" s="133">
        <f t="shared" si="31"/>
        <v>0</v>
      </c>
      <c r="M145" s="133">
        <f t="shared" si="31"/>
        <v>0</v>
      </c>
      <c r="N145" s="133">
        <f t="shared" si="31"/>
        <v>0</v>
      </c>
      <c r="O145" s="133">
        <f t="shared" si="31"/>
        <v>0</v>
      </c>
      <c r="P145" s="133">
        <f t="shared" si="31"/>
        <v>0</v>
      </c>
      <c r="Q145" s="133">
        <f t="shared" si="31"/>
        <v>0</v>
      </c>
    </row>
    <row r="146" spans="1:17" x14ac:dyDescent="0.25">
      <c r="A146" s="132" t="s">
        <v>83</v>
      </c>
      <c r="B146" s="131">
        <f>IF(B$54=0,0,B$54/ISI!B$9*1000)</f>
        <v>0.3326551777028004</v>
      </c>
      <c r="C146" s="131">
        <f>IF(C$54=0,0,C$54/ISI!C$9*1000)</f>
        <v>0.42060346944399729</v>
      </c>
      <c r="D146" s="131">
        <f>IF(D$54=0,0,D$54/ISI!D$9*1000)</f>
        <v>0</v>
      </c>
      <c r="E146" s="131">
        <f>IF(E$54=0,0,E$54/ISI!E$9*1000)</f>
        <v>0</v>
      </c>
      <c r="F146" s="131">
        <f>IF(F$54=0,0,F$54/ISI!F$9*1000)</f>
        <v>0</v>
      </c>
      <c r="G146" s="131">
        <f>IF(G$54=0,0,G$54/ISI!G$9*1000)</f>
        <v>0</v>
      </c>
      <c r="H146" s="131">
        <f>IF(H$54=0,0,H$54/ISI!H$9*1000)</f>
        <v>0</v>
      </c>
      <c r="I146" s="131">
        <f>IF(I$54=0,0,I$54/ISI!I$9*1000)</f>
        <v>0</v>
      </c>
      <c r="J146" s="131">
        <f>IF(J$54=0,0,J$54/ISI!J$9*1000)</f>
        <v>0</v>
      </c>
      <c r="K146" s="131">
        <f>IF(K$54=0,0,K$54/ISI!K$9*1000)</f>
        <v>0</v>
      </c>
      <c r="L146" s="131">
        <f>IF(L$54=0,0,L$54/ISI!L$9*1000)</f>
        <v>0</v>
      </c>
      <c r="M146" s="131">
        <f>IF(M$54=0,0,M$54/ISI!M$9*1000)</f>
        <v>0</v>
      </c>
      <c r="N146" s="131">
        <f>IF(N$54=0,0,N$54/ISI!N$9*1000)</f>
        <v>0</v>
      </c>
      <c r="O146" s="131">
        <f>IF(O$54=0,0,O$54/ISI!O$9*1000)</f>
        <v>0</v>
      </c>
      <c r="P146" s="131">
        <f>IF(P$54=0,0,P$54/ISI!P$9*1000)</f>
        <v>0</v>
      </c>
      <c r="Q146" s="131">
        <f>IF(Q$54=0,0,Q$54/ISI!Q$9*1000)</f>
        <v>0</v>
      </c>
    </row>
    <row r="147" spans="1:17" x14ac:dyDescent="0.25">
      <c r="A147" s="76" t="s">
        <v>82</v>
      </c>
      <c r="B147" s="130">
        <f>IF(B$55=0,0,B$55/ISI!B$9*1000)</f>
        <v>0.24579692714405799</v>
      </c>
      <c r="C147" s="130">
        <f>IF(C$55=0,0,C$55/ISI!C$9*1000)</f>
        <v>0.31078139546599309</v>
      </c>
      <c r="D147" s="130">
        <f>IF(D$55=0,0,D$55/ISI!D$9*1000)</f>
        <v>0</v>
      </c>
      <c r="E147" s="130">
        <f>IF(E$55=0,0,E$55/ISI!E$9*1000)</f>
        <v>0</v>
      </c>
      <c r="F147" s="130">
        <f>IF(F$55=0,0,F$55/ISI!F$9*1000)</f>
        <v>0</v>
      </c>
      <c r="G147" s="130">
        <f>IF(G$55=0,0,G$55/ISI!G$9*1000)</f>
        <v>0</v>
      </c>
      <c r="H147" s="130">
        <f>IF(H$55=0,0,H$55/ISI!H$9*1000)</f>
        <v>0</v>
      </c>
      <c r="I147" s="130">
        <f>IF(I$55=0,0,I$55/ISI!I$9*1000)</f>
        <v>0</v>
      </c>
      <c r="J147" s="130">
        <f>IF(J$55=0,0,J$55/ISI!J$9*1000)</f>
        <v>0</v>
      </c>
      <c r="K147" s="130">
        <f>IF(K$55=0,0,K$55/ISI!K$9*1000)</f>
        <v>0</v>
      </c>
      <c r="L147" s="130">
        <f>IF(L$55=0,0,L$55/ISI!L$9*1000)</f>
        <v>0</v>
      </c>
      <c r="M147" s="130">
        <f>IF(M$55=0,0,M$55/ISI!M$9*1000)</f>
        <v>0</v>
      </c>
      <c r="N147" s="130">
        <f>IF(N$55=0,0,N$55/ISI!N$9*1000)</f>
        <v>0</v>
      </c>
      <c r="O147" s="130">
        <f>IF(O$55=0,0,O$55/ISI!O$9*1000)</f>
        <v>0</v>
      </c>
      <c r="P147" s="130">
        <f>IF(P$55=0,0,P$55/ISI!P$9*1000)</f>
        <v>0</v>
      </c>
      <c r="Q147" s="130">
        <f>IF(Q$55=0,0,Q$55/ISI!Q$9*1000)</f>
        <v>0</v>
      </c>
    </row>
    <row r="148" spans="1:17" x14ac:dyDescent="0.25">
      <c r="A148" s="76" t="s">
        <v>81</v>
      </c>
      <c r="B148" s="130">
        <f>IF(B$56=0,0,B$56/ISI!B$9*1000)</f>
        <v>6.1449231786014495</v>
      </c>
      <c r="C148" s="130">
        <f>IF(C$56=0,0,C$56/ISI!C$9*1000)</f>
        <v>7.7695348866498284</v>
      </c>
      <c r="D148" s="130">
        <f>IF(D$56=0,0,D$56/ISI!D$9*1000)</f>
        <v>0</v>
      </c>
      <c r="E148" s="130">
        <f>IF(E$56=0,0,E$56/ISI!E$9*1000)</f>
        <v>0</v>
      </c>
      <c r="F148" s="130">
        <f>IF(F$56=0,0,F$56/ISI!F$9*1000)</f>
        <v>0</v>
      </c>
      <c r="G148" s="130">
        <f>IF(G$56=0,0,G$56/ISI!G$9*1000)</f>
        <v>0</v>
      </c>
      <c r="H148" s="130">
        <f>IF(H$56=0,0,H$56/ISI!H$9*1000)</f>
        <v>0</v>
      </c>
      <c r="I148" s="130">
        <f>IF(I$56=0,0,I$56/ISI!I$9*1000)</f>
        <v>0</v>
      </c>
      <c r="J148" s="130">
        <f>IF(J$56=0,0,J$56/ISI!J$9*1000)</f>
        <v>0</v>
      </c>
      <c r="K148" s="130">
        <f>IF(K$56=0,0,K$56/ISI!K$9*1000)</f>
        <v>0</v>
      </c>
      <c r="L148" s="130">
        <f>IF(L$56=0,0,L$56/ISI!L$9*1000)</f>
        <v>0</v>
      </c>
      <c r="M148" s="130">
        <f>IF(M$56=0,0,M$56/ISI!M$9*1000)</f>
        <v>0</v>
      </c>
      <c r="N148" s="130">
        <f>IF(N$56=0,0,N$56/ISI!N$9*1000)</f>
        <v>0</v>
      </c>
      <c r="O148" s="130">
        <f>IF(O$56=0,0,O$56/ISI!O$9*1000)</f>
        <v>0</v>
      </c>
      <c r="P148" s="130">
        <f>IF(P$56=0,0,P$56/ISI!P$9*1000)</f>
        <v>0</v>
      </c>
      <c r="Q148" s="130">
        <f>IF(Q$56=0,0,Q$56/ISI!Q$9*1000)</f>
        <v>0</v>
      </c>
    </row>
    <row r="149" spans="1:17" x14ac:dyDescent="0.25">
      <c r="A149" s="76" t="s">
        <v>80</v>
      </c>
      <c r="B149" s="130">
        <f>IF(B$57=0,0,B$57/ISI!B$9*1000)</f>
        <v>0.15362307946503626</v>
      </c>
      <c r="C149" s="130">
        <f>IF(C$57=0,0,C$57/ISI!C$9*1000)</f>
        <v>0.19423837216624568</v>
      </c>
      <c r="D149" s="130">
        <f>IF(D$57=0,0,D$57/ISI!D$9*1000)</f>
        <v>0</v>
      </c>
      <c r="E149" s="130">
        <f>IF(E$57=0,0,E$57/ISI!E$9*1000)</f>
        <v>0</v>
      </c>
      <c r="F149" s="130">
        <f>IF(F$57=0,0,F$57/ISI!F$9*1000)</f>
        <v>0</v>
      </c>
      <c r="G149" s="130">
        <f>IF(G$57=0,0,G$57/ISI!G$9*1000)</f>
        <v>0</v>
      </c>
      <c r="H149" s="130">
        <f>IF(H$57=0,0,H$57/ISI!H$9*1000)</f>
        <v>0</v>
      </c>
      <c r="I149" s="130">
        <f>IF(I$57=0,0,I$57/ISI!I$9*1000)</f>
        <v>0</v>
      </c>
      <c r="J149" s="130">
        <f>IF(J$57=0,0,J$57/ISI!J$9*1000)</f>
        <v>0</v>
      </c>
      <c r="K149" s="130">
        <f>IF(K$57=0,0,K$57/ISI!K$9*1000)</f>
        <v>0</v>
      </c>
      <c r="L149" s="130">
        <f>IF(L$57=0,0,L$57/ISI!L$9*1000)</f>
        <v>0</v>
      </c>
      <c r="M149" s="130">
        <f>IF(M$57=0,0,M$57/ISI!M$9*1000)</f>
        <v>0</v>
      </c>
      <c r="N149" s="130">
        <f>IF(N$57=0,0,N$57/ISI!N$9*1000)</f>
        <v>0</v>
      </c>
      <c r="O149" s="130">
        <f>IF(O$57=0,0,O$57/ISI!O$9*1000)</f>
        <v>0</v>
      </c>
      <c r="P149" s="130">
        <f>IF(P$57=0,0,P$57/ISI!P$9*1000)</f>
        <v>0</v>
      </c>
      <c r="Q149" s="130">
        <f>IF(Q$57=0,0,Q$57/ISI!Q$9*1000)</f>
        <v>0</v>
      </c>
    </row>
    <row r="150" spans="1:17" x14ac:dyDescent="0.25">
      <c r="A150" s="129" t="s">
        <v>79</v>
      </c>
      <c r="B150" s="128">
        <f>IF(B$58=0,0,B$58/ISI!B$9*1000)</f>
        <v>0.22177011846853367</v>
      </c>
      <c r="C150" s="128">
        <f>IF(C$58=0,0,C$58/ISI!C$9*1000)</f>
        <v>0.28040231296266493</v>
      </c>
      <c r="D150" s="128">
        <f>IF(D$58=0,0,D$58/ISI!D$9*1000)</f>
        <v>0</v>
      </c>
      <c r="E150" s="128">
        <f>IF(E$58=0,0,E$58/ISI!E$9*1000)</f>
        <v>0</v>
      </c>
      <c r="F150" s="128">
        <f>IF(F$58=0,0,F$58/ISI!F$9*1000)</f>
        <v>0</v>
      </c>
      <c r="G150" s="128">
        <f>IF(G$58=0,0,G$58/ISI!G$9*1000)</f>
        <v>0</v>
      </c>
      <c r="H150" s="128">
        <f>IF(H$58=0,0,H$58/ISI!H$9*1000)</f>
        <v>0</v>
      </c>
      <c r="I150" s="128">
        <f>IF(I$58=0,0,I$58/ISI!I$9*1000)</f>
        <v>0</v>
      </c>
      <c r="J150" s="128">
        <f>IF(J$58=0,0,J$58/ISI!J$9*1000)</f>
        <v>0</v>
      </c>
      <c r="K150" s="128">
        <f>IF(K$58=0,0,K$58/ISI!K$9*1000)</f>
        <v>0</v>
      </c>
      <c r="L150" s="128">
        <f>IF(L$58=0,0,L$58/ISI!L$9*1000)</f>
        <v>0</v>
      </c>
      <c r="M150" s="128">
        <f>IF(M$58=0,0,M$58/ISI!M$9*1000)</f>
        <v>0</v>
      </c>
      <c r="N150" s="128">
        <f>IF(N$58=0,0,N$58/ISI!N$9*1000)</f>
        <v>0</v>
      </c>
      <c r="O150" s="128">
        <f>IF(O$58=0,0,O$58/ISI!O$9*1000)</f>
        <v>0</v>
      </c>
      <c r="P150" s="128">
        <f>IF(P$58=0,0,P$58/ISI!P$9*1000)</f>
        <v>0</v>
      </c>
      <c r="Q150" s="128">
        <f>IF(Q$58=0,0,Q$58/ISI!Q$9*1000)</f>
        <v>0</v>
      </c>
    </row>
    <row r="151" spans="1:17" x14ac:dyDescent="0.25">
      <c r="A151" s="127" t="s">
        <v>115</v>
      </c>
      <c r="B151" s="126">
        <f>IF(B$63=0,0,B$63/ISI!B$9*1000)</f>
        <v>20.734097602682748</v>
      </c>
      <c r="C151" s="126">
        <f>IF(C$63=0,0,C$63/ISI!C$9*1000)</f>
        <v>26.215835411617075</v>
      </c>
      <c r="D151" s="126">
        <f>IF(D$63=0,0,D$63/ISI!D$9*1000)</f>
        <v>0</v>
      </c>
      <c r="E151" s="126">
        <f>IF(E$63=0,0,E$63/ISI!E$9*1000)</f>
        <v>0</v>
      </c>
      <c r="F151" s="126">
        <f>IF(F$63=0,0,F$63/ISI!F$9*1000)</f>
        <v>0</v>
      </c>
      <c r="G151" s="126">
        <f>IF(G$63=0,0,G$63/ISI!G$9*1000)</f>
        <v>0</v>
      </c>
      <c r="H151" s="126">
        <f>IF(H$63=0,0,H$63/ISI!H$9*1000)</f>
        <v>0</v>
      </c>
      <c r="I151" s="126">
        <f>IF(I$63=0,0,I$63/ISI!I$9*1000)</f>
        <v>0</v>
      </c>
      <c r="J151" s="126">
        <f>IF(J$63=0,0,J$63/ISI!J$9*1000)</f>
        <v>0</v>
      </c>
      <c r="K151" s="126">
        <f>IF(K$63=0,0,K$63/ISI!K$9*1000)</f>
        <v>0</v>
      </c>
      <c r="L151" s="126">
        <f>IF(L$63=0,0,L$63/ISI!L$9*1000)</f>
        <v>0</v>
      </c>
      <c r="M151" s="126">
        <f>IF(M$63=0,0,M$63/ISI!M$9*1000)</f>
        <v>0</v>
      </c>
      <c r="N151" s="126">
        <f>IF(N$63=0,0,N$63/ISI!N$9*1000)</f>
        <v>0</v>
      </c>
      <c r="O151" s="126">
        <f>IF(O$63=0,0,O$63/ISI!O$9*1000)</f>
        <v>0</v>
      </c>
      <c r="P151" s="126">
        <f>IF(P$63=0,0,P$63/ISI!P$9*1000)</f>
        <v>0</v>
      </c>
      <c r="Q151" s="126">
        <f>IF(Q$63=0,0,Q$63/ISI!Q$9*1000)</f>
        <v>0</v>
      </c>
    </row>
    <row r="152" spans="1:17" x14ac:dyDescent="0.25">
      <c r="A152" s="127" t="s">
        <v>114</v>
      </c>
      <c r="B152" s="126">
        <f>IF(B$69=0,0,B$69/ISI!B$9*1000)</f>
        <v>56.941684027974226</v>
      </c>
      <c r="C152" s="126">
        <f>IF(C$69=0,0,C$69/ISI!C$9*1000)</f>
        <v>71.996083222089553</v>
      </c>
      <c r="D152" s="126">
        <f>IF(D$69=0,0,D$69/ISI!D$9*1000)</f>
        <v>0</v>
      </c>
      <c r="E152" s="126">
        <f>IF(E$69=0,0,E$69/ISI!E$9*1000)</f>
        <v>0</v>
      </c>
      <c r="F152" s="126">
        <f>IF(F$69=0,0,F$69/ISI!F$9*1000)</f>
        <v>0</v>
      </c>
      <c r="G152" s="126">
        <f>IF(G$69=0,0,G$69/ISI!G$9*1000)</f>
        <v>0</v>
      </c>
      <c r="H152" s="126">
        <f>IF(H$69=0,0,H$69/ISI!H$9*1000)</f>
        <v>0</v>
      </c>
      <c r="I152" s="126">
        <f>IF(I$69=0,0,I$69/ISI!I$9*1000)</f>
        <v>0</v>
      </c>
      <c r="J152" s="126">
        <f>IF(J$69=0,0,J$69/ISI!J$9*1000)</f>
        <v>0</v>
      </c>
      <c r="K152" s="126">
        <f>IF(K$69=0,0,K$69/ISI!K$9*1000)</f>
        <v>0</v>
      </c>
      <c r="L152" s="126">
        <f>IF(L$69=0,0,L$69/ISI!L$9*1000)</f>
        <v>0</v>
      </c>
      <c r="M152" s="126">
        <f>IF(M$69=0,0,M$69/ISI!M$9*1000)</f>
        <v>0</v>
      </c>
      <c r="N152" s="126">
        <f>IF(N$69=0,0,N$69/ISI!N$9*1000)</f>
        <v>0</v>
      </c>
      <c r="O152" s="126">
        <f>IF(O$69=0,0,O$69/ISI!O$9*1000)</f>
        <v>0</v>
      </c>
      <c r="P152" s="126">
        <f>IF(P$69=0,0,P$69/ISI!P$9*1000)</f>
        <v>0</v>
      </c>
      <c r="Q152" s="126">
        <f>IF(Q$69=0,0,Q$69/ISI!Q$9*1000)</f>
        <v>0</v>
      </c>
    </row>
    <row r="153" spans="1:17" x14ac:dyDescent="0.25">
      <c r="A153" s="127" t="s">
        <v>113</v>
      </c>
      <c r="B153" s="126">
        <f>IF(B$70=0,0,B$70/ISI!B$9*1000)</f>
        <v>31.101146404024107</v>
      </c>
      <c r="C153" s="126">
        <f>IF(C$70=0,0,C$70/ISI!C$9*1000)</f>
        <v>39.323753117425532</v>
      </c>
      <c r="D153" s="126">
        <f>IF(D$70=0,0,D$70/ISI!D$9*1000)</f>
        <v>0</v>
      </c>
      <c r="E153" s="126">
        <f>IF(E$70=0,0,E$70/ISI!E$9*1000)</f>
        <v>0</v>
      </c>
      <c r="F153" s="126">
        <f>IF(F$70=0,0,F$70/ISI!F$9*1000)</f>
        <v>0</v>
      </c>
      <c r="G153" s="126">
        <f>IF(G$70=0,0,G$70/ISI!G$9*1000)</f>
        <v>0</v>
      </c>
      <c r="H153" s="126">
        <f>IF(H$70=0,0,H$70/ISI!H$9*1000)</f>
        <v>0</v>
      </c>
      <c r="I153" s="126">
        <f>IF(I$70=0,0,I$70/ISI!I$9*1000)</f>
        <v>0</v>
      </c>
      <c r="J153" s="126">
        <f>IF(J$70=0,0,J$70/ISI!J$9*1000)</f>
        <v>0</v>
      </c>
      <c r="K153" s="126">
        <f>IF(K$70=0,0,K$70/ISI!K$9*1000)</f>
        <v>0</v>
      </c>
      <c r="L153" s="126">
        <f>IF(L$70=0,0,L$70/ISI!L$9*1000)</f>
        <v>0</v>
      </c>
      <c r="M153" s="126">
        <f>IF(M$70=0,0,M$70/ISI!M$9*1000)</f>
        <v>0</v>
      </c>
      <c r="N153" s="126">
        <f>IF(N$70=0,0,N$70/ISI!N$9*1000)</f>
        <v>0</v>
      </c>
      <c r="O153" s="126">
        <f>IF(O$70=0,0,O$70/ISI!O$9*1000)</f>
        <v>0</v>
      </c>
      <c r="P153" s="126">
        <f>IF(P$70=0,0,P$70/ISI!P$9*1000)</f>
        <v>0</v>
      </c>
      <c r="Q153" s="126">
        <f>IF(Q$70=0,0,Q$70/ISI!Q$9*1000)</f>
        <v>0</v>
      </c>
    </row>
    <row r="154" spans="1:17" x14ac:dyDescent="0.25">
      <c r="A154" s="72" t="s">
        <v>112</v>
      </c>
      <c r="B154" s="125">
        <f>IF(B$77=0,0,B$77/ISI!B$9*1000)</f>
        <v>12.765887364060191</v>
      </c>
      <c r="C154" s="125">
        <f>IF(C$77=0,0,C$77/ISI!C$9*1000)</f>
        <v>16.140967812177241</v>
      </c>
      <c r="D154" s="125">
        <f>IF(D$77=0,0,D$77/ISI!D$9*1000)</f>
        <v>0</v>
      </c>
      <c r="E154" s="125">
        <f>IF(E$77=0,0,E$77/ISI!E$9*1000)</f>
        <v>0</v>
      </c>
      <c r="F154" s="125">
        <f>IF(F$77=0,0,F$77/ISI!F$9*1000)</f>
        <v>0</v>
      </c>
      <c r="G154" s="125">
        <f>IF(G$77=0,0,G$77/ISI!G$9*1000)</f>
        <v>0</v>
      </c>
      <c r="H154" s="125">
        <f>IF(H$77=0,0,H$77/ISI!H$9*1000)</f>
        <v>0</v>
      </c>
      <c r="I154" s="125">
        <f>IF(I$77=0,0,I$77/ISI!I$9*1000)</f>
        <v>0</v>
      </c>
      <c r="J154" s="125">
        <f>IF(J$77=0,0,J$77/ISI!J$9*1000)</f>
        <v>0</v>
      </c>
      <c r="K154" s="125">
        <f>IF(K$77=0,0,K$77/ISI!K$9*1000)</f>
        <v>0</v>
      </c>
      <c r="L154" s="125">
        <f>IF(L$77=0,0,L$77/ISI!L$9*1000)</f>
        <v>0</v>
      </c>
      <c r="M154" s="125">
        <f>IF(M$77=0,0,M$77/ISI!M$9*1000)</f>
        <v>0</v>
      </c>
      <c r="N154" s="125">
        <f>IF(N$77=0,0,N$77/ISI!N$9*1000)</f>
        <v>0</v>
      </c>
      <c r="O154" s="125">
        <f>IF(O$77=0,0,O$77/ISI!O$9*1000)</f>
        <v>0</v>
      </c>
      <c r="P154" s="125">
        <f>IF(P$77=0,0,P$77/ISI!P$9*1000)</f>
        <v>0</v>
      </c>
      <c r="Q154" s="125">
        <f>IF(Q$77=0,0,Q$77/ISI!Q$9*1000)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0</v>
      </c>
      <c r="C23" s="153">
        <v>0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0</v>
      </c>
      <c r="C26" s="153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0</v>
      </c>
      <c r="C34" s="155">
        <v>0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0</v>
      </c>
      <c r="C50" s="148">
        <v>0</v>
      </c>
      <c r="D50" s="148">
        <v>0</v>
      </c>
      <c r="E50" s="148">
        <v>0</v>
      </c>
      <c r="F50" s="148">
        <v>0</v>
      </c>
      <c r="G50" s="148">
        <v>0</v>
      </c>
      <c r="H50" s="148">
        <v>0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v>0</v>
      </c>
      <c r="P50" s="148">
        <v>0</v>
      </c>
      <c r="Q50" s="148">
        <v>0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24.515509492959957</v>
      </c>
      <c r="C53" s="96">
        <v>12.64597446473123</v>
      </c>
      <c r="D53" s="96">
        <v>0</v>
      </c>
      <c r="E53" s="96">
        <v>0</v>
      </c>
      <c r="F53" s="96">
        <v>0</v>
      </c>
      <c r="G53" s="96">
        <v>0</v>
      </c>
      <c r="H53" s="96">
        <v>0</v>
      </c>
      <c r="I53" s="96">
        <v>0</v>
      </c>
      <c r="J53" s="96">
        <v>0</v>
      </c>
      <c r="K53" s="96">
        <v>0</v>
      </c>
      <c r="L53" s="96">
        <v>0</v>
      </c>
      <c r="M53" s="96">
        <v>0</v>
      </c>
      <c r="N53" s="96">
        <v>0</v>
      </c>
      <c r="O53" s="96">
        <v>0</v>
      </c>
      <c r="P53" s="96">
        <v>0</v>
      </c>
      <c r="Q53" s="96">
        <v>0</v>
      </c>
    </row>
    <row r="54" spans="1:17" x14ac:dyDescent="0.25">
      <c r="A54" s="132" t="s">
        <v>83</v>
      </c>
      <c r="B54" s="160">
        <v>5.0577269368325767E-2</v>
      </c>
      <c r="C54" s="160">
        <v>2.6645427955138998E-2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9.7198045770356505E-3</v>
      </c>
      <c r="C55" s="159">
        <v>5.1206471964583018E-3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1.3499537745312897</v>
      </c>
      <c r="C56" s="159">
        <v>0.71119094587909604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2.3185651441887799E-2</v>
      </c>
      <c r="C57" s="159">
        <v>1.2214807418501731E-2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5.2872946058943923E-2</v>
      </c>
      <c r="C58" s="158">
        <v>2.7854850461180126E-2</v>
      </c>
      <c r="D58" s="158">
        <v>0</v>
      </c>
      <c r="E58" s="158">
        <v>0</v>
      </c>
      <c r="F58" s="158">
        <v>0</v>
      </c>
      <c r="G58" s="158">
        <v>0</v>
      </c>
      <c r="H58" s="158">
        <v>0</v>
      </c>
      <c r="I58" s="158">
        <v>0</v>
      </c>
      <c r="J58" s="158">
        <v>0</v>
      </c>
      <c r="K58" s="158">
        <v>0</v>
      </c>
      <c r="L58" s="158">
        <v>0</v>
      </c>
      <c r="M58" s="158">
        <v>0</v>
      </c>
      <c r="N58" s="158">
        <v>0</v>
      </c>
      <c r="O58" s="158">
        <v>0</v>
      </c>
      <c r="P58" s="158">
        <v>0</v>
      </c>
      <c r="Q58" s="158">
        <v>0</v>
      </c>
    </row>
    <row r="59" spans="1:17" x14ac:dyDescent="0.25">
      <c r="A59" s="92" t="s">
        <v>125</v>
      </c>
      <c r="B59" s="91">
        <v>8.6393747123982376E-3</v>
      </c>
      <c r="C59" s="91">
        <v>4.5514484935958331E-3</v>
      </c>
      <c r="D59" s="91">
        <v>0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</row>
    <row r="60" spans="1:17" x14ac:dyDescent="0.25">
      <c r="A60" s="92" t="s">
        <v>26</v>
      </c>
      <c r="B60" s="91">
        <v>1.4377014913043095E-2</v>
      </c>
      <c r="C60" s="91">
        <v>7.5741873742862682E-3</v>
      </c>
      <c r="D60" s="91">
        <v>0</v>
      </c>
      <c r="E60" s="91">
        <v>0</v>
      </c>
      <c r="F60" s="91">
        <v>0</v>
      </c>
      <c r="G60" s="91">
        <v>0</v>
      </c>
      <c r="H60" s="91">
        <v>0</v>
      </c>
      <c r="I60" s="91">
        <v>0</v>
      </c>
      <c r="J60" s="91">
        <v>0</v>
      </c>
      <c r="K60" s="91">
        <v>0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2.9856556433502587E-2</v>
      </c>
      <c r="C62" s="157">
        <v>1.5729214593298024E-2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3.3434279657903336</v>
      </c>
      <c r="C63" s="155">
        <v>1.6984973722176386</v>
      </c>
      <c r="D63" s="155">
        <v>0</v>
      </c>
      <c r="E63" s="155">
        <v>0</v>
      </c>
      <c r="F63" s="155">
        <v>0</v>
      </c>
      <c r="G63" s="155">
        <v>0</v>
      </c>
      <c r="H63" s="155">
        <v>0</v>
      </c>
      <c r="I63" s="155">
        <v>0</v>
      </c>
      <c r="J63" s="155">
        <v>0</v>
      </c>
      <c r="K63" s="155">
        <v>0</v>
      </c>
      <c r="L63" s="155">
        <v>0</v>
      </c>
      <c r="M63" s="155">
        <v>0</v>
      </c>
      <c r="N63" s="155">
        <v>0</v>
      </c>
      <c r="O63" s="155">
        <v>0</v>
      </c>
      <c r="P63" s="155">
        <v>0</v>
      </c>
      <c r="Q63" s="155">
        <v>0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2.6392969292132542</v>
      </c>
      <c r="C66" s="153">
        <v>1.6510690806830246</v>
      </c>
      <c r="D66" s="153">
        <v>0</v>
      </c>
      <c r="E66" s="153">
        <v>0</v>
      </c>
      <c r="F66" s="153">
        <v>0</v>
      </c>
      <c r="G66" s="153">
        <v>0</v>
      </c>
      <c r="H66" s="153">
        <v>0</v>
      </c>
      <c r="I66" s="153">
        <v>0</v>
      </c>
      <c r="J66" s="153">
        <v>0</v>
      </c>
      <c r="K66" s="153">
        <v>0</v>
      </c>
      <c r="L66" s="153">
        <v>0</v>
      </c>
      <c r="M66" s="153">
        <v>0</v>
      </c>
      <c r="N66" s="153">
        <v>0</v>
      </c>
      <c r="O66" s="153">
        <v>0</v>
      </c>
      <c r="P66" s="153">
        <v>0</v>
      </c>
      <c r="Q66" s="153">
        <v>0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0.70413103657707954</v>
      </c>
      <c r="C68" s="153">
        <v>4.7428291534613934E-2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12.444165444754077</v>
      </c>
      <c r="C69" s="155">
        <v>6.5559117358692074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5.1231673530843356</v>
      </c>
      <c r="C70" s="155">
        <v>2.5573265121912048</v>
      </c>
      <c r="D70" s="155">
        <v>0</v>
      </c>
      <c r="E70" s="155">
        <v>0</v>
      </c>
      <c r="F70" s="155">
        <v>0</v>
      </c>
      <c r="G70" s="155">
        <v>0</v>
      </c>
      <c r="H70" s="155">
        <v>0</v>
      </c>
      <c r="I70" s="155">
        <v>0</v>
      </c>
      <c r="J70" s="155">
        <v>0</v>
      </c>
      <c r="K70" s="155">
        <v>0</v>
      </c>
      <c r="L70" s="155">
        <v>0</v>
      </c>
      <c r="M70" s="155">
        <v>0</v>
      </c>
      <c r="N70" s="155">
        <v>0</v>
      </c>
      <c r="O70" s="155">
        <v>0</v>
      </c>
      <c r="P70" s="155">
        <v>0</v>
      </c>
      <c r="Q70" s="155">
        <v>0</v>
      </c>
    </row>
    <row r="71" spans="1:17" x14ac:dyDescent="0.25">
      <c r="A71" s="152" t="s">
        <v>123</v>
      </c>
      <c r="B71" s="151">
        <v>3.7181343597449859</v>
      </c>
      <c r="C71" s="151">
        <v>2.3313233981893347</v>
      </c>
      <c r="D71" s="151">
        <v>0</v>
      </c>
      <c r="E71" s="151">
        <v>0</v>
      </c>
      <c r="F71" s="151">
        <v>0</v>
      </c>
      <c r="G71" s="151">
        <v>0</v>
      </c>
      <c r="H71" s="151">
        <v>0</v>
      </c>
      <c r="I71" s="151">
        <v>0</v>
      </c>
      <c r="J71" s="151">
        <v>0</v>
      </c>
      <c r="K71" s="151">
        <v>0</v>
      </c>
      <c r="L71" s="151">
        <v>0</v>
      </c>
      <c r="M71" s="151">
        <v>0</v>
      </c>
      <c r="N71" s="151">
        <v>0</v>
      </c>
      <c r="O71" s="151">
        <v>0</v>
      </c>
      <c r="P71" s="151">
        <v>0</v>
      </c>
      <c r="Q71" s="151">
        <v>0</v>
      </c>
    </row>
    <row r="72" spans="1:17" x14ac:dyDescent="0.25">
      <c r="A72" s="154" t="s">
        <v>30</v>
      </c>
      <c r="B72" s="153">
        <v>1.724908440997317</v>
      </c>
      <c r="C72" s="153">
        <v>1.7600130522433044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0.2954777184626215</v>
      </c>
      <c r="C73" s="153">
        <v>0.29822324986043763</v>
      </c>
      <c r="D73" s="153">
        <v>0</v>
      </c>
      <c r="E73" s="153">
        <v>0</v>
      </c>
      <c r="F73" s="153">
        <v>0</v>
      </c>
      <c r="G73" s="153">
        <v>0</v>
      </c>
      <c r="H73" s="153">
        <v>0</v>
      </c>
      <c r="I73" s="153">
        <v>0</v>
      </c>
      <c r="J73" s="153">
        <v>0</v>
      </c>
      <c r="K73" s="153">
        <v>0</v>
      </c>
      <c r="L73" s="153">
        <v>0</v>
      </c>
      <c r="M73" s="153">
        <v>0</v>
      </c>
      <c r="N73" s="153">
        <v>0</v>
      </c>
      <c r="O73" s="153">
        <v>0</v>
      </c>
      <c r="P73" s="153">
        <v>0</v>
      </c>
      <c r="Q73" s="153">
        <v>0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1.6977482002850475</v>
      </c>
      <c r="C75" s="153">
        <v>0.27308709608559278</v>
      </c>
      <c r="D75" s="153">
        <v>0</v>
      </c>
      <c r="E75" s="153">
        <v>0</v>
      </c>
      <c r="F75" s="153">
        <v>0</v>
      </c>
      <c r="G75" s="153">
        <v>0</v>
      </c>
      <c r="H75" s="153">
        <v>0</v>
      </c>
      <c r="I75" s="153">
        <v>0</v>
      </c>
      <c r="J75" s="153">
        <v>0</v>
      </c>
      <c r="K75" s="153">
        <v>0</v>
      </c>
      <c r="L75" s="153">
        <v>0</v>
      </c>
      <c r="M75" s="153">
        <v>0</v>
      </c>
      <c r="N75" s="153">
        <v>0</v>
      </c>
      <c r="O75" s="153">
        <v>0</v>
      </c>
      <c r="P75" s="153">
        <v>0</v>
      </c>
      <c r="Q75" s="153">
        <v>0</v>
      </c>
    </row>
    <row r="76" spans="1:17" x14ac:dyDescent="0.25">
      <c r="A76" s="152" t="s">
        <v>122</v>
      </c>
      <c r="B76" s="151">
        <v>1.4050329933393495</v>
      </c>
      <c r="C76" s="151">
        <v>0.2260031140018699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2.1184392833537316</v>
      </c>
      <c r="C77" s="155">
        <v>1.0512121655428033</v>
      </c>
      <c r="D77" s="155">
        <v>0</v>
      </c>
      <c r="E77" s="155">
        <v>0</v>
      </c>
      <c r="F77" s="155">
        <v>0</v>
      </c>
      <c r="G77" s="155">
        <v>0</v>
      </c>
      <c r="H77" s="155">
        <v>0</v>
      </c>
      <c r="I77" s="155">
        <v>0</v>
      </c>
      <c r="J77" s="155">
        <v>0</v>
      </c>
      <c r="K77" s="155">
        <v>0</v>
      </c>
      <c r="L77" s="155">
        <v>0</v>
      </c>
      <c r="M77" s="155">
        <v>0</v>
      </c>
      <c r="N77" s="155">
        <v>0</v>
      </c>
      <c r="O77" s="155">
        <v>0</v>
      </c>
      <c r="P77" s="155">
        <v>0</v>
      </c>
      <c r="Q77" s="155">
        <v>0</v>
      </c>
    </row>
    <row r="78" spans="1:17" x14ac:dyDescent="0.25">
      <c r="A78" s="152" t="s">
        <v>121</v>
      </c>
      <c r="B78" s="151">
        <v>0.66543753839583686</v>
      </c>
      <c r="C78" s="151">
        <v>0.55149472531701804</v>
      </c>
      <c r="D78" s="151">
        <v>0</v>
      </c>
      <c r="E78" s="151">
        <v>0</v>
      </c>
      <c r="F78" s="151">
        <v>0</v>
      </c>
      <c r="G78" s="151">
        <v>0</v>
      </c>
      <c r="H78" s="151">
        <v>0</v>
      </c>
      <c r="I78" s="151">
        <v>0</v>
      </c>
      <c r="J78" s="151">
        <v>0</v>
      </c>
      <c r="K78" s="151">
        <v>0</v>
      </c>
      <c r="L78" s="151">
        <v>0</v>
      </c>
      <c r="M78" s="151">
        <v>0</v>
      </c>
      <c r="N78" s="151">
        <v>0</v>
      </c>
      <c r="O78" s="151">
        <v>0</v>
      </c>
      <c r="P78" s="151">
        <v>0</v>
      </c>
      <c r="Q78" s="151">
        <v>0</v>
      </c>
    </row>
    <row r="79" spans="1:17" x14ac:dyDescent="0.25">
      <c r="A79" s="154" t="s">
        <v>30</v>
      </c>
      <c r="B79" s="153">
        <v>0.44380692066770788</v>
      </c>
      <c r="C79" s="153">
        <v>0.45161381397944766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7.6024357722428215E-2</v>
      </c>
      <c r="C80" s="153">
        <v>7.6523148004586261E-2</v>
      </c>
      <c r="D80" s="153">
        <v>0</v>
      </c>
      <c r="E80" s="153">
        <v>0</v>
      </c>
      <c r="F80" s="153">
        <v>0</v>
      </c>
      <c r="G80" s="153">
        <v>0</v>
      </c>
      <c r="H80" s="153">
        <v>0</v>
      </c>
      <c r="I80" s="153">
        <v>0</v>
      </c>
      <c r="J80" s="153">
        <v>0</v>
      </c>
      <c r="K80" s="153">
        <v>0</v>
      </c>
      <c r="L80" s="153">
        <v>0</v>
      </c>
      <c r="M80" s="153">
        <v>0</v>
      </c>
      <c r="N80" s="153">
        <v>0</v>
      </c>
      <c r="O80" s="153">
        <v>0</v>
      </c>
      <c r="P80" s="153">
        <v>0</v>
      </c>
      <c r="Q80" s="153">
        <v>0</v>
      </c>
    </row>
    <row r="81" spans="1:17" x14ac:dyDescent="0.25">
      <c r="A81" s="154" t="s">
        <v>26</v>
      </c>
      <c r="B81" s="153">
        <v>0.14560626000570073</v>
      </c>
      <c r="C81" s="153">
        <v>2.3357763332984144E-2</v>
      </c>
      <c r="D81" s="153">
        <v>0</v>
      </c>
      <c r="E81" s="153">
        <v>0</v>
      </c>
      <c r="F81" s="153">
        <v>0</v>
      </c>
      <c r="G81" s="153">
        <v>0</v>
      </c>
      <c r="H81" s="153">
        <v>0</v>
      </c>
      <c r="I81" s="153">
        <v>0</v>
      </c>
      <c r="J81" s="153">
        <v>0</v>
      </c>
      <c r="K81" s="153">
        <v>0</v>
      </c>
      <c r="L81" s="153">
        <v>0</v>
      </c>
      <c r="M81" s="153">
        <v>0</v>
      </c>
      <c r="N81" s="153">
        <v>0</v>
      </c>
      <c r="O81" s="153">
        <v>0</v>
      </c>
      <c r="P81" s="153">
        <v>0</v>
      </c>
      <c r="Q81" s="153">
        <v>0</v>
      </c>
    </row>
    <row r="82" spans="1:17" x14ac:dyDescent="0.25">
      <c r="A82" s="152" t="s">
        <v>120</v>
      </c>
      <c r="B82" s="151">
        <v>0.72999135044682872</v>
      </c>
      <c r="C82" s="151">
        <v>0.38373406367579493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0" t="s">
        <v>33</v>
      </c>
      <c r="B83" s="87">
        <v>0</v>
      </c>
      <c r="C83" s="87">
        <v>0</v>
      </c>
      <c r="D83" s="87">
        <v>0</v>
      </c>
      <c r="E83" s="87">
        <v>0</v>
      </c>
      <c r="F83" s="87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0</v>
      </c>
      <c r="N83" s="87">
        <v>0</v>
      </c>
      <c r="O83" s="87">
        <v>0</v>
      </c>
      <c r="P83" s="87">
        <v>0</v>
      </c>
      <c r="Q83" s="87">
        <v>0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0.22413861281206743</v>
      </c>
      <c r="C85" s="87">
        <v>0.18578931799050671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3.9802302771071135E-2</v>
      </c>
      <c r="C86" s="87">
        <v>3.2369455301174237E-2</v>
      </c>
      <c r="D86" s="87">
        <v>0</v>
      </c>
      <c r="E86" s="87">
        <v>0</v>
      </c>
      <c r="F86" s="87">
        <v>0</v>
      </c>
      <c r="G86" s="87">
        <v>0</v>
      </c>
      <c r="H86" s="87">
        <v>0</v>
      </c>
      <c r="I86" s="87">
        <v>0</v>
      </c>
      <c r="J86" s="87">
        <v>0</v>
      </c>
      <c r="K86" s="87">
        <v>0</v>
      </c>
      <c r="L86" s="87">
        <v>0</v>
      </c>
      <c r="M86" s="87">
        <v>0</v>
      </c>
      <c r="N86" s="87">
        <v>0</v>
      </c>
      <c r="O86" s="87">
        <v>0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0.46605043486369019</v>
      </c>
      <c r="C89" s="87">
        <v>0.16557529038411398</v>
      </c>
      <c r="D89" s="87">
        <v>0</v>
      </c>
      <c r="E89" s="87">
        <v>0</v>
      </c>
      <c r="F89" s="87">
        <v>0</v>
      </c>
      <c r="G89" s="87">
        <v>0</v>
      </c>
      <c r="H89" s="87">
        <v>0</v>
      </c>
      <c r="I89" s="87">
        <v>0</v>
      </c>
      <c r="J89" s="87">
        <v>0</v>
      </c>
      <c r="K89" s="87">
        <v>0</v>
      </c>
      <c r="L89" s="87">
        <v>0</v>
      </c>
      <c r="M89" s="87">
        <v>0</v>
      </c>
      <c r="N89" s="87">
        <v>0</v>
      </c>
      <c r="O89" s="87">
        <v>0</v>
      </c>
      <c r="P89" s="87">
        <v>0</v>
      </c>
      <c r="Q89" s="87">
        <v>0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0.72301039451106586</v>
      </c>
      <c r="C93" s="148">
        <v>0.11598337654999023</v>
      </c>
      <c r="D93" s="148">
        <v>0</v>
      </c>
      <c r="E93" s="148">
        <v>0</v>
      </c>
      <c r="F93" s="148">
        <v>0</v>
      </c>
      <c r="G93" s="148">
        <v>0</v>
      </c>
      <c r="H93" s="148">
        <v>0</v>
      </c>
      <c r="I93" s="148">
        <v>0</v>
      </c>
      <c r="J93" s="148">
        <v>0</v>
      </c>
      <c r="K93" s="148">
        <v>0</v>
      </c>
      <c r="L93" s="148">
        <v>0</v>
      </c>
      <c r="M93" s="148">
        <v>0</v>
      </c>
      <c r="N93" s="148">
        <v>0</v>
      </c>
      <c r="O93" s="148">
        <v>0</v>
      </c>
      <c r="P93" s="148">
        <v>0</v>
      </c>
      <c r="Q93" s="148">
        <v>0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129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</v>
      </c>
      <c r="C98" s="77">
        <f t="shared" si="0"/>
        <v>0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129" t="s">
        <v>79</v>
      </c>
      <c r="B103" s="144">
        <f t="shared" ref="B103:Q103" si="5">IF(B$10=0,0,B$10/B$5)</f>
        <v>0</v>
      </c>
      <c r="C103" s="144">
        <f t="shared" si="5"/>
        <v>0</v>
      </c>
      <c r="D103" s="144">
        <f t="shared" si="5"/>
        <v>0</v>
      </c>
      <c r="E103" s="144">
        <f t="shared" si="5"/>
        <v>0</v>
      </c>
      <c r="F103" s="144">
        <f t="shared" si="5"/>
        <v>0</v>
      </c>
      <c r="G103" s="144">
        <f t="shared" si="5"/>
        <v>0</v>
      </c>
      <c r="H103" s="144">
        <f t="shared" si="5"/>
        <v>0</v>
      </c>
      <c r="I103" s="144">
        <f t="shared" si="5"/>
        <v>0</v>
      </c>
      <c r="J103" s="144">
        <f t="shared" si="5"/>
        <v>0</v>
      </c>
      <c r="K103" s="144">
        <f t="shared" si="5"/>
        <v>0</v>
      </c>
      <c r="L103" s="144">
        <f t="shared" si="5"/>
        <v>0</v>
      </c>
      <c r="M103" s="144">
        <f t="shared" si="5"/>
        <v>0</v>
      </c>
      <c r="N103" s="144">
        <f t="shared" si="5"/>
        <v>0</v>
      </c>
      <c r="O103" s="144">
        <f t="shared" si="5"/>
        <v>0</v>
      </c>
      <c r="P103" s="144">
        <f t="shared" si="5"/>
        <v>0</v>
      </c>
      <c r="Q103" s="144">
        <f t="shared" si="5"/>
        <v>0</v>
      </c>
    </row>
    <row r="104" spans="1:17" x14ac:dyDescent="0.25">
      <c r="A104" s="127" t="s">
        <v>117</v>
      </c>
      <c r="B104" s="143">
        <f t="shared" ref="B104:Q104" si="6">IF(B$15=0,0,B$15/B$5)</f>
        <v>0</v>
      </c>
      <c r="C104" s="143">
        <f t="shared" si="6"/>
        <v>0</v>
      </c>
      <c r="D104" s="143">
        <f t="shared" si="6"/>
        <v>0</v>
      </c>
      <c r="E104" s="143">
        <f t="shared" si="6"/>
        <v>0</v>
      </c>
      <c r="F104" s="143">
        <f t="shared" si="6"/>
        <v>0</v>
      </c>
      <c r="G104" s="143">
        <f t="shared" si="6"/>
        <v>0</v>
      </c>
      <c r="H104" s="143">
        <f t="shared" si="6"/>
        <v>0</v>
      </c>
      <c r="I104" s="143">
        <f t="shared" si="6"/>
        <v>0</v>
      </c>
      <c r="J104" s="143">
        <f t="shared" si="6"/>
        <v>0</v>
      </c>
      <c r="K104" s="143">
        <f t="shared" si="6"/>
        <v>0</v>
      </c>
      <c r="L104" s="143">
        <f t="shared" si="6"/>
        <v>0</v>
      </c>
      <c r="M104" s="143">
        <f t="shared" si="6"/>
        <v>0</v>
      </c>
      <c r="N104" s="143">
        <f t="shared" si="6"/>
        <v>0</v>
      </c>
      <c r="O104" s="143">
        <f t="shared" si="6"/>
        <v>0</v>
      </c>
      <c r="P104" s="143">
        <f t="shared" si="6"/>
        <v>0</v>
      </c>
      <c r="Q104" s="143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</v>
      </c>
      <c r="C105" s="143">
        <f t="shared" si="7"/>
        <v>0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0</v>
      </c>
      <c r="C106" s="143">
        <f t="shared" si="8"/>
        <v>0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0</v>
      </c>
      <c r="C107" s="141">
        <f t="shared" si="9"/>
        <v>0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0</v>
      </c>
      <c r="C109" s="143">
        <f t="shared" si="11"/>
        <v>0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0</v>
      </c>
      <c r="C110" s="141">
        <f t="shared" si="12"/>
        <v>0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0</v>
      </c>
      <c r="C111" s="141">
        <f t="shared" si="13"/>
        <v>0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40" t="s">
        <v>119</v>
      </c>
      <c r="B112" s="139">
        <f t="shared" ref="B112:Q112" si="14">IF(B$50=0,0,B$50/B$5)</f>
        <v>0</v>
      </c>
      <c r="C112" s="139">
        <f t="shared" si="14"/>
        <v>0</v>
      </c>
      <c r="D112" s="139">
        <f t="shared" si="14"/>
        <v>0</v>
      </c>
      <c r="E112" s="139">
        <f t="shared" si="14"/>
        <v>0</v>
      </c>
      <c r="F112" s="139">
        <f t="shared" si="14"/>
        <v>0</v>
      </c>
      <c r="G112" s="139">
        <f t="shared" si="14"/>
        <v>0</v>
      </c>
      <c r="H112" s="139">
        <f t="shared" si="14"/>
        <v>0</v>
      </c>
      <c r="I112" s="139">
        <f t="shared" si="14"/>
        <v>0</v>
      </c>
      <c r="J112" s="139">
        <f t="shared" si="14"/>
        <v>0</v>
      </c>
      <c r="K112" s="139">
        <f t="shared" si="14"/>
        <v>0</v>
      </c>
      <c r="L112" s="139">
        <f t="shared" si="14"/>
        <v>0</v>
      </c>
      <c r="M112" s="139">
        <f t="shared" si="14"/>
        <v>0</v>
      </c>
      <c r="N112" s="139">
        <f t="shared" si="14"/>
        <v>0</v>
      </c>
      <c r="O112" s="139">
        <f t="shared" si="14"/>
        <v>0</v>
      </c>
      <c r="P112" s="139">
        <f t="shared" si="14"/>
        <v>0</v>
      </c>
      <c r="Q112" s="139">
        <f t="shared" si="14"/>
        <v>0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1.0000000000000002</v>
      </c>
      <c r="C115" s="77">
        <f t="shared" si="15"/>
        <v>1</v>
      </c>
      <c r="D115" s="77">
        <f t="shared" si="15"/>
        <v>0</v>
      </c>
      <c r="E115" s="77">
        <f t="shared" si="15"/>
        <v>0</v>
      </c>
      <c r="F115" s="77">
        <f t="shared" si="15"/>
        <v>0</v>
      </c>
      <c r="G115" s="77">
        <f t="shared" si="15"/>
        <v>0</v>
      </c>
      <c r="H115" s="77">
        <f t="shared" si="15"/>
        <v>0</v>
      </c>
      <c r="I115" s="77">
        <f t="shared" si="15"/>
        <v>0</v>
      </c>
      <c r="J115" s="77">
        <f t="shared" si="15"/>
        <v>0</v>
      </c>
      <c r="K115" s="77">
        <f t="shared" si="15"/>
        <v>0</v>
      </c>
      <c r="L115" s="77">
        <f t="shared" si="15"/>
        <v>0</v>
      </c>
      <c r="M115" s="77">
        <f t="shared" si="15"/>
        <v>0</v>
      </c>
      <c r="N115" s="77">
        <f t="shared" si="15"/>
        <v>0</v>
      </c>
      <c r="O115" s="77">
        <f t="shared" si="15"/>
        <v>0</v>
      </c>
      <c r="P115" s="77">
        <f t="shared" si="15"/>
        <v>0</v>
      </c>
      <c r="Q115" s="77">
        <f t="shared" si="15"/>
        <v>0</v>
      </c>
    </row>
    <row r="116" spans="1:17" x14ac:dyDescent="0.25">
      <c r="A116" s="132" t="s">
        <v>83</v>
      </c>
      <c r="B116" s="146">
        <f t="shared" ref="B116:Q116" si="16">IF(B$54=0,0,B$54/B$53)</f>
        <v>2.0630723331632119E-3</v>
      </c>
      <c r="C116" s="146">
        <f t="shared" si="16"/>
        <v>2.1070284484166323E-3</v>
      </c>
      <c r="D116" s="146">
        <f t="shared" si="16"/>
        <v>0</v>
      </c>
      <c r="E116" s="146">
        <f t="shared" si="16"/>
        <v>0</v>
      </c>
      <c r="F116" s="146">
        <f t="shared" si="16"/>
        <v>0</v>
      </c>
      <c r="G116" s="146">
        <f t="shared" si="16"/>
        <v>0</v>
      </c>
      <c r="H116" s="146">
        <f t="shared" si="16"/>
        <v>0</v>
      </c>
      <c r="I116" s="146">
        <f t="shared" si="16"/>
        <v>0</v>
      </c>
      <c r="J116" s="146">
        <f t="shared" si="16"/>
        <v>0</v>
      </c>
      <c r="K116" s="146">
        <f t="shared" si="16"/>
        <v>0</v>
      </c>
      <c r="L116" s="146">
        <f t="shared" si="16"/>
        <v>0</v>
      </c>
      <c r="M116" s="146">
        <f t="shared" si="16"/>
        <v>0</v>
      </c>
      <c r="N116" s="146">
        <f t="shared" si="16"/>
        <v>0</v>
      </c>
      <c r="O116" s="146">
        <f t="shared" si="16"/>
        <v>0</v>
      </c>
      <c r="P116" s="146">
        <f t="shared" si="16"/>
        <v>0</v>
      </c>
      <c r="Q116" s="146">
        <f t="shared" si="16"/>
        <v>0</v>
      </c>
    </row>
    <row r="117" spans="1:17" x14ac:dyDescent="0.25">
      <c r="A117" s="76" t="s">
        <v>82</v>
      </c>
      <c r="B117" s="145">
        <f t="shared" ref="B117:Q117" si="17">IF(B$55=0,0,B$55/B$53)</f>
        <v>3.9647573222277338E-4</v>
      </c>
      <c r="C117" s="145">
        <f t="shared" si="17"/>
        <v>4.0492310108164789E-4</v>
      </c>
      <c r="D117" s="145">
        <f t="shared" si="17"/>
        <v>0</v>
      </c>
      <c r="E117" s="145">
        <f t="shared" si="17"/>
        <v>0</v>
      </c>
      <c r="F117" s="145">
        <f t="shared" si="17"/>
        <v>0</v>
      </c>
      <c r="G117" s="145">
        <f t="shared" si="17"/>
        <v>0</v>
      </c>
      <c r="H117" s="145">
        <f t="shared" si="17"/>
        <v>0</v>
      </c>
      <c r="I117" s="145">
        <f t="shared" si="17"/>
        <v>0</v>
      </c>
      <c r="J117" s="145">
        <f t="shared" si="17"/>
        <v>0</v>
      </c>
      <c r="K117" s="145">
        <f t="shared" si="17"/>
        <v>0</v>
      </c>
      <c r="L117" s="145">
        <f t="shared" si="17"/>
        <v>0</v>
      </c>
      <c r="M117" s="145">
        <f t="shared" si="17"/>
        <v>0</v>
      </c>
      <c r="N117" s="145">
        <f t="shared" si="17"/>
        <v>0</v>
      </c>
      <c r="O117" s="145">
        <f t="shared" si="17"/>
        <v>0</v>
      </c>
      <c r="P117" s="145">
        <f t="shared" si="17"/>
        <v>0</v>
      </c>
      <c r="Q117" s="145">
        <f t="shared" si="17"/>
        <v>0</v>
      </c>
    </row>
    <row r="118" spans="1:17" x14ac:dyDescent="0.25">
      <c r="A118" s="76" t="s">
        <v>81</v>
      </c>
      <c r="B118" s="145">
        <f t="shared" ref="B118:Q118" si="18">IF(B$56=0,0,B$56/B$53)</f>
        <v>5.5065295498710795E-2</v>
      </c>
      <c r="C118" s="145">
        <f t="shared" si="18"/>
        <v>5.6238524588402387E-2</v>
      </c>
      <c r="D118" s="145">
        <f t="shared" si="18"/>
        <v>0</v>
      </c>
      <c r="E118" s="145">
        <f t="shared" si="18"/>
        <v>0</v>
      </c>
      <c r="F118" s="145">
        <f t="shared" si="18"/>
        <v>0</v>
      </c>
      <c r="G118" s="145">
        <f t="shared" si="18"/>
        <v>0</v>
      </c>
      <c r="H118" s="145">
        <f t="shared" si="18"/>
        <v>0</v>
      </c>
      <c r="I118" s="145">
        <f t="shared" si="18"/>
        <v>0</v>
      </c>
      <c r="J118" s="145">
        <f t="shared" si="18"/>
        <v>0</v>
      </c>
      <c r="K118" s="145">
        <f t="shared" si="18"/>
        <v>0</v>
      </c>
      <c r="L118" s="145">
        <f t="shared" si="18"/>
        <v>0</v>
      </c>
      <c r="M118" s="145">
        <f t="shared" si="18"/>
        <v>0</v>
      </c>
      <c r="N118" s="145">
        <f t="shared" si="18"/>
        <v>0</v>
      </c>
      <c r="O118" s="145">
        <f t="shared" si="18"/>
        <v>0</v>
      </c>
      <c r="P118" s="145">
        <f t="shared" si="18"/>
        <v>0</v>
      </c>
      <c r="Q118" s="145">
        <f t="shared" si="18"/>
        <v>0</v>
      </c>
    </row>
    <row r="119" spans="1:17" x14ac:dyDescent="0.25">
      <c r="A119" s="76" t="s">
        <v>80</v>
      </c>
      <c r="B119" s="145">
        <f t="shared" ref="B119:Q119" si="19">IF(B$57=0,0,B$57/B$53)</f>
        <v>9.4575441919924003E-4</v>
      </c>
      <c r="C119" s="145">
        <f t="shared" si="19"/>
        <v>9.6590479860354024E-4</v>
      </c>
      <c r="D119" s="145">
        <f t="shared" si="19"/>
        <v>0</v>
      </c>
      <c r="E119" s="145">
        <f t="shared" si="19"/>
        <v>0</v>
      </c>
      <c r="F119" s="145">
        <f t="shared" si="19"/>
        <v>0</v>
      </c>
      <c r="G119" s="145">
        <f t="shared" si="19"/>
        <v>0</v>
      </c>
      <c r="H119" s="145">
        <f t="shared" si="19"/>
        <v>0</v>
      </c>
      <c r="I119" s="145">
        <f t="shared" si="19"/>
        <v>0</v>
      </c>
      <c r="J119" s="145">
        <f t="shared" si="19"/>
        <v>0</v>
      </c>
      <c r="K119" s="145">
        <f t="shared" si="19"/>
        <v>0</v>
      </c>
      <c r="L119" s="145">
        <f t="shared" si="19"/>
        <v>0</v>
      </c>
      <c r="M119" s="145">
        <f t="shared" si="19"/>
        <v>0</v>
      </c>
      <c r="N119" s="145">
        <f t="shared" si="19"/>
        <v>0</v>
      </c>
      <c r="O119" s="145">
        <f t="shared" si="19"/>
        <v>0</v>
      </c>
      <c r="P119" s="145">
        <f t="shared" si="19"/>
        <v>0</v>
      </c>
      <c r="Q119" s="145">
        <f t="shared" si="19"/>
        <v>0</v>
      </c>
    </row>
    <row r="120" spans="1:17" x14ac:dyDescent="0.25">
      <c r="A120" s="129" t="s">
        <v>79</v>
      </c>
      <c r="B120" s="144">
        <f t="shared" ref="B120:Q120" si="20">IF(B$58=0,0,B$58/B$53)</f>
        <v>2.1567141435150381E-3</v>
      </c>
      <c r="C120" s="144">
        <f t="shared" si="20"/>
        <v>2.2026654046206897E-3</v>
      </c>
      <c r="D120" s="144">
        <f t="shared" si="20"/>
        <v>0</v>
      </c>
      <c r="E120" s="144">
        <f t="shared" si="20"/>
        <v>0</v>
      </c>
      <c r="F120" s="144">
        <f t="shared" si="20"/>
        <v>0</v>
      </c>
      <c r="G120" s="144">
        <f t="shared" si="20"/>
        <v>0</v>
      </c>
      <c r="H120" s="144">
        <f t="shared" si="20"/>
        <v>0</v>
      </c>
      <c r="I120" s="144">
        <f t="shared" si="20"/>
        <v>0</v>
      </c>
      <c r="J120" s="144">
        <f t="shared" si="20"/>
        <v>0</v>
      </c>
      <c r="K120" s="144">
        <f t="shared" si="20"/>
        <v>0</v>
      </c>
      <c r="L120" s="144">
        <f t="shared" si="20"/>
        <v>0</v>
      </c>
      <c r="M120" s="144">
        <f t="shared" si="20"/>
        <v>0</v>
      </c>
      <c r="N120" s="144">
        <f t="shared" si="20"/>
        <v>0</v>
      </c>
      <c r="O120" s="144">
        <f t="shared" si="20"/>
        <v>0</v>
      </c>
      <c r="P120" s="144">
        <f t="shared" si="20"/>
        <v>0</v>
      </c>
      <c r="Q120" s="144">
        <f t="shared" si="20"/>
        <v>0</v>
      </c>
    </row>
    <row r="121" spans="1:17" x14ac:dyDescent="0.25">
      <c r="A121" s="127" t="s">
        <v>115</v>
      </c>
      <c r="B121" s="143">
        <f t="shared" ref="B121:Q121" si="21">IF(B$63=0,0,B$63/B$53)</f>
        <v>0.13638011344412221</v>
      </c>
      <c r="C121" s="143">
        <f t="shared" si="21"/>
        <v>0.13431130807314479</v>
      </c>
      <c r="D121" s="143">
        <f t="shared" si="21"/>
        <v>0</v>
      </c>
      <c r="E121" s="143">
        <f t="shared" si="21"/>
        <v>0</v>
      </c>
      <c r="F121" s="143">
        <f t="shared" si="21"/>
        <v>0</v>
      </c>
      <c r="G121" s="143">
        <f t="shared" si="21"/>
        <v>0</v>
      </c>
      <c r="H121" s="143">
        <f t="shared" si="21"/>
        <v>0</v>
      </c>
      <c r="I121" s="143">
        <f t="shared" si="21"/>
        <v>0</v>
      </c>
      <c r="J121" s="143">
        <f t="shared" si="21"/>
        <v>0</v>
      </c>
      <c r="K121" s="143">
        <f t="shared" si="21"/>
        <v>0</v>
      </c>
      <c r="L121" s="143">
        <f t="shared" si="21"/>
        <v>0</v>
      </c>
      <c r="M121" s="143">
        <f t="shared" si="21"/>
        <v>0</v>
      </c>
      <c r="N121" s="143">
        <f t="shared" si="21"/>
        <v>0</v>
      </c>
      <c r="O121" s="143">
        <f t="shared" si="21"/>
        <v>0</v>
      </c>
      <c r="P121" s="143">
        <f t="shared" si="21"/>
        <v>0</v>
      </c>
      <c r="Q121" s="143">
        <f t="shared" si="21"/>
        <v>0</v>
      </c>
    </row>
    <row r="122" spans="1:17" x14ac:dyDescent="0.25">
      <c r="A122" s="127" t="s">
        <v>114</v>
      </c>
      <c r="B122" s="143">
        <f t="shared" ref="B122:Q122" si="22">IF(B$69=0,0,B$69/B$53)</f>
        <v>0.5076037864245746</v>
      </c>
      <c r="C122" s="143">
        <f t="shared" si="22"/>
        <v>0.51841886555703576</v>
      </c>
      <c r="D122" s="143">
        <f t="shared" si="22"/>
        <v>0</v>
      </c>
      <c r="E122" s="143">
        <f t="shared" si="22"/>
        <v>0</v>
      </c>
      <c r="F122" s="143">
        <f t="shared" si="22"/>
        <v>0</v>
      </c>
      <c r="G122" s="143">
        <f t="shared" si="22"/>
        <v>0</v>
      </c>
      <c r="H122" s="143">
        <f t="shared" si="22"/>
        <v>0</v>
      </c>
      <c r="I122" s="143">
        <f t="shared" si="22"/>
        <v>0</v>
      </c>
      <c r="J122" s="143">
        <f t="shared" si="22"/>
        <v>0</v>
      </c>
      <c r="K122" s="143">
        <f t="shared" si="22"/>
        <v>0</v>
      </c>
      <c r="L122" s="143">
        <f t="shared" si="22"/>
        <v>0</v>
      </c>
      <c r="M122" s="143">
        <f t="shared" si="22"/>
        <v>0</v>
      </c>
      <c r="N122" s="143">
        <f t="shared" si="22"/>
        <v>0</v>
      </c>
      <c r="O122" s="143">
        <f t="shared" si="22"/>
        <v>0</v>
      </c>
      <c r="P122" s="143">
        <f t="shared" si="22"/>
        <v>0</v>
      </c>
      <c r="Q122" s="143">
        <f t="shared" si="22"/>
        <v>0</v>
      </c>
    </row>
    <row r="123" spans="1:17" x14ac:dyDescent="0.25">
      <c r="A123" s="127" t="s">
        <v>113</v>
      </c>
      <c r="B123" s="143">
        <f t="shared" ref="B123:Q123" si="23">IF(B$70=0,0,B$70/B$53)</f>
        <v>0.20897658090913998</v>
      </c>
      <c r="C123" s="143">
        <f t="shared" si="23"/>
        <v>0.20222455132448797</v>
      </c>
      <c r="D123" s="143">
        <f t="shared" si="23"/>
        <v>0</v>
      </c>
      <c r="E123" s="143">
        <f t="shared" si="23"/>
        <v>0</v>
      </c>
      <c r="F123" s="143">
        <f t="shared" si="23"/>
        <v>0</v>
      </c>
      <c r="G123" s="143">
        <f t="shared" si="23"/>
        <v>0</v>
      </c>
      <c r="H123" s="143">
        <f t="shared" si="23"/>
        <v>0</v>
      </c>
      <c r="I123" s="143">
        <f t="shared" si="23"/>
        <v>0</v>
      </c>
      <c r="J123" s="143">
        <f t="shared" si="23"/>
        <v>0</v>
      </c>
      <c r="K123" s="143">
        <f t="shared" si="23"/>
        <v>0</v>
      </c>
      <c r="L123" s="143">
        <f t="shared" si="23"/>
        <v>0</v>
      </c>
      <c r="M123" s="143">
        <f t="shared" si="23"/>
        <v>0</v>
      </c>
      <c r="N123" s="143">
        <f t="shared" si="23"/>
        <v>0</v>
      </c>
      <c r="O123" s="143">
        <f t="shared" si="23"/>
        <v>0</v>
      </c>
      <c r="P123" s="143">
        <f t="shared" si="23"/>
        <v>0</v>
      </c>
      <c r="Q123" s="143">
        <f t="shared" si="23"/>
        <v>0</v>
      </c>
    </row>
    <row r="124" spans="1:17" x14ac:dyDescent="0.25">
      <c r="A124" s="142" t="s">
        <v>123</v>
      </c>
      <c r="B124" s="141">
        <f t="shared" ref="B124:Q124" si="24">IF(B$71=0,0,B$71/B$53)</f>
        <v>0.15166457628843941</v>
      </c>
      <c r="C124" s="141">
        <f t="shared" si="24"/>
        <v>0.18435300535290802</v>
      </c>
      <c r="D124" s="141">
        <f t="shared" si="24"/>
        <v>0</v>
      </c>
      <c r="E124" s="141">
        <f t="shared" si="24"/>
        <v>0</v>
      </c>
      <c r="F124" s="141">
        <f t="shared" si="24"/>
        <v>0</v>
      </c>
      <c r="G124" s="141">
        <f t="shared" si="24"/>
        <v>0</v>
      </c>
      <c r="H124" s="141">
        <f t="shared" si="24"/>
        <v>0</v>
      </c>
      <c r="I124" s="141">
        <f t="shared" si="24"/>
        <v>0</v>
      </c>
      <c r="J124" s="141">
        <f t="shared" si="24"/>
        <v>0</v>
      </c>
      <c r="K124" s="141">
        <f t="shared" si="24"/>
        <v>0</v>
      </c>
      <c r="L124" s="141">
        <f t="shared" si="24"/>
        <v>0</v>
      </c>
      <c r="M124" s="141">
        <f t="shared" si="24"/>
        <v>0</v>
      </c>
      <c r="N124" s="141">
        <f t="shared" si="24"/>
        <v>0</v>
      </c>
      <c r="O124" s="141">
        <f t="shared" si="24"/>
        <v>0</v>
      </c>
      <c r="P124" s="141">
        <f t="shared" si="24"/>
        <v>0</v>
      </c>
      <c r="Q124" s="141">
        <f t="shared" si="24"/>
        <v>0</v>
      </c>
    </row>
    <row r="125" spans="1:17" x14ac:dyDescent="0.25">
      <c r="A125" s="142" t="s">
        <v>122</v>
      </c>
      <c r="B125" s="141">
        <f t="shared" ref="B125:Q125" si="25">IF(B$76=0,0,B$76/B$53)</f>
        <v>5.731200462070056E-2</v>
      </c>
      <c r="C125" s="141">
        <f t="shared" si="25"/>
        <v>1.7871545971579916E-2</v>
      </c>
      <c r="D125" s="141">
        <f t="shared" si="25"/>
        <v>0</v>
      </c>
      <c r="E125" s="141">
        <f t="shared" si="25"/>
        <v>0</v>
      </c>
      <c r="F125" s="141">
        <f t="shared" si="25"/>
        <v>0</v>
      </c>
      <c r="G125" s="141">
        <f t="shared" si="25"/>
        <v>0</v>
      </c>
      <c r="H125" s="141">
        <f t="shared" si="25"/>
        <v>0</v>
      </c>
      <c r="I125" s="141">
        <f t="shared" si="25"/>
        <v>0</v>
      </c>
      <c r="J125" s="141">
        <f t="shared" si="25"/>
        <v>0</v>
      </c>
      <c r="K125" s="141">
        <f t="shared" si="25"/>
        <v>0</v>
      </c>
      <c r="L125" s="141">
        <f t="shared" si="25"/>
        <v>0</v>
      </c>
      <c r="M125" s="141">
        <f t="shared" si="25"/>
        <v>0</v>
      </c>
      <c r="N125" s="141">
        <f t="shared" si="25"/>
        <v>0</v>
      </c>
      <c r="O125" s="141">
        <f t="shared" si="25"/>
        <v>0</v>
      </c>
      <c r="P125" s="141">
        <f t="shared" si="25"/>
        <v>0</v>
      </c>
      <c r="Q125" s="141">
        <f t="shared" si="25"/>
        <v>0</v>
      </c>
    </row>
    <row r="126" spans="1:17" x14ac:dyDescent="0.25">
      <c r="A126" s="127" t="s">
        <v>112</v>
      </c>
      <c r="B126" s="143">
        <f t="shared" ref="B126:Q126" si="26">IF(B$77=0,0,B$77/B$53)</f>
        <v>8.6412207095352314E-2</v>
      </c>
      <c r="C126" s="143">
        <f t="shared" si="26"/>
        <v>8.3126228704206467E-2</v>
      </c>
      <c r="D126" s="143">
        <f t="shared" si="26"/>
        <v>0</v>
      </c>
      <c r="E126" s="143">
        <f t="shared" si="26"/>
        <v>0</v>
      </c>
      <c r="F126" s="143">
        <f t="shared" si="26"/>
        <v>0</v>
      </c>
      <c r="G126" s="143">
        <f t="shared" si="26"/>
        <v>0</v>
      </c>
      <c r="H126" s="143">
        <f t="shared" si="26"/>
        <v>0</v>
      </c>
      <c r="I126" s="143">
        <f t="shared" si="26"/>
        <v>0</v>
      </c>
      <c r="J126" s="143">
        <f t="shared" si="26"/>
        <v>0</v>
      </c>
      <c r="K126" s="143">
        <f t="shared" si="26"/>
        <v>0</v>
      </c>
      <c r="L126" s="143">
        <f t="shared" si="26"/>
        <v>0</v>
      </c>
      <c r="M126" s="143">
        <f t="shared" si="26"/>
        <v>0</v>
      </c>
      <c r="N126" s="143">
        <f t="shared" si="26"/>
        <v>0</v>
      </c>
      <c r="O126" s="143">
        <f t="shared" si="26"/>
        <v>0</v>
      </c>
      <c r="P126" s="143">
        <f t="shared" si="26"/>
        <v>0</v>
      </c>
      <c r="Q126" s="143">
        <f t="shared" si="26"/>
        <v>0</v>
      </c>
    </row>
    <row r="127" spans="1:17" x14ac:dyDescent="0.25">
      <c r="A127" s="142" t="s">
        <v>121</v>
      </c>
      <c r="B127" s="141">
        <f t="shared" ref="B127:Q127" si="27">IF(B$78=0,0,B$78/B$53)</f>
        <v>2.7143532896468193E-2</v>
      </c>
      <c r="C127" s="141">
        <f t="shared" si="27"/>
        <v>4.3610298823163023E-2</v>
      </c>
      <c r="D127" s="141">
        <f t="shared" si="27"/>
        <v>0</v>
      </c>
      <c r="E127" s="141">
        <f t="shared" si="27"/>
        <v>0</v>
      </c>
      <c r="F127" s="141">
        <f t="shared" si="27"/>
        <v>0</v>
      </c>
      <c r="G127" s="141">
        <f t="shared" si="27"/>
        <v>0</v>
      </c>
      <c r="H127" s="141">
        <f t="shared" si="27"/>
        <v>0</v>
      </c>
      <c r="I127" s="141">
        <f t="shared" si="27"/>
        <v>0</v>
      </c>
      <c r="J127" s="141">
        <f t="shared" si="27"/>
        <v>0</v>
      </c>
      <c r="K127" s="141">
        <f t="shared" si="27"/>
        <v>0</v>
      </c>
      <c r="L127" s="141">
        <f t="shared" si="27"/>
        <v>0</v>
      </c>
      <c r="M127" s="141">
        <f t="shared" si="27"/>
        <v>0</v>
      </c>
      <c r="N127" s="141">
        <f t="shared" si="27"/>
        <v>0</v>
      </c>
      <c r="O127" s="141">
        <f t="shared" si="27"/>
        <v>0</v>
      </c>
      <c r="P127" s="141">
        <f t="shared" si="27"/>
        <v>0</v>
      </c>
      <c r="Q127" s="141">
        <f t="shared" si="27"/>
        <v>0</v>
      </c>
    </row>
    <row r="128" spans="1:17" x14ac:dyDescent="0.25">
      <c r="A128" s="142" t="s">
        <v>120</v>
      </c>
      <c r="B128" s="141">
        <f t="shared" ref="B128:Q128" si="28">IF(B$82=0,0,B$82/B$53)</f>
        <v>2.9776715456656451E-2</v>
      </c>
      <c r="C128" s="141">
        <f t="shared" si="28"/>
        <v>3.03443649001509E-2</v>
      </c>
      <c r="D128" s="141">
        <f t="shared" si="28"/>
        <v>0</v>
      </c>
      <c r="E128" s="141">
        <f t="shared" si="28"/>
        <v>0</v>
      </c>
      <c r="F128" s="141">
        <f t="shared" si="28"/>
        <v>0</v>
      </c>
      <c r="G128" s="141">
        <f t="shared" si="28"/>
        <v>0</v>
      </c>
      <c r="H128" s="141">
        <f t="shared" si="28"/>
        <v>0</v>
      </c>
      <c r="I128" s="141">
        <f t="shared" si="28"/>
        <v>0</v>
      </c>
      <c r="J128" s="141">
        <f t="shared" si="28"/>
        <v>0</v>
      </c>
      <c r="K128" s="141">
        <f t="shared" si="28"/>
        <v>0</v>
      </c>
      <c r="L128" s="141">
        <f t="shared" si="28"/>
        <v>0</v>
      </c>
      <c r="M128" s="141">
        <f t="shared" si="28"/>
        <v>0</v>
      </c>
      <c r="N128" s="141">
        <f t="shared" si="28"/>
        <v>0</v>
      </c>
      <c r="O128" s="141">
        <f t="shared" si="28"/>
        <v>0</v>
      </c>
      <c r="P128" s="141">
        <f t="shared" si="28"/>
        <v>0</v>
      </c>
      <c r="Q128" s="141">
        <f t="shared" si="28"/>
        <v>0</v>
      </c>
    </row>
    <row r="129" spans="1:17" x14ac:dyDescent="0.25">
      <c r="A129" s="140" t="s">
        <v>119</v>
      </c>
      <c r="B129" s="139">
        <f t="shared" ref="B129:Q129" si="29">IF(B$93=0,0,B$93/B$53)</f>
        <v>2.949195874222767E-2</v>
      </c>
      <c r="C129" s="139">
        <f t="shared" si="29"/>
        <v>9.1715649808925392E-3</v>
      </c>
      <c r="D129" s="139">
        <f t="shared" si="29"/>
        <v>0</v>
      </c>
      <c r="E129" s="139">
        <f t="shared" si="29"/>
        <v>0</v>
      </c>
      <c r="F129" s="139">
        <f t="shared" si="29"/>
        <v>0</v>
      </c>
      <c r="G129" s="139">
        <f t="shared" si="29"/>
        <v>0</v>
      </c>
      <c r="H129" s="139">
        <f t="shared" si="29"/>
        <v>0</v>
      </c>
      <c r="I129" s="139">
        <f t="shared" si="29"/>
        <v>0</v>
      </c>
      <c r="J129" s="139">
        <f t="shared" si="29"/>
        <v>0</v>
      </c>
      <c r="K129" s="139">
        <f t="shared" si="29"/>
        <v>0</v>
      </c>
      <c r="L129" s="139">
        <f t="shared" si="29"/>
        <v>0</v>
      </c>
      <c r="M129" s="139">
        <f t="shared" si="29"/>
        <v>0</v>
      </c>
      <c r="N129" s="139">
        <f t="shared" si="29"/>
        <v>0</v>
      </c>
      <c r="O129" s="139">
        <f t="shared" si="29"/>
        <v>0</v>
      </c>
      <c r="P129" s="139">
        <f t="shared" si="29"/>
        <v>0</v>
      </c>
      <c r="Q129" s="139">
        <f t="shared" si="29"/>
        <v>0</v>
      </c>
    </row>
    <row r="130" spans="1:17" hidden="1" x14ac:dyDescent="0.25"/>
    <row r="132" spans="1:17" ht="12.75" x14ac:dyDescent="0.25">
      <c r="A132" s="98" t="s">
        <v>128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70">
        <f>IF(B$5=0,0,B$5/ISI_fec!B$5)</f>
        <v>0</v>
      </c>
      <c r="C134" s="170">
        <f>IF(C$5=0,0,C$5/ISI_fec!C$5)</f>
        <v>0</v>
      </c>
      <c r="D134" s="170">
        <f>IF(D$5=0,0,D$5/ISI_fec!D$5)</f>
        <v>0</v>
      </c>
      <c r="E134" s="170">
        <f>IF(E$5=0,0,E$5/ISI_fec!E$5)</f>
        <v>0</v>
      </c>
      <c r="F134" s="170">
        <f>IF(F$5=0,0,F$5/ISI_fec!F$5)</f>
        <v>0</v>
      </c>
      <c r="G134" s="170">
        <f>IF(G$5=0,0,G$5/ISI_fec!G$5)</f>
        <v>0</v>
      </c>
      <c r="H134" s="170">
        <f>IF(H$5=0,0,H$5/ISI_fec!H$5)</f>
        <v>0</v>
      </c>
      <c r="I134" s="170">
        <f>IF(I$5=0,0,I$5/ISI_fec!I$5)</f>
        <v>0</v>
      </c>
      <c r="J134" s="170">
        <f>IF(J$5=0,0,J$5/ISI_fec!J$5)</f>
        <v>0</v>
      </c>
      <c r="K134" s="170">
        <f>IF(K$5=0,0,K$5/ISI_fec!K$5)</f>
        <v>0</v>
      </c>
      <c r="L134" s="170">
        <f>IF(L$5=0,0,L$5/ISI_fec!L$5)</f>
        <v>0</v>
      </c>
      <c r="M134" s="170">
        <f>IF(M$5=0,0,M$5/ISI_fec!M$5)</f>
        <v>0</v>
      </c>
      <c r="N134" s="170">
        <f>IF(N$5=0,0,N$5/ISI_fec!N$5)</f>
        <v>0</v>
      </c>
      <c r="O134" s="170">
        <f>IF(O$5=0,0,O$5/ISI_fec!O$5)</f>
        <v>0</v>
      </c>
      <c r="P134" s="170">
        <f>IF(P$5=0,0,P$5/ISI_fec!P$5)</f>
        <v>0</v>
      </c>
      <c r="Q134" s="170">
        <f>IF(Q$5=0,0,Q$5/ISI_fec!Q$5)</f>
        <v>0</v>
      </c>
    </row>
    <row r="135" spans="1:17" x14ac:dyDescent="0.25">
      <c r="A135" s="132" t="s">
        <v>83</v>
      </c>
      <c r="B135" s="169">
        <f>IF(B$6=0,0,B$6/ISI_fec!B$6)</f>
        <v>0</v>
      </c>
      <c r="C135" s="169">
        <f>IF(C$6=0,0,C$6/ISI_fec!C$6)</f>
        <v>0</v>
      </c>
      <c r="D135" s="169">
        <f>IF(D$6=0,0,D$6/ISI_fec!D$6)</f>
        <v>0</v>
      </c>
      <c r="E135" s="169">
        <f>IF(E$6=0,0,E$6/ISI_fec!E$6)</f>
        <v>0</v>
      </c>
      <c r="F135" s="169">
        <f>IF(F$6=0,0,F$6/ISI_fec!F$6)</f>
        <v>0</v>
      </c>
      <c r="G135" s="169">
        <f>IF(G$6=0,0,G$6/ISI_fec!G$6)</f>
        <v>0</v>
      </c>
      <c r="H135" s="169">
        <f>IF(H$6=0,0,H$6/ISI_fec!H$6)</f>
        <v>0</v>
      </c>
      <c r="I135" s="169">
        <f>IF(I$6=0,0,I$6/ISI_fec!I$6)</f>
        <v>0</v>
      </c>
      <c r="J135" s="169">
        <f>IF(J$6=0,0,J$6/ISI_fec!J$6)</f>
        <v>0</v>
      </c>
      <c r="K135" s="169">
        <f>IF(K$6=0,0,K$6/ISI_fec!K$6)</f>
        <v>0</v>
      </c>
      <c r="L135" s="169">
        <f>IF(L$6=0,0,L$6/ISI_fec!L$6)</f>
        <v>0</v>
      </c>
      <c r="M135" s="169">
        <f>IF(M$6=0,0,M$6/ISI_fec!M$6)</f>
        <v>0</v>
      </c>
      <c r="N135" s="169">
        <f>IF(N$6=0,0,N$6/ISI_fec!N$6)</f>
        <v>0</v>
      </c>
      <c r="O135" s="169">
        <f>IF(O$6=0,0,O$6/ISI_fec!O$6)</f>
        <v>0</v>
      </c>
      <c r="P135" s="169">
        <f>IF(P$6=0,0,P$6/ISI_fec!P$6)</f>
        <v>0</v>
      </c>
      <c r="Q135" s="169">
        <f>IF(Q$6=0,0,Q$6/ISI_fec!Q$6)</f>
        <v>0</v>
      </c>
    </row>
    <row r="136" spans="1:17" x14ac:dyDescent="0.25">
      <c r="A136" s="76" t="s">
        <v>82</v>
      </c>
      <c r="B136" s="168">
        <f>IF(B$7=0,0,B$7/ISI_fec!B$7)</f>
        <v>0</v>
      </c>
      <c r="C136" s="168">
        <f>IF(C$7=0,0,C$7/ISI_fec!C$7)</f>
        <v>0</v>
      </c>
      <c r="D136" s="168">
        <f>IF(D$7=0,0,D$7/ISI_fec!D$7)</f>
        <v>0</v>
      </c>
      <c r="E136" s="168">
        <f>IF(E$7=0,0,E$7/ISI_fec!E$7)</f>
        <v>0</v>
      </c>
      <c r="F136" s="168">
        <f>IF(F$7=0,0,F$7/ISI_fec!F$7)</f>
        <v>0</v>
      </c>
      <c r="G136" s="168">
        <f>IF(G$7=0,0,G$7/ISI_fec!G$7)</f>
        <v>0</v>
      </c>
      <c r="H136" s="168">
        <f>IF(H$7=0,0,H$7/ISI_fec!H$7)</f>
        <v>0</v>
      </c>
      <c r="I136" s="168">
        <f>IF(I$7=0,0,I$7/ISI_fec!I$7)</f>
        <v>0</v>
      </c>
      <c r="J136" s="168">
        <f>IF(J$7=0,0,J$7/ISI_fec!J$7)</f>
        <v>0</v>
      </c>
      <c r="K136" s="168">
        <f>IF(K$7=0,0,K$7/ISI_fec!K$7)</f>
        <v>0</v>
      </c>
      <c r="L136" s="168">
        <f>IF(L$7=0,0,L$7/ISI_fec!L$7)</f>
        <v>0</v>
      </c>
      <c r="M136" s="168">
        <f>IF(M$7=0,0,M$7/ISI_fec!M$7)</f>
        <v>0</v>
      </c>
      <c r="N136" s="168">
        <f>IF(N$7=0,0,N$7/ISI_fec!N$7)</f>
        <v>0</v>
      </c>
      <c r="O136" s="168">
        <f>IF(O$7=0,0,O$7/ISI_fec!O$7)</f>
        <v>0</v>
      </c>
      <c r="P136" s="168">
        <f>IF(P$7=0,0,P$7/ISI_fec!P$7)</f>
        <v>0</v>
      </c>
      <c r="Q136" s="168">
        <f>IF(Q$7=0,0,Q$7/ISI_fec!Q$7)</f>
        <v>0</v>
      </c>
    </row>
    <row r="137" spans="1:17" x14ac:dyDescent="0.25">
      <c r="A137" s="76" t="s">
        <v>81</v>
      </c>
      <c r="B137" s="168">
        <f>IF(B$8=0,0,B$8/ISI_fec!B$8)</f>
        <v>0</v>
      </c>
      <c r="C137" s="168">
        <f>IF(C$8=0,0,C$8/ISI_fec!C$8)</f>
        <v>0</v>
      </c>
      <c r="D137" s="168">
        <f>IF(D$8=0,0,D$8/ISI_fec!D$8)</f>
        <v>0</v>
      </c>
      <c r="E137" s="168">
        <f>IF(E$8=0,0,E$8/ISI_fec!E$8)</f>
        <v>0</v>
      </c>
      <c r="F137" s="168">
        <f>IF(F$8=0,0,F$8/ISI_fec!F$8)</f>
        <v>0</v>
      </c>
      <c r="G137" s="168">
        <f>IF(G$8=0,0,G$8/ISI_fec!G$8)</f>
        <v>0</v>
      </c>
      <c r="H137" s="168">
        <f>IF(H$8=0,0,H$8/ISI_fec!H$8)</f>
        <v>0</v>
      </c>
      <c r="I137" s="168">
        <f>IF(I$8=0,0,I$8/ISI_fec!I$8)</f>
        <v>0</v>
      </c>
      <c r="J137" s="168">
        <f>IF(J$8=0,0,J$8/ISI_fec!J$8)</f>
        <v>0</v>
      </c>
      <c r="K137" s="168">
        <f>IF(K$8=0,0,K$8/ISI_fec!K$8)</f>
        <v>0</v>
      </c>
      <c r="L137" s="168">
        <f>IF(L$8=0,0,L$8/ISI_fec!L$8)</f>
        <v>0</v>
      </c>
      <c r="M137" s="168">
        <f>IF(M$8=0,0,M$8/ISI_fec!M$8)</f>
        <v>0</v>
      </c>
      <c r="N137" s="168">
        <f>IF(N$8=0,0,N$8/ISI_fec!N$8)</f>
        <v>0</v>
      </c>
      <c r="O137" s="168">
        <f>IF(O$8=0,0,O$8/ISI_fec!O$8)</f>
        <v>0</v>
      </c>
      <c r="P137" s="168">
        <f>IF(P$8=0,0,P$8/ISI_fec!P$8)</f>
        <v>0</v>
      </c>
      <c r="Q137" s="168">
        <f>IF(Q$8=0,0,Q$8/ISI_fec!Q$8)</f>
        <v>0</v>
      </c>
    </row>
    <row r="138" spans="1:17" x14ac:dyDescent="0.25">
      <c r="A138" s="76" t="s">
        <v>80</v>
      </c>
      <c r="B138" s="168">
        <f>IF(B$9=0,0,B$9/ISI_fec!B$9)</f>
        <v>0</v>
      </c>
      <c r="C138" s="168">
        <f>IF(C$9=0,0,C$9/ISI_fec!C$9)</f>
        <v>0</v>
      </c>
      <c r="D138" s="168">
        <f>IF(D$9=0,0,D$9/ISI_fec!D$9)</f>
        <v>0</v>
      </c>
      <c r="E138" s="168">
        <f>IF(E$9=0,0,E$9/ISI_fec!E$9)</f>
        <v>0</v>
      </c>
      <c r="F138" s="168">
        <f>IF(F$9=0,0,F$9/ISI_fec!F$9)</f>
        <v>0</v>
      </c>
      <c r="G138" s="168">
        <f>IF(G$9=0,0,G$9/ISI_fec!G$9)</f>
        <v>0</v>
      </c>
      <c r="H138" s="168">
        <f>IF(H$9=0,0,H$9/ISI_fec!H$9)</f>
        <v>0</v>
      </c>
      <c r="I138" s="168">
        <f>IF(I$9=0,0,I$9/ISI_fec!I$9)</f>
        <v>0</v>
      </c>
      <c r="J138" s="168">
        <f>IF(J$9=0,0,J$9/ISI_fec!J$9)</f>
        <v>0</v>
      </c>
      <c r="K138" s="168">
        <f>IF(K$9=0,0,K$9/ISI_fec!K$9)</f>
        <v>0</v>
      </c>
      <c r="L138" s="168">
        <f>IF(L$9=0,0,L$9/ISI_fec!L$9)</f>
        <v>0</v>
      </c>
      <c r="M138" s="168">
        <f>IF(M$9=0,0,M$9/ISI_fec!M$9)</f>
        <v>0</v>
      </c>
      <c r="N138" s="168">
        <f>IF(N$9=0,0,N$9/ISI_fec!N$9)</f>
        <v>0</v>
      </c>
      <c r="O138" s="168">
        <f>IF(O$9=0,0,O$9/ISI_fec!O$9)</f>
        <v>0</v>
      </c>
      <c r="P138" s="168">
        <f>IF(P$9=0,0,P$9/ISI_fec!P$9)</f>
        <v>0</v>
      </c>
      <c r="Q138" s="168">
        <f>IF(Q$9=0,0,Q$9/ISI_fec!Q$9)</f>
        <v>0</v>
      </c>
    </row>
    <row r="139" spans="1:17" x14ac:dyDescent="0.25">
      <c r="A139" s="129" t="s">
        <v>79</v>
      </c>
      <c r="B139" s="167">
        <f>IF(B$10=0,0,B$10/ISI_fec!B$10)</f>
        <v>0</v>
      </c>
      <c r="C139" s="167">
        <f>IF(C$10=0,0,C$10/ISI_fec!C$10)</f>
        <v>0</v>
      </c>
      <c r="D139" s="167">
        <f>IF(D$10=0,0,D$10/ISI_fec!D$10)</f>
        <v>0</v>
      </c>
      <c r="E139" s="167">
        <f>IF(E$10=0,0,E$10/ISI_fec!E$10)</f>
        <v>0</v>
      </c>
      <c r="F139" s="167">
        <f>IF(F$10=0,0,F$10/ISI_fec!F$10)</f>
        <v>0</v>
      </c>
      <c r="G139" s="167">
        <f>IF(G$10=0,0,G$10/ISI_fec!G$10)</f>
        <v>0</v>
      </c>
      <c r="H139" s="167">
        <f>IF(H$10=0,0,H$10/ISI_fec!H$10)</f>
        <v>0</v>
      </c>
      <c r="I139" s="167">
        <f>IF(I$10=0,0,I$10/ISI_fec!I$10)</f>
        <v>0</v>
      </c>
      <c r="J139" s="167">
        <f>IF(J$10=0,0,J$10/ISI_fec!J$10)</f>
        <v>0</v>
      </c>
      <c r="K139" s="167">
        <f>IF(K$10=0,0,K$10/ISI_fec!K$10)</f>
        <v>0</v>
      </c>
      <c r="L139" s="167">
        <f>IF(L$10=0,0,L$10/ISI_fec!L$10)</f>
        <v>0</v>
      </c>
      <c r="M139" s="167">
        <f>IF(M$10=0,0,M$10/ISI_fec!M$10)</f>
        <v>0</v>
      </c>
      <c r="N139" s="167">
        <f>IF(N$10=0,0,N$10/ISI_fec!N$10)</f>
        <v>0</v>
      </c>
      <c r="O139" s="167">
        <f>IF(O$10=0,0,O$10/ISI_fec!O$10)</f>
        <v>0</v>
      </c>
      <c r="P139" s="167">
        <f>IF(P$10=0,0,P$10/ISI_fec!P$10)</f>
        <v>0</v>
      </c>
      <c r="Q139" s="167">
        <f>IF(Q$10=0,0,Q$10/ISI_fec!Q$10)</f>
        <v>0</v>
      </c>
    </row>
    <row r="140" spans="1:17" x14ac:dyDescent="0.25">
      <c r="A140" s="127" t="s">
        <v>117</v>
      </c>
      <c r="B140" s="166">
        <f>IF(B$15=0,0,B$15/ISI_fec!B$15)</f>
        <v>0</v>
      </c>
      <c r="C140" s="166">
        <f>IF(C$15=0,0,C$15/ISI_fec!C$15)</f>
        <v>0</v>
      </c>
      <c r="D140" s="166">
        <f>IF(D$15=0,0,D$15/ISI_fec!D$15)</f>
        <v>0</v>
      </c>
      <c r="E140" s="166">
        <f>IF(E$15=0,0,E$15/ISI_fec!E$15)</f>
        <v>0</v>
      </c>
      <c r="F140" s="166">
        <f>IF(F$15=0,0,F$15/ISI_fec!F$15)</f>
        <v>0</v>
      </c>
      <c r="G140" s="166">
        <f>IF(G$15=0,0,G$15/ISI_fec!G$15)</f>
        <v>0</v>
      </c>
      <c r="H140" s="166">
        <f>IF(H$15=0,0,H$15/ISI_fec!H$15)</f>
        <v>0</v>
      </c>
      <c r="I140" s="166">
        <f>IF(I$15=0,0,I$15/ISI_fec!I$15)</f>
        <v>0</v>
      </c>
      <c r="J140" s="166">
        <f>IF(J$15=0,0,J$15/ISI_fec!J$15)</f>
        <v>0</v>
      </c>
      <c r="K140" s="166">
        <f>IF(K$15=0,0,K$15/ISI_fec!K$15)</f>
        <v>0</v>
      </c>
      <c r="L140" s="166">
        <f>IF(L$15=0,0,L$15/ISI_fec!L$15)</f>
        <v>0</v>
      </c>
      <c r="M140" s="166">
        <f>IF(M$15=0,0,M$15/ISI_fec!M$15)</f>
        <v>0</v>
      </c>
      <c r="N140" s="166">
        <f>IF(N$15=0,0,N$15/ISI_fec!N$15)</f>
        <v>0</v>
      </c>
      <c r="O140" s="166">
        <f>IF(O$15=0,0,O$15/ISI_fec!O$15)</f>
        <v>0</v>
      </c>
      <c r="P140" s="166">
        <f>IF(P$15=0,0,P$15/ISI_fec!P$15)</f>
        <v>0</v>
      </c>
      <c r="Q140" s="166">
        <f>IF(Q$15=0,0,Q$15/ISI_fec!Q$15)</f>
        <v>0</v>
      </c>
    </row>
    <row r="141" spans="1:17" x14ac:dyDescent="0.25">
      <c r="A141" s="127" t="s">
        <v>116</v>
      </c>
      <c r="B141" s="166">
        <f>IF(B$21=0,0,B$21/ISI_fec!B$21)</f>
        <v>0</v>
      </c>
      <c r="C141" s="166">
        <f>IF(C$21=0,0,C$21/ISI_fec!C$21)</f>
        <v>0</v>
      </c>
      <c r="D141" s="166">
        <f>IF(D$21=0,0,D$21/ISI_fec!D$21)</f>
        <v>0</v>
      </c>
      <c r="E141" s="166">
        <f>IF(E$21=0,0,E$21/ISI_fec!E$21)</f>
        <v>0</v>
      </c>
      <c r="F141" s="166">
        <f>IF(F$21=0,0,F$21/ISI_fec!F$21)</f>
        <v>0</v>
      </c>
      <c r="G141" s="166">
        <f>IF(G$21=0,0,G$21/ISI_fec!G$21)</f>
        <v>0</v>
      </c>
      <c r="H141" s="166">
        <f>IF(H$21=0,0,H$21/ISI_fec!H$21)</f>
        <v>0</v>
      </c>
      <c r="I141" s="166">
        <f>IF(I$21=0,0,I$21/ISI_fec!I$21)</f>
        <v>0</v>
      </c>
      <c r="J141" s="166">
        <f>IF(J$21=0,0,J$21/ISI_fec!J$21)</f>
        <v>0</v>
      </c>
      <c r="K141" s="166">
        <f>IF(K$21=0,0,K$21/ISI_fec!K$21)</f>
        <v>0</v>
      </c>
      <c r="L141" s="166">
        <f>IF(L$21=0,0,L$21/ISI_fec!L$21)</f>
        <v>0</v>
      </c>
      <c r="M141" s="166">
        <f>IF(M$21=0,0,M$21/ISI_fec!M$21)</f>
        <v>0</v>
      </c>
      <c r="N141" s="166">
        <f>IF(N$21=0,0,N$21/ISI_fec!N$21)</f>
        <v>0</v>
      </c>
      <c r="O141" s="166">
        <f>IF(O$21=0,0,O$21/ISI_fec!O$21)</f>
        <v>0</v>
      </c>
      <c r="P141" s="166">
        <f>IF(P$21=0,0,P$21/ISI_fec!P$21)</f>
        <v>0</v>
      </c>
      <c r="Q141" s="166">
        <f>IF(Q$21=0,0,Q$21/ISI_fec!Q$21)</f>
        <v>0</v>
      </c>
    </row>
    <row r="142" spans="1:17" x14ac:dyDescent="0.25">
      <c r="A142" s="127" t="s">
        <v>113</v>
      </c>
      <c r="B142" s="166">
        <f>IF(B$27=0,0,B$27/ISI_fec!B$27)</f>
        <v>0</v>
      </c>
      <c r="C142" s="166">
        <f>IF(C$27=0,0,C$27/ISI_fec!C$27)</f>
        <v>0</v>
      </c>
      <c r="D142" s="166">
        <f>IF(D$27=0,0,D$27/ISI_fec!D$27)</f>
        <v>0</v>
      </c>
      <c r="E142" s="166">
        <f>IF(E$27=0,0,E$27/ISI_fec!E$27)</f>
        <v>0</v>
      </c>
      <c r="F142" s="166">
        <f>IF(F$27=0,0,F$27/ISI_fec!F$27)</f>
        <v>0</v>
      </c>
      <c r="G142" s="166">
        <f>IF(G$27=0,0,G$27/ISI_fec!G$27)</f>
        <v>0</v>
      </c>
      <c r="H142" s="166">
        <f>IF(H$27=0,0,H$27/ISI_fec!H$27)</f>
        <v>0</v>
      </c>
      <c r="I142" s="166">
        <f>IF(I$27=0,0,I$27/ISI_fec!I$27)</f>
        <v>0</v>
      </c>
      <c r="J142" s="166">
        <f>IF(J$27=0,0,J$27/ISI_fec!J$27)</f>
        <v>0</v>
      </c>
      <c r="K142" s="166">
        <f>IF(K$27=0,0,K$27/ISI_fec!K$27)</f>
        <v>0</v>
      </c>
      <c r="L142" s="166">
        <f>IF(L$27=0,0,L$27/ISI_fec!L$27)</f>
        <v>0</v>
      </c>
      <c r="M142" s="166">
        <f>IF(M$27=0,0,M$27/ISI_fec!M$27)</f>
        <v>0</v>
      </c>
      <c r="N142" s="166">
        <f>IF(N$27=0,0,N$27/ISI_fec!N$27)</f>
        <v>0</v>
      </c>
      <c r="O142" s="166">
        <f>IF(O$27=0,0,O$27/ISI_fec!O$27)</f>
        <v>0</v>
      </c>
      <c r="P142" s="166">
        <f>IF(P$27=0,0,P$27/ISI_fec!P$27)</f>
        <v>0</v>
      </c>
      <c r="Q142" s="166">
        <f>IF(Q$27=0,0,Q$27/ISI_fec!Q$27)</f>
        <v>0</v>
      </c>
    </row>
    <row r="143" spans="1:17" x14ac:dyDescent="0.25">
      <c r="A143" s="72" t="s">
        <v>112</v>
      </c>
      <c r="B143" s="165">
        <f>IF(B$34=0,0,B$34/ISI_fec!B$34)</f>
        <v>0</v>
      </c>
      <c r="C143" s="165">
        <f>IF(C$34=0,0,C$34/ISI_fec!C$34)</f>
        <v>0</v>
      </c>
      <c r="D143" s="165">
        <f>IF(D$34=0,0,D$34/ISI_fec!D$34)</f>
        <v>0</v>
      </c>
      <c r="E143" s="165">
        <f>IF(E$34=0,0,E$34/ISI_fec!E$34)</f>
        <v>0</v>
      </c>
      <c r="F143" s="165">
        <f>IF(F$34=0,0,F$34/ISI_fec!F$34)</f>
        <v>0</v>
      </c>
      <c r="G143" s="165">
        <f>IF(G$34=0,0,G$34/ISI_fec!G$34)</f>
        <v>0</v>
      </c>
      <c r="H143" s="165">
        <f>IF(H$34=0,0,H$34/ISI_fec!H$34)</f>
        <v>0</v>
      </c>
      <c r="I143" s="165">
        <f>IF(I$34=0,0,I$34/ISI_fec!I$34)</f>
        <v>0</v>
      </c>
      <c r="J143" s="165">
        <f>IF(J$34=0,0,J$34/ISI_fec!J$34)</f>
        <v>0</v>
      </c>
      <c r="K143" s="165">
        <f>IF(K$34=0,0,K$34/ISI_fec!K$34)</f>
        <v>0</v>
      </c>
      <c r="L143" s="165">
        <f>IF(L$34=0,0,L$34/ISI_fec!L$34)</f>
        <v>0</v>
      </c>
      <c r="M143" s="165">
        <f>IF(M$34=0,0,M$34/ISI_fec!M$34)</f>
        <v>0</v>
      </c>
      <c r="N143" s="165">
        <f>IF(N$34=0,0,N$34/ISI_fec!N$34)</f>
        <v>0</v>
      </c>
      <c r="O143" s="165">
        <f>IF(O$34=0,0,O$34/ISI_fec!O$34)</f>
        <v>0</v>
      </c>
      <c r="P143" s="165">
        <f>IF(P$34=0,0,P$34/ISI_fec!P$34)</f>
        <v>0</v>
      </c>
      <c r="Q143" s="165">
        <f>IF(Q$34=0,0,Q$34/ISI_fec!Q$34)</f>
        <v>0</v>
      </c>
    </row>
    <row r="144" spans="1:17" x14ac:dyDescent="0.25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45</v>
      </c>
      <c r="B145" s="170">
        <f>IF(B$53=0,0,B$53/ISI_fec!B$53)</f>
        <v>0.52936721879841908</v>
      </c>
      <c r="C145" s="170">
        <f>IF(C$53=0,0,C$53/ISI_fec!C$53)</f>
        <v>0.51832373882150073</v>
      </c>
      <c r="D145" s="170">
        <f>IF(D$53=0,0,D$53/ISI_fec!D$53)</f>
        <v>0</v>
      </c>
      <c r="E145" s="170">
        <f>IF(E$53=0,0,E$53/ISI_fec!E$53)</f>
        <v>0</v>
      </c>
      <c r="F145" s="170">
        <f>IF(F$53=0,0,F$53/ISI_fec!F$53)</f>
        <v>0</v>
      </c>
      <c r="G145" s="170">
        <f>IF(G$53=0,0,G$53/ISI_fec!G$53)</f>
        <v>0</v>
      </c>
      <c r="H145" s="170">
        <f>IF(H$53=0,0,H$53/ISI_fec!H$53)</f>
        <v>0</v>
      </c>
      <c r="I145" s="170">
        <f>IF(I$53=0,0,I$53/ISI_fec!I$53)</f>
        <v>0</v>
      </c>
      <c r="J145" s="170">
        <f>IF(J$53=0,0,J$53/ISI_fec!J$53)</f>
        <v>0</v>
      </c>
      <c r="K145" s="170">
        <f>IF(K$53=0,0,K$53/ISI_fec!K$53)</f>
        <v>0</v>
      </c>
      <c r="L145" s="170">
        <f>IF(L$53=0,0,L$53/ISI_fec!L$53)</f>
        <v>0</v>
      </c>
      <c r="M145" s="170">
        <f>IF(M$53=0,0,M$53/ISI_fec!M$53)</f>
        <v>0</v>
      </c>
      <c r="N145" s="170">
        <f>IF(N$53=0,0,N$53/ISI_fec!N$53)</f>
        <v>0</v>
      </c>
      <c r="O145" s="170">
        <f>IF(O$53=0,0,O$53/ISI_fec!O$53)</f>
        <v>0</v>
      </c>
      <c r="P145" s="170">
        <f>IF(P$53=0,0,P$53/ISI_fec!P$53)</f>
        <v>0</v>
      </c>
      <c r="Q145" s="170">
        <f>IF(Q$53=0,0,Q$53/ISI_fec!Q$53)</f>
        <v>0</v>
      </c>
    </row>
    <row r="146" spans="1:17" x14ac:dyDescent="0.25">
      <c r="A146" s="132" t="s">
        <v>83</v>
      </c>
      <c r="B146" s="169">
        <f>IF(B$54=0,0,B$54/ISI_fec!B$54)</f>
        <v>0.42233647431014659</v>
      </c>
      <c r="C146" s="169">
        <f>IF(C$54=0,0,C$54/ISI_fec!C$54)</f>
        <v>0.42233647431014665</v>
      </c>
      <c r="D146" s="169">
        <f>IF(D$54=0,0,D$54/ISI_fec!D$54)</f>
        <v>0</v>
      </c>
      <c r="E146" s="169">
        <f>IF(E$54=0,0,E$54/ISI_fec!E$54)</f>
        <v>0</v>
      </c>
      <c r="F146" s="169">
        <f>IF(F$54=0,0,F$54/ISI_fec!F$54)</f>
        <v>0</v>
      </c>
      <c r="G146" s="169">
        <f>IF(G$54=0,0,G$54/ISI_fec!G$54)</f>
        <v>0</v>
      </c>
      <c r="H146" s="169">
        <f>IF(H$54=0,0,H$54/ISI_fec!H$54)</f>
        <v>0</v>
      </c>
      <c r="I146" s="169">
        <f>IF(I$54=0,0,I$54/ISI_fec!I$54)</f>
        <v>0</v>
      </c>
      <c r="J146" s="169">
        <f>IF(J$54=0,0,J$54/ISI_fec!J$54)</f>
        <v>0</v>
      </c>
      <c r="K146" s="169">
        <f>IF(K$54=0,0,K$54/ISI_fec!K$54)</f>
        <v>0</v>
      </c>
      <c r="L146" s="169">
        <f>IF(L$54=0,0,L$54/ISI_fec!L$54)</f>
        <v>0</v>
      </c>
      <c r="M146" s="169">
        <f>IF(M$54=0,0,M$54/ISI_fec!M$54)</f>
        <v>0</v>
      </c>
      <c r="N146" s="169">
        <f>IF(N$54=0,0,N$54/ISI_fec!N$54)</f>
        <v>0</v>
      </c>
      <c r="O146" s="169">
        <f>IF(O$54=0,0,O$54/ISI_fec!O$54)</f>
        <v>0</v>
      </c>
      <c r="P146" s="169">
        <f>IF(P$54=0,0,P$54/ISI_fec!P$54)</f>
        <v>0</v>
      </c>
      <c r="Q146" s="169">
        <f>IF(Q$54=0,0,Q$54/ISI_fec!Q$54)</f>
        <v>0</v>
      </c>
    </row>
    <row r="147" spans="1:17" x14ac:dyDescent="0.25">
      <c r="A147" s="76" t="s">
        <v>82</v>
      </c>
      <c r="B147" s="168">
        <f>IF(B$55=0,0,B$55/ISI_fec!B$55)</f>
        <v>0.10984456751409416</v>
      </c>
      <c r="C147" s="168">
        <f>IF(C$55=0,0,C$55/ISI_fec!C$55)</f>
        <v>0.10984456751409416</v>
      </c>
      <c r="D147" s="168">
        <f>IF(D$55=0,0,D$55/ISI_fec!D$55)</f>
        <v>0</v>
      </c>
      <c r="E147" s="168">
        <f>IF(E$55=0,0,E$55/ISI_fec!E$55)</f>
        <v>0</v>
      </c>
      <c r="F147" s="168">
        <f>IF(F$55=0,0,F$55/ISI_fec!F$55)</f>
        <v>0</v>
      </c>
      <c r="G147" s="168">
        <f>IF(G$55=0,0,G$55/ISI_fec!G$55)</f>
        <v>0</v>
      </c>
      <c r="H147" s="168">
        <f>IF(H$55=0,0,H$55/ISI_fec!H$55)</f>
        <v>0</v>
      </c>
      <c r="I147" s="168">
        <f>IF(I$55=0,0,I$55/ISI_fec!I$55)</f>
        <v>0</v>
      </c>
      <c r="J147" s="168">
        <f>IF(J$55=0,0,J$55/ISI_fec!J$55)</f>
        <v>0</v>
      </c>
      <c r="K147" s="168">
        <f>IF(K$55=0,0,K$55/ISI_fec!K$55)</f>
        <v>0</v>
      </c>
      <c r="L147" s="168">
        <f>IF(L$55=0,0,L$55/ISI_fec!L$55)</f>
        <v>0</v>
      </c>
      <c r="M147" s="168">
        <f>IF(M$55=0,0,M$55/ISI_fec!M$55)</f>
        <v>0</v>
      </c>
      <c r="N147" s="168">
        <f>IF(N$55=0,0,N$55/ISI_fec!N$55)</f>
        <v>0</v>
      </c>
      <c r="O147" s="168">
        <f>IF(O$55=0,0,O$55/ISI_fec!O$55)</f>
        <v>0</v>
      </c>
      <c r="P147" s="168">
        <f>IF(P$55=0,0,P$55/ISI_fec!P$55)</f>
        <v>0</v>
      </c>
      <c r="Q147" s="168">
        <f>IF(Q$55=0,0,Q$55/ISI_fec!Q$55)</f>
        <v>0</v>
      </c>
    </row>
    <row r="148" spans="1:17" x14ac:dyDescent="0.25">
      <c r="A148" s="76" t="s">
        <v>81</v>
      </c>
      <c r="B148" s="168">
        <f>IF(B$56=0,0,B$56/ISI_fec!B$56)</f>
        <v>0.61023897076182798</v>
      </c>
      <c r="C148" s="168">
        <f>IF(C$56=0,0,C$56/ISI_fec!C$56)</f>
        <v>0.61023897076182798</v>
      </c>
      <c r="D148" s="168">
        <f>IF(D$56=0,0,D$56/ISI_fec!D$56)</f>
        <v>0</v>
      </c>
      <c r="E148" s="168">
        <f>IF(E$56=0,0,E$56/ISI_fec!E$56)</f>
        <v>0</v>
      </c>
      <c r="F148" s="168">
        <f>IF(F$56=0,0,F$56/ISI_fec!F$56)</f>
        <v>0</v>
      </c>
      <c r="G148" s="168">
        <f>IF(G$56=0,0,G$56/ISI_fec!G$56)</f>
        <v>0</v>
      </c>
      <c r="H148" s="168">
        <f>IF(H$56=0,0,H$56/ISI_fec!H$56)</f>
        <v>0</v>
      </c>
      <c r="I148" s="168">
        <f>IF(I$56=0,0,I$56/ISI_fec!I$56)</f>
        <v>0</v>
      </c>
      <c r="J148" s="168">
        <f>IF(J$56=0,0,J$56/ISI_fec!J$56)</f>
        <v>0</v>
      </c>
      <c r="K148" s="168">
        <f>IF(K$56=0,0,K$56/ISI_fec!K$56)</f>
        <v>0</v>
      </c>
      <c r="L148" s="168">
        <f>IF(L$56=0,0,L$56/ISI_fec!L$56)</f>
        <v>0</v>
      </c>
      <c r="M148" s="168">
        <f>IF(M$56=0,0,M$56/ISI_fec!M$56)</f>
        <v>0</v>
      </c>
      <c r="N148" s="168">
        <f>IF(N$56=0,0,N$56/ISI_fec!N$56)</f>
        <v>0</v>
      </c>
      <c r="O148" s="168">
        <f>IF(O$56=0,0,O$56/ISI_fec!O$56)</f>
        <v>0</v>
      </c>
      <c r="P148" s="168">
        <f>IF(P$56=0,0,P$56/ISI_fec!P$56)</f>
        <v>0</v>
      </c>
      <c r="Q148" s="168">
        <f>IF(Q$56=0,0,Q$56/ISI_fec!Q$56)</f>
        <v>0</v>
      </c>
    </row>
    <row r="149" spans="1:17" x14ac:dyDescent="0.25">
      <c r="A149" s="76" t="s">
        <v>80</v>
      </c>
      <c r="B149" s="168">
        <f>IF(B$57=0,0,B$57/ISI_fec!B$57)</f>
        <v>0.41923770544669586</v>
      </c>
      <c r="C149" s="168">
        <f>IF(C$57=0,0,C$57/ISI_fec!C$57)</f>
        <v>0.41923770544669586</v>
      </c>
      <c r="D149" s="168">
        <f>IF(D$57=0,0,D$57/ISI_fec!D$57)</f>
        <v>0</v>
      </c>
      <c r="E149" s="168">
        <f>IF(E$57=0,0,E$57/ISI_fec!E$57)</f>
        <v>0</v>
      </c>
      <c r="F149" s="168">
        <f>IF(F$57=0,0,F$57/ISI_fec!F$57)</f>
        <v>0</v>
      </c>
      <c r="G149" s="168">
        <f>IF(G$57=0,0,G$57/ISI_fec!G$57)</f>
        <v>0</v>
      </c>
      <c r="H149" s="168">
        <f>IF(H$57=0,0,H$57/ISI_fec!H$57)</f>
        <v>0</v>
      </c>
      <c r="I149" s="168">
        <f>IF(I$57=0,0,I$57/ISI_fec!I$57)</f>
        <v>0</v>
      </c>
      <c r="J149" s="168">
        <f>IF(J$57=0,0,J$57/ISI_fec!J$57)</f>
        <v>0</v>
      </c>
      <c r="K149" s="168">
        <f>IF(K$57=0,0,K$57/ISI_fec!K$57)</f>
        <v>0</v>
      </c>
      <c r="L149" s="168">
        <f>IF(L$57=0,0,L$57/ISI_fec!L$57)</f>
        <v>0</v>
      </c>
      <c r="M149" s="168">
        <f>IF(M$57=0,0,M$57/ISI_fec!M$57)</f>
        <v>0</v>
      </c>
      <c r="N149" s="168">
        <f>IF(N$57=0,0,N$57/ISI_fec!N$57)</f>
        <v>0</v>
      </c>
      <c r="O149" s="168">
        <f>IF(O$57=0,0,O$57/ISI_fec!O$57)</f>
        <v>0</v>
      </c>
      <c r="P149" s="168">
        <f>IF(P$57=0,0,P$57/ISI_fec!P$57)</f>
        <v>0</v>
      </c>
      <c r="Q149" s="168">
        <f>IF(Q$57=0,0,Q$57/ISI_fec!Q$57)</f>
        <v>0</v>
      </c>
    </row>
    <row r="150" spans="1:17" x14ac:dyDescent="0.25">
      <c r="A150" s="129" t="s">
        <v>79</v>
      </c>
      <c r="B150" s="167">
        <f>IF(B$58=0,0,B$58/ISI_fec!B$58)</f>
        <v>0.66225917009200874</v>
      </c>
      <c r="C150" s="167">
        <f>IF(C$58=0,0,C$58/ISI_fec!C$58)</f>
        <v>0.66225917009200874</v>
      </c>
      <c r="D150" s="167">
        <f>IF(D$58=0,0,D$58/ISI_fec!D$58)</f>
        <v>0</v>
      </c>
      <c r="E150" s="167">
        <f>IF(E$58=0,0,E$58/ISI_fec!E$58)</f>
        <v>0</v>
      </c>
      <c r="F150" s="167">
        <f>IF(F$58=0,0,F$58/ISI_fec!F$58)</f>
        <v>0</v>
      </c>
      <c r="G150" s="167">
        <f>IF(G$58=0,0,G$58/ISI_fec!G$58)</f>
        <v>0</v>
      </c>
      <c r="H150" s="167">
        <f>IF(H$58=0,0,H$58/ISI_fec!H$58)</f>
        <v>0</v>
      </c>
      <c r="I150" s="167">
        <f>IF(I$58=0,0,I$58/ISI_fec!I$58)</f>
        <v>0</v>
      </c>
      <c r="J150" s="167">
        <f>IF(J$58=0,0,J$58/ISI_fec!J$58)</f>
        <v>0</v>
      </c>
      <c r="K150" s="167">
        <f>IF(K$58=0,0,K$58/ISI_fec!K$58)</f>
        <v>0</v>
      </c>
      <c r="L150" s="167">
        <f>IF(L$58=0,0,L$58/ISI_fec!L$58)</f>
        <v>0</v>
      </c>
      <c r="M150" s="167">
        <f>IF(M$58=0,0,M$58/ISI_fec!M$58)</f>
        <v>0</v>
      </c>
      <c r="N150" s="167">
        <f>IF(N$58=0,0,N$58/ISI_fec!N$58)</f>
        <v>0</v>
      </c>
      <c r="O150" s="167">
        <f>IF(O$58=0,0,O$58/ISI_fec!O$58)</f>
        <v>0</v>
      </c>
      <c r="P150" s="167">
        <f>IF(P$58=0,0,P$58/ISI_fec!P$58)</f>
        <v>0</v>
      </c>
      <c r="Q150" s="167">
        <f>IF(Q$58=0,0,Q$58/ISI_fec!Q$58)</f>
        <v>0</v>
      </c>
    </row>
    <row r="151" spans="1:17" x14ac:dyDescent="0.25">
      <c r="A151" s="127" t="s">
        <v>115</v>
      </c>
      <c r="B151" s="166">
        <f>IF(B$63=0,0,B$63/ISI_fec!B$63)</f>
        <v>0.44792399857187332</v>
      </c>
      <c r="C151" s="166">
        <f>IF(C$63=0,0,C$63/ISI_fec!C$63)</f>
        <v>0.43192656793101986</v>
      </c>
      <c r="D151" s="166">
        <f>IF(D$63=0,0,D$63/ISI_fec!D$63)</f>
        <v>0</v>
      </c>
      <c r="E151" s="166">
        <f>IF(E$63=0,0,E$63/ISI_fec!E$63)</f>
        <v>0</v>
      </c>
      <c r="F151" s="166">
        <f>IF(F$63=0,0,F$63/ISI_fec!F$63)</f>
        <v>0</v>
      </c>
      <c r="G151" s="166">
        <f>IF(G$63=0,0,G$63/ISI_fec!G$63)</f>
        <v>0</v>
      </c>
      <c r="H151" s="166">
        <f>IF(H$63=0,0,H$63/ISI_fec!H$63)</f>
        <v>0</v>
      </c>
      <c r="I151" s="166">
        <f>IF(I$63=0,0,I$63/ISI_fec!I$63)</f>
        <v>0</v>
      </c>
      <c r="J151" s="166">
        <f>IF(J$63=0,0,J$63/ISI_fec!J$63)</f>
        <v>0</v>
      </c>
      <c r="K151" s="166">
        <f>IF(K$63=0,0,K$63/ISI_fec!K$63)</f>
        <v>0</v>
      </c>
      <c r="L151" s="166">
        <f>IF(L$63=0,0,L$63/ISI_fec!L$63)</f>
        <v>0</v>
      </c>
      <c r="M151" s="166">
        <f>IF(M$63=0,0,M$63/ISI_fec!M$63)</f>
        <v>0</v>
      </c>
      <c r="N151" s="166">
        <f>IF(N$63=0,0,N$63/ISI_fec!N$63)</f>
        <v>0</v>
      </c>
      <c r="O151" s="166">
        <f>IF(O$63=0,0,O$63/ISI_fec!O$63)</f>
        <v>0</v>
      </c>
      <c r="P151" s="166">
        <f>IF(P$63=0,0,P$63/ISI_fec!P$63)</f>
        <v>0</v>
      </c>
      <c r="Q151" s="166">
        <f>IF(Q$63=0,0,Q$63/ISI_fec!Q$63)</f>
        <v>0</v>
      </c>
    </row>
    <row r="152" spans="1:17" x14ac:dyDescent="0.25">
      <c r="A152" s="127" t="s">
        <v>114</v>
      </c>
      <c r="B152" s="166">
        <f>IF(B$69=0,0,B$69/ISI_fec!B$69)</f>
        <v>0.60706188841281727</v>
      </c>
      <c r="C152" s="166">
        <f>IF(C$69=0,0,C$69/ISI_fec!C$69)</f>
        <v>0.60706188841281739</v>
      </c>
      <c r="D152" s="166">
        <f>IF(D$69=0,0,D$69/ISI_fec!D$69)</f>
        <v>0</v>
      </c>
      <c r="E152" s="166">
        <f>IF(E$69=0,0,E$69/ISI_fec!E$69)</f>
        <v>0</v>
      </c>
      <c r="F152" s="166">
        <f>IF(F$69=0,0,F$69/ISI_fec!F$69)</f>
        <v>0</v>
      </c>
      <c r="G152" s="166">
        <f>IF(G$69=0,0,G$69/ISI_fec!G$69)</f>
        <v>0</v>
      </c>
      <c r="H152" s="166">
        <f>IF(H$69=0,0,H$69/ISI_fec!H$69)</f>
        <v>0</v>
      </c>
      <c r="I152" s="166">
        <f>IF(I$69=0,0,I$69/ISI_fec!I$69)</f>
        <v>0</v>
      </c>
      <c r="J152" s="166">
        <f>IF(J$69=0,0,J$69/ISI_fec!J$69)</f>
        <v>0</v>
      </c>
      <c r="K152" s="166">
        <f>IF(K$69=0,0,K$69/ISI_fec!K$69)</f>
        <v>0</v>
      </c>
      <c r="L152" s="166">
        <f>IF(L$69=0,0,L$69/ISI_fec!L$69)</f>
        <v>0</v>
      </c>
      <c r="M152" s="166">
        <f>IF(M$69=0,0,M$69/ISI_fec!M$69)</f>
        <v>0</v>
      </c>
      <c r="N152" s="166">
        <f>IF(N$69=0,0,N$69/ISI_fec!N$69)</f>
        <v>0</v>
      </c>
      <c r="O152" s="166">
        <f>IF(O$69=0,0,O$69/ISI_fec!O$69)</f>
        <v>0</v>
      </c>
      <c r="P152" s="166">
        <f>IF(P$69=0,0,P$69/ISI_fec!P$69)</f>
        <v>0</v>
      </c>
      <c r="Q152" s="166">
        <f>IF(Q$69=0,0,Q$69/ISI_fec!Q$69)</f>
        <v>0</v>
      </c>
    </row>
    <row r="153" spans="1:17" x14ac:dyDescent="0.25">
      <c r="A153" s="127" t="s">
        <v>113</v>
      </c>
      <c r="B153" s="166">
        <f>IF(B$70=0,0,B$70/ISI_fec!B$70)</f>
        <v>0.4575722142317219</v>
      </c>
      <c r="C153" s="166">
        <f>IF(C$70=0,0,C$70/ISI_fec!C$70)</f>
        <v>0.43355076926910063</v>
      </c>
      <c r="D153" s="166">
        <f>IF(D$70=0,0,D$70/ISI_fec!D$70)</f>
        <v>0</v>
      </c>
      <c r="E153" s="166">
        <f>IF(E$70=0,0,E$70/ISI_fec!E$70)</f>
        <v>0</v>
      </c>
      <c r="F153" s="166">
        <f>IF(F$70=0,0,F$70/ISI_fec!F$70)</f>
        <v>0</v>
      </c>
      <c r="G153" s="166">
        <f>IF(G$70=0,0,G$70/ISI_fec!G$70)</f>
        <v>0</v>
      </c>
      <c r="H153" s="166">
        <f>IF(H$70=0,0,H$70/ISI_fec!H$70)</f>
        <v>0</v>
      </c>
      <c r="I153" s="166">
        <f>IF(I$70=0,0,I$70/ISI_fec!I$70)</f>
        <v>0</v>
      </c>
      <c r="J153" s="166">
        <f>IF(J$70=0,0,J$70/ISI_fec!J$70)</f>
        <v>0</v>
      </c>
      <c r="K153" s="166">
        <f>IF(K$70=0,0,K$70/ISI_fec!K$70)</f>
        <v>0</v>
      </c>
      <c r="L153" s="166">
        <f>IF(L$70=0,0,L$70/ISI_fec!L$70)</f>
        <v>0</v>
      </c>
      <c r="M153" s="166">
        <f>IF(M$70=0,0,M$70/ISI_fec!M$70)</f>
        <v>0</v>
      </c>
      <c r="N153" s="166">
        <f>IF(N$70=0,0,N$70/ISI_fec!N$70)</f>
        <v>0</v>
      </c>
      <c r="O153" s="166">
        <f>IF(O$70=0,0,O$70/ISI_fec!O$70)</f>
        <v>0</v>
      </c>
      <c r="P153" s="166">
        <f>IF(P$70=0,0,P$70/ISI_fec!P$70)</f>
        <v>0</v>
      </c>
      <c r="Q153" s="166">
        <f>IF(Q$70=0,0,Q$70/ISI_fec!Q$70)</f>
        <v>0</v>
      </c>
    </row>
    <row r="154" spans="1:17" x14ac:dyDescent="0.25">
      <c r="A154" s="72" t="s">
        <v>112</v>
      </c>
      <c r="B154" s="165">
        <f>IF(B$77=0,0,B$77/ISI_fec!B$77)</f>
        <v>0.46095922649593973</v>
      </c>
      <c r="C154" s="165">
        <f>IF(C$77=0,0,C$77/ISI_fec!C$77)</f>
        <v>0.434179733530698</v>
      </c>
      <c r="D154" s="165">
        <f>IF(D$77=0,0,D$77/ISI_fec!D$77)</f>
        <v>0</v>
      </c>
      <c r="E154" s="165">
        <f>IF(E$77=0,0,E$77/ISI_fec!E$77)</f>
        <v>0</v>
      </c>
      <c r="F154" s="165">
        <f>IF(F$77=0,0,F$77/ISI_fec!F$77)</f>
        <v>0</v>
      </c>
      <c r="G154" s="165">
        <f>IF(G$77=0,0,G$77/ISI_fec!G$77)</f>
        <v>0</v>
      </c>
      <c r="H154" s="165">
        <f>IF(H$77=0,0,H$77/ISI_fec!H$77)</f>
        <v>0</v>
      </c>
      <c r="I154" s="165">
        <f>IF(I$77=0,0,I$77/ISI_fec!I$77)</f>
        <v>0</v>
      </c>
      <c r="J154" s="165">
        <f>IF(J$77=0,0,J$77/ISI_fec!J$77)</f>
        <v>0</v>
      </c>
      <c r="K154" s="165">
        <f>IF(K$77=0,0,K$77/ISI_fec!K$77)</f>
        <v>0</v>
      </c>
      <c r="L154" s="165">
        <f>IF(L$77=0,0,L$77/ISI_fec!L$77)</f>
        <v>0</v>
      </c>
      <c r="M154" s="165">
        <f>IF(M$77=0,0,M$77/ISI_fec!M$77)</f>
        <v>0</v>
      </c>
      <c r="N154" s="165">
        <f>IF(N$77=0,0,N$77/ISI_fec!N$77)</f>
        <v>0</v>
      </c>
      <c r="O154" s="165">
        <f>IF(O$77=0,0,O$77/ISI_fec!O$77)</f>
        <v>0</v>
      </c>
      <c r="P154" s="165">
        <f>IF(P$77=0,0,P$77/ISI_fec!P$77)</f>
        <v>0</v>
      </c>
      <c r="Q154" s="165">
        <f>IF(Q$77=0,0,Q$77/ISI_fec!Q$77)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2018-07-16T15:41:30Z</dcterms:created>
  <dcterms:modified xsi:type="dcterms:W3CDTF">2018-07-16T15:41:30Z</dcterms:modified>
</cp:coreProperties>
</file>